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r\Desktop\MATHKIDS\"/>
    </mc:Choice>
  </mc:AlternateContent>
  <bookViews>
    <workbookView xWindow="0" yWindow="0" windowWidth="20160" windowHeight="8808" tabRatio="729"/>
  </bookViews>
  <sheets>
    <sheet name="7b" sheetId="39" r:id="rId1"/>
    <sheet name="7c" sheetId="40" r:id="rId2"/>
    <sheet name="8a" sheetId="41" r:id="rId3"/>
    <sheet name="8b" sheetId="42" r:id="rId4"/>
    <sheet name="8c" sheetId="43" r:id="rId5"/>
    <sheet name="9a" sheetId="44" r:id="rId6"/>
    <sheet name="9b" sheetId="45" r:id="rId7"/>
    <sheet name="9c" sheetId="46" r:id="rId8"/>
    <sheet name="10a" sheetId="47" r:id="rId9"/>
    <sheet name="10b" sheetId="48" r:id="rId10"/>
    <sheet name="10c" sheetId="49" r:id="rId11"/>
    <sheet name="11a" sheetId="50" r:id="rId12"/>
    <sheet name="11b" sheetId="51" r:id="rId13"/>
    <sheet name="12a" sheetId="52" r:id="rId14"/>
    <sheet name="12b" sheetId="57" r:id="rId15"/>
    <sheet name="12c" sheetId="58" r:id="rId16"/>
    <sheet name="13a" sheetId="55" r:id="rId17"/>
    <sheet name="13b" sheetId="56" r:id="rId18"/>
    <sheet name="13c " sheetId="59" r:id="rId19"/>
    <sheet name="14a" sheetId="60" r:id="rId20"/>
    <sheet name="14b" sheetId="61" r:id="rId21"/>
    <sheet name="14c " sheetId="62" r:id="rId22"/>
    <sheet name="15a" sheetId="63" r:id="rId23"/>
    <sheet name="15b" sheetId="64" r:id="rId24"/>
    <sheet name="15c" sheetId="65" r:id="rId25"/>
    <sheet name="16a" sheetId="66" r:id="rId26"/>
    <sheet name="16b" sheetId="67" r:id="rId27"/>
    <sheet name="16c" sheetId="68" r:id="rId28"/>
    <sheet name="17a" sheetId="69" r:id="rId29"/>
    <sheet name="17b" sheetId="70" r:id="rId30"/>
    <sheet name="17c" sheetId="71" r:id="rId31"/>
    <sheet name="18a" sheetId="72" r:id="rId32"/>
    <sheet name="18b" sheetId="73" r:id="rId33"/>
    <sheet name="18c" sheetId="74" r:id="rId34"/>
    <sheet name="symbols" sheetId="54" r:id="rId35"/>
    <sheet name="חילוק שלם בשבר" sheetId="75" r:id="rId36"/>
    <sheet name="חילוק שלם בשבר1" sheetId="76" r:id="rId37"/>
  </sheets>
  <definedNames>
    <definedName name="a_23" localSheetId="18">#REF!</definedName>
    <definedName name="a_23" localSheetId="20">#REF!</definedName>
    <definedName name="a_23" localSheetId="21">#REF!</definedName>
    <definedName name="a_23" localSheetId="25">#REF!</definedName>
    <definedName name="a_23" localSheetId="26">#REF!</definedName>
    <definedName name="a_23">#REF!</definedName>
    <definedName name="aaaaa" localSheetId="18">#REF!</definedName>
    <definedName name="aaaaa" localSheetId="20">#REF!</definedName>
    <definedName name="aaaaa" localSheetId="21">#REF!</definedName>
    <definedName name="aaaaa" localSheetId="25">#REF!</definedName>
    <definedName name="aaaaa" localSheetId="26">#REF!</definedName>
    <definedName name="aaaaa">#REF!</definedName>
    <definedName name="aaaaaaa" localSheetId="25">#REF!</definedName>
    <definedName name="aaaaaaa" localSheetId="26">#REF!</definedName>
    <definedName name="aaaaaaa">#REF!</definedName>
    <definedName name="aaaaaaaaaaaaaaaa11">#REF!</definedName>
    <definedName name="dddd" localSheetId="14">#REF!</definedName>
    <definedName name="dddd" localSheetId="15">#REF!</definedName>
    <definedName name="dddd" localSheetId="18">#REF!</definedName>
    <definedName name="dddd" localSheetId="20">#REF!</definedName>
    <definedName name="dddd" localSheetId="21">#REF!</definedName>
    <definedName name="dddd" localSheetId="25">#REF!</definedName>
    <definedName name="dddd" localSheetId="26">#REF!</definedName>
    <definedName name="dddd">#REF!</definedName>
    <definedName name="ggggg" localSheetId="11">#REF!</definedName>
    <definedName name="ggggg" localSheetId="12">#REF!</definedName>
    <definedName name="ggggg" localSheetId="14">#REF!</definedName>
    <definedName name="ggggg" localSheetId="15">#REF!</definedName>
    <definedName name="ggggg" localSheetId="18">#REF!</definedName>
    <definedName name="ggggg" localSheetId="20">#REF!</definedName>
    <definedName name="ggggg" localSheetId="21">#REF!</definedName>
    <definedName name="ggggg" localSheetId="25">#REF!</definedName>
    <definedName name="ggggg" localSheetId="26">#REF!</definedName>
    <definedName name="ggggg" localSheetId="0">#REF!</definedName>
    <definedName name="ggggg" localSheetId="1">#REF!</definedName>
    <definedName name="ggggg">#REF!</definedName>
    <definedName name="מונה" localSheetId="11">#REF!</definedName>
    <definedName name="מונה" localSheetId="12">#REF!</definedName>
    <definedName name="מונה" localSheetId="14">#REF!</definedName>
    <definedName name="מונה" localSheetId="15">#REF!</definedName>
    <definedName name="מונה" localSheetId="18">#REF!</definedName>
    <definedName name="מונה" localSheetId="20">#REF!</definedName>
    <definedName name="מונה" localSheetId="21">#REF!</definedName>
    <definedName name="מונה" localSheetId="25">#REF!</definedName>
    <definedName name="מונה" localSheetId="26">#REF!</definedName>
    <definedName name="מונה" localSheetId="0">#REF!</definedName>
    <definedName name="מונה" localSheetId="1">#REF!</definedName>
    <definedName name="מונה">#REF!</definedName>
    <definedName name="מכנה" localSheetId="11">#REF!</definedName>
    <definedName name="מכנה" localSheetId="12">#REF!</definedName>
    <definedName name="מכנה" localSheetId="14">#REF!</definedName>
    <definedName name="מכנה" localSheetId="15">#REF!</definedName>
    <definedName name="מכנה" localSheetId="18">#REF!</definedName>
    <definedName name="מכנה" localSheetId="20">#REF!</definedName>
    <definedName name="מכנה" localSheetId="21">#REF!</definedName>
    <definedName name="מכנה" localSheetId="25">#REF!</definedName>
    <definedName name="מכנה" localSheetId="26">#REF!</definedName>
    <definedName name="מכנה" localSheetId="0">#REF!</definedName>
    <definedName name="מכנה" localSheetId="1">#REF!</definedName>
    <definedName name="מכנה">#REF!</definedName>
    <definedName name="מספר" localSheetId="11">#REF!</definedName>
    <definedName name="מספר" localSheetId="12">#REF!</definedName>
    <definedName name="מספר" localSheetId="14">#REF!</definedName>
    <definedName name="מספר" localSheetId="15">#REF!</definedName>
    <definedName name="מספר" localSheetId="18">#REF!</definedName>
    <definedName name="מספר" localSheetId="20">#REF!</definedName>
    <definedName name="מספר" localSheetId="21">#REF!</definedName>
    <definedName name="מספר" localSheetId="25">#REF!</definedName>
    <definedName name="מספר" localSheetId="26">#REF!</definedName>
    <definedName name="מספר" localSheetId="0">#REF!</definedName>
    <definedName name="מספר" localSheetId="1">#REF!</definedName>
    <definedName name="מספר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2" l="1"/>
  <c r="B4" i="72"/>
  <c r="B5" i="72"/>
  <c r="B6" i="72"/>
  <c r="B7" i="72"/>
  <c r="B8" i="72"/>
  <c r="B9" i="72"/>
  <c r="B10" i="72"/>
  <c r="B11" i="72"/>
  <c r="B12" i="72"/>
  <c r="B13" i="72"/>
  <c r="B14" i="72"/>
  <c r="B15" i="72"/>
  <c r="B16" i="72"/>
  <c r="B17" i="72"/>
  <c r="B18" i="72"/>
  <c r="B19" i="72"/>
  <c r="B20" i="72"/>
  <c r="B21" i="72"/>
  <c r="B22" i="72"/>
  <c r="B23" i="72"/>
  <c r="B24" i="72"/>
  <c r="B25" i="72"/>
  <c r="B26" i="72"/>
  <c r="B2" i="72"/>
  <c r="A3" i="64" l="1"/>
  <c r="D3" i="64"/>
  <c r="A4" i="64"/>
  <c r="D4" i="64"/>
  <c r="A5" i="64"/>
  <c r="D5" i="64"/>
  <c r="A6" i="64"/>
  <c r="D6" i="64"/>
  <c r="A7" i="64"/>
  <c r="D7" i="64"/>
  <c r="A8" i="64"/>
  <c r="D8" i="64"/>
  <c r="A9" i="64"/>
  <c r="D9" i="64"/>
  <c r="A10" i="64"/>
  <c r="D10" i="64"/>
  <c r="A11" i="64"/>
  <c r="D11" i="64"/>
  <c r="A12" i="64"/>
  <c r="D12" i="64"/>
  <c r="A13" i="64"/>
  <c r="D13" i="64"/>
  <c r="A14" i="64"/>
  <c r="D14" i="64"/>
  <c r="A15" i="64"/>
  <c r="D15" i="64"/>
  <c r="A16" i="64"/>
  <c r="D16" i="64"/>
  <c r="A17" i="64"/>
  <c r="D17" i="64"/>
  <c r="A18" i="64"/>
  <c r="D18" i="64"/>
  <c r="A19" i="64"/>
  <c r="D19" i="64"/>
  <c r="A20" i="64"/>
  <c r="D20" i="64"/>
  <c r="A21" i="64"/>
  <c r="D21" i="64"/>
  <c r="A22" i="64"/>
  <c r="D22" i="64"/>
  <c r="A23" i="64"/>
  <c r="D23" i="64"/>
  <c r="D2" i="64"/>
  <c r="A2" i="64"/>
  <c r="A22" i="63"/>
  <c r="D22" i="63"/>
  <c r="A23" i="63"/>
  <c r="D23" i="63"/>
  <c r="A24" i="63"/>
  <c r="D24" i="63"/>
  <c r="A25" i="63"/>
  <c r="D25" i="63"/>
  <c r="A26" i="63"/>
  <c r="D26" i="63"/>
  <c r="A27" i="63"/>
  <c r="D27" i="63"/>
  <c r="A28" i="63"/>
  <c r="D28" i="63"/>
  <c r="A29" i="63"/>
  <c r="D29" i="63"/>
  <c r="A30" i="63"/>
  <c r="D30" i="63"/>
  <c r="A21" i="63"/>
  <c r="D21" i="63"/>
  <c r="A14" i="63"/>
  <c r="D14" i="63"/>
  <c r="A15" i="63"/>
  <c r="D15" i="63"/>
  <c r="A16" i="63"/>
  <c r="D16" i="63"/>
  <c r="A17" i="63"/>
  <c r="D17" i="63"/>
  <c r="A18" i="63"/>
  <c r="D18" i="63"/>
  <c r="A19" i="63"/>
  <c r="D19" i="63"/>
  <c r="A20" i="63"/>
  <c r="D20" i="63"/>
  <c r="A13" i="63"/>
  <c r="D13" i="63"/>
  <c r="A10" i="60" l="1"/>
  <c r="D10" i="60"/>
  <c r="A11" i="60"/>
  <c r="D11" i="60"/>
  <c r="A12" i="60"/>
  <c r="D12" i="60"/>
  <c r="A13" i="60"/>
  <c r="D13" i="60"/>
  <c r="A14" i="60"/>
  <c r="D14" i="60"/>
  <c r="A20" i="50"/>
  <c r="B20" i="50"/>
  <c r="D20" i="50"/>
  <c r="A19" i="50"/>
  <c r="B19" i="50"/>
  <c r="D19" i="50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13" i="49"/>
  <c r="A20" i="48"/>
  <c r="D3" i="44"/>
  <c r="D4" i="44"/>
  <c r="D5" i="44"/>
  <c r="D6" i="44"/>
  <c r="D7" i="44"/>
  <c r="D8" i="44"/>
  <c r="D9" i="44"/>
  <c r="D10" i="44"/>
  <c r="D2" i="44"/>
  <c r="A22" i="44"/>
  <c r="A23" i="44"/>
  <c r="A24" i="44"/>
  <c r="A25" i="44"/>
  <c r="A26" i="44"/>
  <c r="A27" i="44"/>
  <c r="A28" i="44"/>
  <c r="A22" i="43"/>
  <c r="B22" i="43"/>
  <c r="D22" i="43"/>
  <c r="A23" i="43"/>
  <c r="B23" i="43"/>
  <c r="D23" i="43"/>
  <c r="A24" i="43"/>
  <c r="B24" i="43"/>
  <c r="D24" i="43"/>
  <c r="A25" i="43"/>
  <c r="B25" i="43"/>
  <c r="D25" i="43"/>
  <c r="A26" i="43"/>
  <c r="B26" i="43"/>
  <c r="D26" i="43"/>
  <c r="A27" i="43"/>
  <c r="B27" i="43"/>
  <c r="D27" i="43"/>
  <c r="A28" i="43"/>
  <c r="B28" i="43"/>
  <c r="D28" i="43"/>
  <c r="A29" i="43"/>
  <c r="B29" i="43"/>
  <c r="D29" i="43"/>
  <c r="A30" i="43"/>
  <c r="B30" i="43"/>
  <c r="D30" i="43"/>
  <c r="A31" i="43"/>
  <c r="B31" i="43"/>
  <c r="D31" i="43"/>
  <c r="A32" i="43"/>
  <c r="B32" i="43"/>
  <c r="D32" i="43"/>
  <c r="A33" i="43"/>
  <c r="B33" i="43"/>
  <c r="D33" i="43"/>
  <c r="A34" i="43"/>
  <c r="B34" i="43"/>
  <c r="D34" i="43"/>
  <c r="A35" i="43"/>
  <c r="B35" i="43"/>
  <c r="D35" i="43"/>
  <c r="A36" i="43"/>
  <c r="B36" i="43"/>
  <c r="D36" i="43"/>
  <c r="A37" i="43"/>
  <c r="B37" i="43"/>
  <c r="D37" i="43"/>
  <c r="A38" i="43"/>
  <c r="B38" i="43"/>
  <c r="D38" i="43"/>
  <c r="A21" i="43" l="1"/>
  <c r="B21" i="43"/>
  <c r="D21" i="43"/>
  <c r="B23" i="44" l="1"/>
  <c r="D23" i="44"/>
  <c r="B24" i="44"/>
  <c r="D24" i="44"/>
  <c r="B25" i="44"/>
  <c r="D25" i="44"/>
  <c r="B26" i="44"/>
  <c r="D26" i="44"/>
  <c r="B27" i="44"/>
  <c r="D27" i="44"/>
  <c r="B28" i="44"/>
  <c r="D28" i="44"/>
  <c r="B22" i="44"/>
  <c r="D22" i="44"/>
  <c r="A21" i="44"/>
  <c r="B21" i="44"/>
  <c r="D21" i="44"/>
  <c r="A31" i="40" l="1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30" i="40"/>
  <c r="B32" i="51" l="1"/>
  <c r="D32" i="51"/>
  <c r="D33" i="51"/>
  <c r="D34" i="51"/>
  <c r="D35" i="51"/>
  <c r="J35" i="51"/>
  <c r="A35" i="51" s="1"/>
  <c r="J32" i="51"/>
  <c r="A32" i="51" s="1"/>
  <c r="J33" i="51"/>
  <c r="A33" i="51" s="1"/>
  <c r="J34" i="51"/>
  <c r="A34" i="51" s="1"/>
  <c r="M33" i="51"/>
  <c r="B33" i="51" s="1"/>
  <c r="M34" i="51"/>
  <c r="B34" i="51" s="1"/>
  <c r="M35" i="51"/>
  <c r="B35" i="51" s="1"/>
  <c r="D31" i="51"/>
  <c r="M31" i="51"/>
  <c r="J31" i="51"/>
  <c r="M32" i="51"/>
  <c r="A31" i="51"/>
  <c r="B31" i="51"/>
  <c r="J24" i="51"/>
  <c r="A24" i="51" s="1"/>
  <c r="J25" i="51"/>
  <c r="A25" i="51" s="1"/>
  <c r="J26" i="51"/>
  <c r="J27" i="51"/>
  <c r="J28" i="51"/>
  <c r="J29" i="51"/>
  <c r="A29" i="51" s="1"/>
  <c r="J30" i="51"/>
  <c r="J23" i="51"/>
  <c r="A23" i="51" s="1"/>
  <c r="M23" i="51"/>
  <c r="M24" i="51"/>
  <c r="B24" i="51" s="1"/>
  <c r="M25" i="51"/>
  <c r="M26" i="51"/>
  <c r="B26" i="51" s="1"/>
  <c r="M27" i="51"/>
  <c r="M28" i="51"/>
  <c r="B28" i="51" s="1"/>
  <c r="M29" i="51"/>
  <c r="M30" i="51"/>
  <c r="B30" i="51" s="1"/>
  <c r="M22" i="51"/>
  <c r="D22" i="51"/>
  <c r="M21" i="51"/>
  <c r="A21" i="51"/>
  <c r="B21" i="51"/>
  <c r="D21" i="51"/>
  <c r="A22" i="51"/>
  <c r="B22" i="51"/>
  <c r="B23" i="51"/>
  <c r="D24" i="51"/>
  <c r="B25" i="51"/>
  <c r="A26" i="51"/>
  <c r="A27" i="51"/>
  <c r="B27" i="51"/>
  <c r="D27" i="51"/>
  <c r="A28" i="51"/>
  <c r="D28" i="51"/>
  <c r="B29" i="51"/>
  <c r="A30" i="51"/>
  <c r="D20" i="51"/>
  <c r="B20" i="51"/>
  <c r="A20" i="51"/>
  <c r="D30" i="51" l="1"/>
  <c r="D29" i="51"/>
  <c r="D26" i="51"/>
  <c r="D25" i="51"/>
  <c r="D23" i="51"/>
  <c r="A8" i="49"/>
  <c r="A9" i="49"/>
  <c r="A10" i="49"/>
  <c r="A11" i="49"/>
  <c r="A12" i="49"/>
  <c r="A7" i="49"/>
  <c r="A6" i="49"/>
  <c r="A5" i="49"/>
  <c r="A4" i="49"/>
  <c r="A3" i="49"/>
  <c r="A2" i="49"/>
  <c r="A21" i="47" l="1"/>
  <c r="A22" i="47"/>
  <c r="A23" i="47"/>
  <c r="A24" i="47"/>
  <c r="A25" i="47"/>
  <c r="A26" i="47"/>
  <c r="A27" i="47"/>
  <c r="A28" i="47"/>
  <c r="A29" i="47"/>
  <c r="A30" i="47"/>
  <c r="A20" i="47"/>
  <c r="A25" i="46"/>
  <c r="B25" i="46"/>
  <c r="D25" i="46"/>
  <c r="E25" i="46" s="1"/>
  <c r="A9" i="43" l="1"/>
  <c r="B9" i="43"/>
  <c r="D9" i="43"/>
  <c r="A10" i="43"/>
  <c r="B10" i="43"/>
  <c r="D10" i="43"/>
  <c r="A11" i="43"/>
  <c r="B11" i="43"/>
  <c r="D11" i="43"/>
  <c r="A12" i="43"/>
  <c r="B12" i="43"/>
  <c r="D12" i="43"/>
  <c r="A13" i="43"/>
  <c r="B13" i="43"/>
  <c r="D13" i="43"/>
  <c r="A14" i="43"/>
  <c r="B14" i="43"/>
  <c r="D14" i="43"/>
  <c r="A15" i="43"/>
  <c r="B15" i="43"/>
  <c r="D15" i="43"/>
  <c r="A16" i="43"/>
  <c r="B16" i="43"/>
  <c r="D16" i="43"/>
  <c r="A17" i="43"/>
  <c r="B17" i="43"/>
  <c r="D17" i="43"/>
  <c r="A18" i="43"/>
  <c r="B18" i="43"/>
  <c r="D18" i="43"/>
  <c r="A19" i="43"/>
  <c r="B19" i="43"/>
  <c r="D19" i="43"/>
  <c r="A20" i="43"/>
  <c r="B20" i="43"/>
  <c r="D20" i="43"/>
  <c r="A8" i="43"/>
  <c r="B8" i="43"/>
  <c r="D8" i="43"/>
  <c r="D30" i="71" l="1"/>
  <c r="C30" i="71"/>
  <c r="B30" i="71"/>
  <c r="A30" i="71"/>
  <c r="D29" i="71"/>
  <c r="C29" i="71"/>
  <c r="B29" i="71"/>
  <c r="A29" i="71"/>
  <c r="D28" i="71"/>
  <c r="C28" i="71"/>
  <c r="B28" i="71"/>
  <c r="A28" i="71"/>
  <c r="D27" i="71"/>
  <c r="C27" i="71"/>
  <c r="B27" i="71"/>
  <c r="A27" i="71"/>
  <c r="D26" i="71"/>
  <c r="C26" i="71"/>
  <c r="B26" i="71"/>
  <c r="A26" i="71"/>
  <c r="D25" i="71"/>
  <c r="C25" i="71"/>
  <c r="B25" i="71"/>
  <c r="A25" i="71"/>
  <c r="D24" i="71"/>
  <c r="C24" i="71"/>
  <c r="B24" i="71"/>
  <c r="A24" i="71"/>
  <c r="D23" i="71"/>
  <c r="C23" i="71"/>
  <c r="B23" i="71"/>
  <c r="A23" i="71"/>
  <c r="D22" i="71"/>
  <c r="C22" i="71"/>
  <c r="B22" i="71"/>
  <c r="A22" i="71"/>
  <c r="D21" i="71"/>
  <c r="C21" i="71"/>
  <c r="B21" i="71"/>
  <c r="A21" i="71"/>
  <c r="D20" i="71"/>
  <c r="C20" i="71"/>
  <c r="B20" i="71"/>
  <c r="A20" i="71"/>
  <c r="D19" i="71"/>
  <c r="C19" i="71"/>
  <c r="B19" i="71"/>
  <c r="A19" i="71"/>
  <c r="D18" i="71"/>
  <c r="C18" i="71"/>
  <c r="B18" i="71"/>
  <c r="A18" i="71"/>
  <c r="D17" i="71"/>
  <c r="C17" i="71"/>
  <c r="B17" i="71"/>
  <c r="A17" i="71"/>
  <c r="D16" i="71"/>
  <c r="C16" i="71"/>
  <c r="B16" i="71"/>
  <c r="A16" i="71"/>
  <c r="D15" i="71"/>
  <c r="C15" i="71"/>
  <c r="B15" i="71"/>
  <c r="A15" i="71"/>
  <c r="D14" i="71"/>
  <c r="C14" i="71"/>
  <c r="B14" i="71"/>
  <c r="A14" i="71"/>
  <c r="D13" i="71"/>
  <c r="C13" i="71"/>
  <c r="B13" i="71"/>
  <c r="A13" i="71"/>
  <c r="D12" i="71"/>
  <c r="C12" i="71"/>
  <c r="B12" i="71"/>
  <c r="A12" i="71"/>
  <c r="D11" i="71"/>
  <c r="C11" i="71"/>
  <c r="B11" i="71"/>
  <c r="A11" i="71"/>
  <c r="D10" i="71"/>
  <c r="C10" i="71"/>
  <c r="B10" i="71"/>
  <c r="A10" i="71"/>
  <c r="D9" i="71"/>
  <c r="C9" i="71"/>
  <c r="B9" i="71"/>
  <c r="A9" i="71"/>
  <c r="D8" i="71"/>
  <c r="C8" i="71"/>
  <c r="B8" i="71"/>
  <c r="A8" i="71"/>
  <c r="D7" i="71"/>
  <c r="C7" i="71"/>
  <c r="B7" i="71"/>
  <c r="A7" i="71"/>
  <c r="D6" i="71"/>
  <c r="C6" i="71"/>
  <c r="B6" i="71"/>
  <c r="A6" i="71"/>
  <c r="D5" i="71"/>
  <c r="C5" i="71"/>
  <c r="B5" i="71"/>
  <c r="A5" i="71"/>
  <c r="D4" i="71"/>
  <c r="C4" i="71"/>
  <c r="B4" i="71"/>
  <c r="A4" i="71"/>
  <c r="D3" i="71"/>
  <c r="C3" i="71"/>
  <c r="B3" i="71"/>
  <c r="A3" i="71"/>
  <c r="D2" i="71"/>
  <c r="C2" i="71"/>
  <c r="B2" i="71"/>
  <c r="A2" i="71"/>
  <c r="D30" i="70"/>
  <c r="C30" i="70"/>
  <c r="B30" i="70"/>
  <c r="A30" i="70"/>
  <c r="D29" i="70"/>
  <c r="C29" i="70"/>
  <c r="B29" i="70"/>
  <c r="A29" i="70"/>
  <c r="D28" i="70"/>
  <c r="C28" i="70"/>
  <c r="B28" i="70"/>
  <c r="A28" i="70"/>
  <c r="D27" i="70"/>
  <c r="C27" i="70"/>
  <c r="B27" i="70"/>
  <c r="A27" i="70"/>
  <c r="D26" i="70"/>
  <c r="C26" i="70"/>
  <c r="B26" i="70"/>
  <c r="A26" i="70"/>
  <c r="D25" i="70"/>
  <c r="C25" i="70"/>
  <c r="B25" i="70"/>
  <c r="A25" i="70"/>
  <c r="D24" i="70"/>
  <c r="C24" i="70"/>
  <c r="B24" i="70"/>
  <c r="A24" i="70"/>
  <c r="D23" i="70"/>
  <c r="C23" i="70"/>
  <c r="B23" i="70"/>
  <c r="A23" i="70"/>
  <c r="D22" i="70"/>
  <c r="C22" i="70"/>
  <c r="B22" i="70"/>
  <c r="A22" i="70"/>
  <c r="D21" i="70"/>
  <c r="C21" i="70"/>
  <c r="B21" i="70"/>
  <c r="A21" i="70"/>
  <c r="D20" i="70"/>
  <c r="C20" i="70"/>
  <c r="B20" i="70"/>
  <c r="A20" i="70"/>
  <c r="D19" i="70"/>
  <c r="C19" i="70"/>
  <c r="B19" i="70"/>
  <c r="A19" i="70"/>
  <c r="D18" i="70"/>
  <c r="C18" i="70"/>
  <c r="B18" i="70"/>
  <c r="A18" i="70"/>
  <c r="D17" i="70"/>
  <c r="C17" i="70"/>
  <c r="B17" i="70"/>
  <c r="A17" i="70"/>
  <c r="D16" i="70"/>
  <c r="C16" i="70"/>
  <c r="B16" i="70"/>
  <c r="A16" i="70"/>
  <c r="D15" i="70"/>
  <c r="C15" i="70"/>
  <c r="B15" i="70"/>
  <c r="A15" i="70"/>
  <c r="D14" i="70"/>
  <c r="C14" i="70"/>
  <c r="B14" i="70"/>
  <c r="A14" i="70"/>
  <c r="D13" i="70"/>
  <c r="C13" i="70"/>
  <c r="B13" i="70"/>
  <c r="A13" i="70"/>
  <c r="D12" i="70"/>
  <c r="C12" i="70"/>
  <c r="B12" i="70"/>
  <c r="A12" i="70"/>
  <c r="D11" i="70"/>
  <c r="C11" i="70"/>
  <c r="B11" i="70"/>
  <c r="A11" i="70"/>
  <c r="D10" i="70"/>
  <c r="C10" i="70"/>
  <c r="B10" i="70"/>
  <c r="A10" i="70"/>
  <c r="D9" i="70"/>
  <c r="C9" i="70"/>
  <c r="B9" i="70"/>
  <c r="A9" i="70"/>
  <c r="D8" i="70"/>
  <c r="C8" i="70"/>
  <c r="B8" i="70"/>
  <c r="A8" i="70"/>
  <c r="D7" i="70"/>
  <c r="C7" i="70"/>
  <c r="B7" i="70"/>
  <c r="A7" i="70"/>
  <c r="D6" i="70"/>
  <c r="C6" i="70"/>
  <c r="B6" i="70"/>
  <c r="A6" i="70"/>
  <c r="D5" i="70"/>
  <c r="C5" i="70"/>
  <c r="B5" i="70"/>
  <c r="A5" i="70"/>
  <c r="D4" i="70"/>
  <c r="C4" i="70"/>
  <c r="B4" i="70"/>
  <c r="A4" i="70"/>
  <c r="D3" i="70"/>
  <c r="C3" i="70"/>
  <c r="B3" i="70"/>
  <c r="A3" i="70"/>
  <c r="D2" i="70"/>
  <c r="C2" i="70"/>
  <c r="B2" i="70"/>
  <c r="A2" i="70"/>
  <c r="N26" i="74"/>
  <c r="J26" i="74"/>
  <c r="B26" i="74"/>
  <c r="N25" i="74"/>
  <c r="J25" i="74"/>
  <c r="B25" i="74"/>
  <c r="N24" i="74"/>
  <c r="J24" i="74"/>
  <c r="B24" i="74"/>
  <c r="N23" i="74"/>
  <c r="J23" i="74"/>
  <c r="B23" i="74"/>
  <c r="N22" i="74"/>
  <c r="J22" i="74"/>
  <c r="B22" i="74"/>
  <c r="N21" i="74"/>
  <c r="J21" i="74"/>
  <c r="B21" i="74"/>
  <c r="N20" i="74"/>
  <c r="J20" i="74"/>
  <c r="B20" i="74"/>
  <c r="N19" i="74"/>
  <c r="J19" i="74"/>
  <c r="B19" i="74"/>
  <c r="N18" i="74"/>
  <c r="J18" i="74"/>
  <c r="B18" i="74"/>
  <c r="N17" i="74"/>
  <c r="J17" i="74"/>
  <c r="B17" i="74"/>
  <c r="N16" i="74"/>
  <c r="J16" i="74"/>
  <c r="B16" i="74"/>
  <c r="N15" i="74"/>
  <c r="J15" i="74"/>
  <c r="B15" i="74"/>
  <c r="N14" i="74"/>
  <c r="J14" i="74"/>
  <c r="B14" i="74"/>
  <c r="N13" i="74"/>
  <c r="J13" i="74"/>
  <c r="B13" i="74"/>
  <c r="N12" i="74"/>
  <c r="J12" i="74"/>
  <c r="B12" i="74"/>
  <c r="N11" i="74"/>
  <c r="J11" i="74"/>
  <c r="B11" i="74"/>
  <c r="N10" i="74"/>
  <c r="J10" i="74"/>
  <c r="B10" i="74"/>
  <c r="N9" i="74"/>
  <c r="J9" i="74"/>
  <c r="B9" i="74"/>
  <c r="N8" i="74"/>
  <c r="J8" i="74"/>
  <c r="B8" i="74"/>
  <c r="N7" i="74"/>
  <c r="J7" i="74"/>
  <c r="B7" i="74"/>
  <c r="N6" i="74"/>
  <c r="J6" i="74"/>
  <c r="B6" i="74"/>
  <c r="N5" i="74"/>
  <c r="J5" i="74"/>
  <c r="B5" i="74"/>
  <c r="N4" i="74"/>
  <c r="J4" i="74"/>
  <c r="B4" i="74"/>
  <c r="N3" i="74"/>
  <c r="J3" i="74"/>
  <c r="B3" i="74"/>
  <c r="N2" i="74"/>
  <c r="J2" i="74"/>
  <c r="B2" i="74"/>
  <c r="N26" i="73"/>
  <c r="J26" i="73"/>
  <c r="B26" i="73"/>
  <c r="N25" i="73"/>
  <c r="J25" i="73"/>
  <c r="B25" i="73"/>
  <c r="N24" i="73"/>
  <c r="J24" i="73"/>
  <c r="B24" i="73"/>
  <c r="N23" i="73"/>
  <c r="J23" i="73"/>
  <c r="B23" i="73"/>
  <c r="N22" i="73"/>
  <c r="J22" i="73"/>
  <c r="B22" i="73"/>
  <c r="N21" i="73"/>
  <c r="J21" i="73"/>
  <c r="B21" i="73"/>
  <c r="N20" i="73"/>
  <c r="J20" i="73"/>
  <c r="B20" i="73"/>
  <c r="N19" i="73"/>
  <c r="J19" i="73"/>
  <c r="B19" i="73"/>
  <c r="N18" i="73"/>
  <c r="J18" i="73"/>
  <c r="B18" i="73"/>
  <c r="N17" i="73"/>
  <c r="J17" i="73"/>
  <c r="B17" i="73"/>
  <c r="N16" i="73"/>
  <c r="J16" i="73"/>
  <c r="B16" i="73"/>
  <c r="N15" i="73"/>
  <c r="J15" i="73"/>
  <c r="B15" i="73"/>
  <c r="N14" i="73"/>
  <c r="J14" i="73"/>
  <c r="B14" i="73"/>
  <c r="N13" i="73"/>
  <c r="J13" i="73"/>
  <c r="B13" i="73"/>
  <c r="N12" i="73"/>
  <c r="J12" i="73"/>
  <c r="B12" i="73"/>
  <c r="N11" i="73"/>
  <c r="J11" i="73"/>
  <c r="B11" i="73"/>
  <c r="N10" i="73"/>
  <c r="J10" i="73"/>
  <c r="B10" i="73"/>
  <c r="N9" i="73"/>
  <c r="J9" i="73"/>
  <c r="B9" i="73"/>
  <c r="N8" i="73"/>
  <c r="J8" i="73"/>
  <c r="B8" i="73"/>
  <c r="N7" i="73"/>
  <c r="J7" i="73"/>
  <c r="B7" i="73"/>
  <c r="N6" i="73"/>
  <c r="J6" i="73"/>
  <c r="B6" i="73"/>
  <c r="N5" i="73"/>
  <c r="J5" i="73"/>
  <c r="B5" i="73"/>
  <c r="N4" i="73"/>
  <c r="J4" i="73"/>
  <c r="B4" i="73"/>
  <c r="N3" i="73"/>
  <c r="J3" i="73"/>
  <c r="B3" i="73"/>
  <c r="N2" i="73"/>
  <c r="J2" i="73"/>
  <c r="B2" i="73"/>
  <c r="A17" i="72" l="1"/>
  <c r="D17" i="72"/>
  <c r="L17" i="72"/>
  <c r="P17" i="72"/>
  <c r="D18" i="72"/>
  <c r="L18" i="72"/>
  <c r="A18" i="72" s="1"/>
  <c r="P18" i="72"/>
  <c r="A19" i="72"/>
  <c r="D19" i="72"/>
  <c r="L19" i="72"/>
  <c r="P19" i="72"/>
  <c r="D20" i="72"/>
  <c r="L20" i="72"/>
  <c r="A20" i="72" s="1"/>
  <c r="P20" i="72"/>
  <c r="D21" i="72"/>
  <c r="L21" i="72"/>
  <c r="A21" i="72" s="1"/>
  <c r="P21" i="72"/>
  <c r="D22" i="72"/>
  <c r="L22" i="72"/>
  <c r="A22" i="72" s="1"/>
  <c r="P22" i="72"/>
  <c r="D23" i="72"/>
  <c r="L23" i="72"/>
  <c r="A23" i="72" s="1"/>
  <c r="P23" i="72"/>
  <c r="D24" i="72"/>
  <c r="L24" i="72"/>
  <c r="A24" i="72" s="1"/>
  <c r="P24" i="72"/>
  <c r="D25" i="72"/>
  <c r="L25" i="72"/>
  <c r="A25" i="72" s="1"/>
  <c r="P25" i="72"/>
  <c r="D26" i="72"/>
  <c r="L26" i="72"/>
  <c r="A26" i="72" s="1"/>
  <c r="P26" i="72"/>
  <c r="A16" i="72"/>
  <c r="D16" i="72"/>
  <c r="L16" i="72"/>
  <c r="P16" i="72"/>
  <c r="D9" i="72" l="1"/>
  <c r="L9" i="72"/>
  <c r="A9" i="72" s="1"/>
  <c r="P9" i="72"/>
  <c r="D10" i="72"/>
  <c r="L10" i="72"/>
  <c r="A10" i="72" s="1"/>
  <c r="P10" i="72"/>
  <c r="D11" i="72"/>
  <c r="L11" i="72"/>
  <c r="A11" i="72" s="1"/>
  <c r="P11" i="72"/>
  <c r="D12" i="72"/>
  <c r="L12" i="72"/>
  <c r="A12" i="72" s="1"/>
  <c r="P12" i="72"/>
  <c r="D13" i="72"/>
  <c r="L13" i="72"/>
  <c r="A13" i="72" s="1"/>
  <c r="P13" i="72"/>
  <c r="D14" i="72"/>
  <c r="L14" i="72"/>
  <c r="A14" i="72" s="1"/>
  <c r="P14" i="72"/>
  <c r="D15" i="72"/>
  <c r="L15" i="72"/>
  <c r="A15" i="72" s="1"/>
  <c r="P15" i="72"/>
  <c r="D3" i="72"/>
  <c r="D4" i="72"/>
  <c r="D5" i="72"/>
  <c r="D6" i="72"/>
  <c r="D7" i="72"/>
  <c r="D8" i="72"/>
  <c r="L3" i="72"/>
  <c r="A3" i="72" s="1"/>
  <c r="L4" i="72"/>
  <c r="A4" i="72" s="1"/>
  <c r="L5" i="72"/>
  <c r="A5" i="72" s="1"/>
  <c r="L6" i="72"/>
  <c r="A6" i="72" s="1"/>
  <c r="L7" i="72"/>
  <c r="A7" i="72" s="1"/>
  <c r="L8" i="72"/>
  <c r="A8" i="72" s="1"/>
  <c r="P3" i="72"/>
  <c r="P4" i="72"/>
  <c r="P5" i="72"/>
  <c r="P6" i="72"/>
  <c r="P7" i="72"/>
  <c r="P8" i="72"/>
  <c r="P2" i="72"/>
  <c r="L2" i="72"/>
  <c r="D2" i="72"/>
  <c r="A2" i="72" l="1"/>
  <c r="A27" i="69" l="1"/>
  <c r="B27" i="69"/>
  <c r="C27" i="69"/>
  <c r="D27" i="69"/>
  <c r="A28" i="69"/>
  <c r="B28" i="69"/>
  <c r="C28" i="69"/>
  <c r="D28" i="69"/>
  <c r="A29" i="69"/>
  <c r="B29" i="69"/>
  <c r="C29" i="69"/>
  <c r="D29" i="69"/>
  <c r="A30" i="69"/>
  <c r="B30" i="69"/>
  <c r="C30" i="69"/>
  <c r="D30" i="69"/>
  <c r="D26" i="69"/>
  <c r="B26" i="69"/>
  <c r="A26" i="69"/>
  <c r="C26" i="69"/>
  <c r="A22" i="69"/>
  <c r="B22" i="69"/>
  <c r="C22" i="69"/>
  <c r="D22" i="69"/>
  <c r="A23" i="69"/>
  <c r="B23" i="69"/>
  <c r="C23" i="69"/>
  <c r="D23" i="69"/>
  <c r="A24" i="69"/>
  <c r="B24" i="69"/>
  <c r="C24" i="69"/>
  <c r="D24" i="69"/>
  <c r="A25" i="69"/>
  <c r="B25" i="69"/>
  <c r="C25" i="69"/>
  <c r="D25" i="69"/>
  <c r="A21" i="69"/>
  <c r="B21" i="69"/>
  <c r="C21" i="69"/>
  <c r="D21" i="69"/>
  <c r="A13" i="69"/>
  <c r="B13" i="69"/>
  <c r="C13" i="69"/>
  <c r="D13" i="69"/>
  <c r="A14" i="69"/>
  <c r="B14" i="69"/>
  <c r="C14" i="69"/>
  <c r="D14" i="69"/>
  <c r="A15" i="69"/>
  <c r="B15" i="69"/>
  <c r="C15" i="69"/>
  <c r="D15" i="69"/>
  <c r="A16" i="69"/>
  <c r="B16" i="69"/>
  <c r="C16" i="69"/>
  <c r="D16" i="69"/>
  <c r="A17" i="69"/>
  <c r="B17" i="69"/>
  <c r="C17" i="69"/>
  <c r="D17" i="69"/>
  <c r="A18" i="69"/>
  <c r="B18" i="69"/>
  <c r="C18" i="69"/>
  <c r="D18" i="69"/>
  <c r="A19" i="69"/>
  <c r="B19" i="69"/>
  <c r="C19" i="69"/>
  <c r="D19" i="69"/>
  <c r="A20" i="69"/>
  <c r="B20" i="69"/>
  <c r="C20" i="69"/>
  <c r="D20" i="69"/>
  <c r="A12" i="69"/>
  <c r="B12" i="69"/>
  <c r="C12" i="69"/>
  <c r="D12" i="69"/>
  <c r="A8" i="69"/>
  <c r="B8" i="69"/>
  <c r="C8" i="69"/>
  <c r="D8" i="69"/>
  <c r="A9" i="69"/>
  <c r="B9" i="69"/>
  <c r="C9" i="69"/>
  <c r="D9" i="69"/>
  <c r="A10" i="69"/>
  <c r="B10" i="69"/>
  <c r="C10" i="69"/>
  <c r="D10" i="69"/>
  <c r="A11" i="69"/>
  <c r="B11" i="69"/>
  <c r="C11" i="69"/>
  <c r="D11" i="69"/>
  <c r="A3" i="69"/>
  <c r="A4" i="69"/>
  <c r="A5" i="69"/>
  <c r="A6" i="69"/>
  <c r="A7" i="69"/>
  <c r="B3" i="69"/>
  <c r="C3" i="69"/>
  <c r="D3" i="69"/>
  <c r="B4" i="69"/>
  <c r="C4" i="69"/>
  <c r="D4" i="69"/>
  <c r="B5" i="69"/>
  <c r="C5" i="69"/>
  <c r="D5" i="69"/>
  <c r="B6" i="69"/>
  <c r="C6" i="69"/>
  <c r="D6" i="69"/>
  <c r="B7" i="69"/>
  <c r="C7" i="69"/>
  <c r="D7" i="69"/>
  <c r="D2" i="69"/>
  <c r="C2" i="69"/>
  <c r="B2" i="69"/>
  <c r="A2" i="69"/>
  <c r="A19" i="62"/>
  <c r="A20" i="62"/>
  <c r="A21" i="62"/>
  <c r="A18" i="66" l="1"/>
  <c r="A19" i="66"/>
  <c r="A20" i="66"/>
  <c r="A21" i="66"/>
  <c r="A22" i="66"/>
  <c r="A23" i="66"/>
  <c r="A24" i="66"/>
  <c r="C18" i="66"/>
  <c r="C19" i="66"/>
  <c r="C20" i="66"/>
  <c r="C21" i="66"/>
  <c r="C22" i="66"/>
  <c r="C23" i="66"/>
  <c r="C24" i="66"/>
  <c r="C17" i="66"/>
  <c r="A12" i="66"/>
  <c r="C12" i="66"/>
  <c r="A13" i="66"/>
  <c r="C13" i="66"/>
  <c r="A14" i="66"/>
  <c r="C14" i="66"/>
  <c r="A15" i="66"/>
  <c r="C15" i="66"/>
  <c r="A16" i="66"/>
  <c r="C16" i="66"/>
  <c r="A17" i="66"/>
  <c r="C11" i="66"/>
  <c r="A11" i="66"/>
  <c r="A3" i="66"/>
  <c r="C3" i="66"/>
  <c r="A4" i="66"/>
  <c r="C4" i="66"/>
  <c r="A5" i="66"/>
  <c r="C5" i="66"/>
  <c r="A6" i="66"/>
  <c r="C6" i="66"/>
  <c r="A7" i="66"/>
  <c r="C7" i="66"/>
  <c r="A8" i="66"/>
  <c r="C8" i="66"/>
  <c r="A9" i="66"/>
  <c r="C9" i="66"/>
  <c r="A10" i="66"/>
  <c r="C10" i="66"/>
  <c r="A2" i="66" l="1"/>
  <c r="C2" i="66"/>
  <c r="D12" i="68" l="1"/>
  <c r="A12" i="68"/>
  <c r="D11" i="68"/>
  <c r="A11" i="68"/>
  <c r="D10" i="68"/>
  <c r="A10" i="68"/>
  <c r="D9" i="68"/>
  <c r="A9" i="68"/>
  <c r="D8" i="68"/>
  <c r="A8" i="68"/>
  <c r="D7" i="68"/>
  <c r="A7" i="68"/>
  <c r="D6" i="68"/>
  <c r="A6" i="68"/>
  <c r="D5" i="68"/>
  <c r="A5" i="68"/>
  <c r="D4" i="68"/>
  <c r="A4" i="68"/>
  <c r="D3" i="68"/>
  <c r="A3" i="68"/>
  <c r="D2" i="68"/>
  <c r="A2" i="68"/>
  <c r="D12" i="67" l="1"/>
  <c r="A12" i="67"/>
  <c r="D11" i="67"/>
  <c r="A11" i="67"/>
  <c r="D10" i="67"/>
  <c r="A10" i="67"/>
  <c r="D9" i="67"/>
  <c r="A9" i="67"/>
  <c r="D8" i="67"/>
  <c r="A8" i="67"/>
  <c r="D7" i="67"/>
  <c r="A7" i="67"/>
  <c r="D6" i="67"/>
  <c r="A6" i="67"/>
  <c r="D5" i="67"/>
  <c r="A5" i="67"/>
  <c r="D4" i="67"/>
  <c r="A4" i="67"/>
  <c r="D3" i="67"/>
  <c r="A3" i="67"/>
  <c r="D2" i="67"/>
  <c r="A2" i="67"/>
  <c r="D12" i="65"/>
  <c r="A12" i="65"/>
  <c r="D11" i="65"/>
  <c r="A11" i="65"/>
  <c r="D10" i="65"/>
  <c r="A10" i="65"/>
  <c r="D9" i="65"/>
  <c r="A9" i="65"/>
  <c r="D8" i="65"/>
  <c r="A8" i="65"/>
  <c r="D7" i="65"/>
  <c r="A7" i="65"/>
  <c r="D6" i="65"/>
  <c r="A6" i="65"/>
  <c r="D5" i="65"/>
  <c r="A5" i="65"/>
  <c r="D4" i="65"/>
  <c r="A4" i="65"/>
  <c r="D3" i="65"/>
  <c r="A3" i="65"/>
  <c r="D2" i="65"/>
  <c r="A2" i="65"/>
  <c r="A7" i="63"/>
  <c r="A8" i="63"/>
  <c r="A9" i="63"/>
  <c r="A10" i="63"/>
  <c r="A11" i="63"/>
  <c r="A12" i="63"/>
  <c r="D7" i="63"/>
  <c r="D8" i="63"/>
  <c r="D9" i="63"/>
  <c r="D10" i="63"/>
  <c r="D11" i="63"/>
  <c r="D12" i="63"/>
  <c r="A6" i="63" l="1"/>
  <c r="D6" i="63"/>
  <c r="A3" i="63"/>
  <c r="D3" i="63"/>
  <c r="A4" i="63"/>
  <c r="D4" i="63"/>
  <c r="A5" i="63"/>
  <c r="D5" i="63"/>
  <c r="D2" i="63"/>
  <c r="A2" i="63"/>
  <c r="D21" i="62" l="1"/>
  <c r="D19" i="62"/>
  <c r="D20" i="62"/>
  <c r="D18" i="62"/>
  <c r="A18" i="62"/>
  <c r="D17" i="62"/>
  <c r="A17" i="62"/>
  <c r="D16" i="62"/>
  <c r="A16" i="62"/>
  <c r="D15" i="62"/>
  <c r="A15" i="62"/>
  <c r="D14" i="62"/>
  <c r="A14" i="62"/>
  <c r="D13" i="62"/>
  <c r="A13" i="62"/>
  <c r="D12" i="62"/>
  <c r="A12" i="62"/>
  <c r="D11" i="62"/>
  <c r="A11" i="62"/>
  <c r="D10" i="62"/>
  <c r="A10" i="62"/>
  <c r="D9" i="62"/>
  <c r="A9" i="62"/>
  <c r="D8" i="62"/>
  <c r="A8" i="62"/>
  <c r="D7" i="62"/>
  <c r="A7" i="62"/>
  <c r="D6" i="62"/>
  <c r="A6" i="62"/>
  <c r="D5" i="62"/>
  <c r="A5" i="62"/>
  <c r="D4" i="62"/>
  <c r="A4" i="62"/>
  <c r="D3" i="62"/>
  <c r="A3" i="62"/>
  <c r="D2" i="62"/>
  <c r="A2" i="62"/>
  <c r="D18" i="61"/>
  <c r="D19" i="61"/>
  <c r="D20" i="61"/>
  <c r="D21" i="61"/>
  <c r="D22" i="61"/>
  <c r="D23" i="61"/>
  <c r="D24" i="61"/>
  <c r="D25" i="61"/>
  <c r="D17" i="61"/>
  <c r="D11" i="61"/>
  <c r="D12" i="61"/>
  <c r="D13" i="61"/>
  <c r="D14" i="61"/>
  <c r="D15" i="61"/>
  <c r="D16" i="61"/>
  <c r="D10" i="61"/>
  <c r="A18" i="61"/>
  <c r="A19" i="61"/>
  <c r="A20" i="61"/>
  <c r="A21" i="61"/>
  <c r="A22" i="61"/>
  <c r="A23" i="61"/>
  <c r="A24" i="61"/>
  <c r="A25" i="61"/>
  <c r="A17" i="61"/>
  <c r="A11" i="61"/>
  <c r="A12" i="61"/>
  <c r="A13" i="61"/>
  <c r="A14" i="61"/>
  <c r="A15" i="61"/>
  <c r="A16" i="61"/>
  <c r="A10" i="61"/>
  <c r="D9" i="61"/>
  <c r="A9" i="61"/>
  <c r="D8" i="61"/>
  <c r="A8" i="61"/>
  <c r="D7" i="61"/>
  <c r="A7" i="61"/>
  <c r="D6" i="61"/>
  <c r="A6" i="61"/>
  <c r="D5" i="61"/>
  <c r="A5" i="61"/>
  <c r="D4" i="61"/>
  <c r="A4" i="61"/>
  <c r="D3" i="61"/>
  <c r="A3" i="61"/>
  <c r="D2" i="61"/>
  <c r="A2" i="61"/>
  <c r="A6" i="60"/>
  <c r="D6" i="60"/>
  <c r="A7" i="60"/>
  <c r="D7" i="60"/>
  <c r="A8" i="60"/>
  <c r="D8" i="60"/>
  <c r="A9" i="60"/>
  <c r="D9" i="60"/>
  <c r="A3" i="60"/>
  <c r="D3" i="60"/>
  <c r="A4" i="60"/>
  <c r="D4" i="60"/>
  <c r="A5" i="60"/>
  <c r="D5" i="60"/>
  <c r="D2" i="60"/>
  <c r="A2" i="60"/>
  <c r="D14" i="56" l="1"/>
  <c r="B14" i="56"/>
  <c r="A14" i="56"/>
  <c r="D13" i="56"/>
  <c r="B13" i="56"/>
  <c r="A13" i="56"/>
  <c r="D12" i="56"/>
  <c r="B12" i="56"/>
  <c r="A12" i="56"/>
  <c r="D11" i="56"/>
  <c r="B11" i="56"/>
  <c r="A11" i="56"/>
  <c r="D10" i="56"/>
  <c r="B10" i="56"/>
  <c r="A10" i="56"/>
  <c r="D9" i="56"/>
  <c r="B9" i="56"/>
  <c r="A9" i="56"/>
  <c r="D8" i="56"/>
  <c r="B8" i="56"/>
  <c r="A8" i="56"/>
  <c r="D7" i="56"/>
  <c r="B7" i="56"/>
  <c r="A7" i="56"/>
  <c r="D6" i="56"/>
  <c r="B6" i="56"/>
  <c r="A6" i="56"/>
  <c r="D5" i="56"/>
  <c r="B5" i="56"/>
  <c r="A5" i="56"/>
  <c r="D4" i="56"/>
  <c r="B4" i="56"/>
  <c r="A4" i="56"/>
  <c r="D3" i="56"/>
  <c r="B3" i="56"/>
  <c r="A3" i="56"/>
  <c r="D2" i="56"/>
  <c r="B2" i="56"/>
  <c r="A2" i="56"/>
  <c r="D18" i="59" l="1"/>
  <c r="B18" i="59"/>
  <c r="A18" i="59"/>
  <c r="D17" i="59"/>
  <c r="B17" i="59"/>
  <c r="A17" i="59"/>
  <c r="D16" i="59"/>
  <c r="B16" i="59"/>
  <c r="A16" i="59"/>
  <c r="D15" i="59"/>
  <c r="B15" i="59"/>
  <c r="A15" i="59"/>
  <c r="D14" i="59"/>
  <c r="B14" i="59"/>
  <c r="A14" i="59"/>
  <c r="D13" i="59"/>
  <c r="B13" i="59"/>
  <c r="A13" i="59"/>
  <c r="D12" i="59"/>
  <c r="B12" i="59"/>
  <c r="A12" i="59"/>
  <c r="D11" i="59"/>
  <c r="B11" i="59"/>
  <c r="A11" i="59"/>
  <c r="D10" i="59"/>
  <c r="B10" i="59"/>
  <c r="A10" i="59"/>
  <c r="D9" i="59"/>
  <c r="B9" i="59"/>
  <c r="A9" i="59"/>
  <c r="D8" i="59"/>
  <c r="B8" i="59"/>
  <c r="A8" i="59"/>
  <c r="D7" i="59"/>
  <c r="B7" i="59"/>
  <c r="A7" i="59"/>
  <c r="D6" i="59"/>
  <c r="B6" i="59"/>
  <c r="A6" i="59"/>
  <c r="D5" i="59"/>
  <c r="B5" i="59"/>
  <c r="A5" i="59"/>
  <c r="D4" i="59"/>
  <c r="B4" i="59"/>
  <c r="A4" i="59"/>
  <c r="D3" i="59"/>
  <c r="B3" i="59"/>
  <c r="A3" i="59"/>
  <c r="D2" i="59"/>
  <c r="B2" i="59"/>
  <c r="A2" i="59"/>
  <c r="A16" i="56"/>
  <c r="A17" i="56"/>
  <c r="A18" i="56"/>
  <c r="B16" i="56"/>
  <c r="B17" i="56"/>
  <c r="B18" i="56"/>
  <c r="D17" i="56"/>
  <c r="D18" i="56"/>
  <c r="D16" i="56"/>
  <c r="D15" i="56"/>
  <c r="A15" i="56"/>
  <c r="B15" i="56"/>
  <c r="A12" i="55"/>
  <c r="B12" i="55"/>
  <c r="D12" i="55"/>
  <c r="A13" i="55"/>
  <c r="B13" i="55"/>
  <c r="D13" i="55"/>
  <c r="A14" i="55"/>
  <c r="B14" i="55"/>
  <c r="D14" i="55"/>
  <c r="A7" i="55"/>
  <c r="B7" i="55"/>
  <c r="A8" i="55"/>
  <c r="B8" i="55"/>
  <c r="A9" i="55"/>
  <c r="B9" i="55"/>
  <c r="A10" i="55"/>
  <c r="B10" i="55"/>
  <c r="A11" i="55"/>
  <c r="B11" i="55"/>
  <c r="D7" i="55"/>
  <c r="D8" i="55"/>
  <c r="D9" i="55"/>
  <c r="D10" i="55"/>
  <c r="D11" i="55"/>
  <c r="A3" i="55"/>
  <c r="A4" i="55"/>
  <c r="A5" i="55"/>
  <c r="A6" i="55"/>
  <c r="B3" i="55"/>
  <c r="B4" i="55"/>
  <c r="B5" i="55"/>
  <c r="B6" i="55"/>
  <c r="D3" i="55"/>
  <c r="D4" i="55"/>
  <c r="D5" i="55"/>
  <c r="D6" i="55"/>
  <c r="D2" i="55"/>
  <c r="B2" i="55"/>
  <c r="A2" i="55"/>
  <c r="B19" i="58" l="1"/>
  <c r="A19" i="58"/>
  <c r="B18" i="58"/>
  <c r="A18" i="58"/>
  <c r="B17" i="58"/>
  <c r="A17" i="58"/>
  <c r="B16" i="58"/>
  <c r="A16" i="58"/>
  <c r="D15" i="58"/>
  <c r="B15" i="58"/>
  <c r="A15" i="58"/>
  <c r="D14" i="58"/>
  <c r="B14" i="58"/>
  <c r="A14" i="58"/>
  <c r="D13" i="58"/>
  <c r="B13" i="58"/>
  <c r="A13" i="58"/>
  <c r="D12" i="58"/>
  <c r="B12" i="58"/>
  <c r="A12" i="58"/>
  <c r="D11" i="58"/>
  <c r="B11" i="58"/>
  <c r="A11" i="58"/>
  <c r="D10" i="58"/>
  <c r="B10" i="58"/>
  <c r="A10" i="58"/>
  <c r="A9" i="58"/>
  <c r="A8" i="58"/>
  <c r="A7" i="58"/>
  <c r="A6" i="58"/>
  <c r="A5" i="58"/>
  <c r="A4" i="58"/>
  <c r="A3" i="58"/>
  <c r="A2" i="58"/>
  <c r="B19" i="57"/>
  <c r="A19" i="57"/>
  <c r="B18" i="57"/>
  <c r="A18" i="57"/>
  <c r="B17" i="57"/>
  <c r="A17" i="57"/>
  <c r="B16" i="57"/>
  <c r="A16" i="57"/>
  <c r="D15" i="57"/>
  <c r="B15" i="57"/>
  <c r="A15" i="57"/>
  <c r="D14" i="57"/>
  <c r="B14" i="57"/>
  <c r="A14" i="57"/>
  <c r="D13" i="57"/>
  <c r="B13" i="57"/>
  <c r="A13" i="57"/>
  <c r="D12" i="57"/>
  <c r="B12" i="57"/>
  <c r="A12" i="57"/>
  <c r="D11" i="57"/>
  <c r="B11" i="57"/>
  <c r="A11" i="57"/>
  <c r="D10" i="57"/>
  <c r="B10" i="57"/>
  <c r="A10" i="57"/>
  <c r="A9" i="57"/>
  <c r="A8" i="57"/>
  <c r="A7" i="57"/>
  <c r="A6" i="57"/>
  <c r="A5" i="57"/>
  <c r="A4" i="57"/>
  <c r="A3" i="57"/>
  <c r="A2" i="57"/>
  <c r="B17" i="52" l="1"/>
  <c r="B18" i="52"/>
  <c r="B19" i="52"/>
  <c r="A17" i="52"/>
  <c r="A18" i="52"/>
  <c r="A19" i="52"/>
  <c r="A16" i="52"/>
  <c r="B16" i="52"/>
  <c r="B15" i="52"/>
  <c r="A15" i="52"/>
  <c r="D15" i="52"/>
  <c r="A11" i="52"/>
  <c r="A12" i="52"/>
  <c r="A13" i="52"/>
  <c r="A14" i="52"/>
  <c r="B11" i="52"/>
  <c r="B12" i="52"/>
  <c r="B13" i="52"/>
  <c r="B14" i="52"/>
  <c r="D11" i="52"/>
  <c r="D12" i="52"/>
  <c r="D13" i="52"/>
  <c r="D14" i="52"/>
  <c r="D10" i="52"/>
  <c r="B10" i="52"/>
  <c r="A10" i="52"/>
  <c r="A3" i="40" l="1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2" i="40"/>
  <c r="A9" i="52" l="1"/>
  <c r="A8" i="52"/>
  <c r="A7" i="52"/>
  <c r="A6" i="52"/>
  <c r="A5" i="52" l="1"/>
  <c r="A3" i="52"/>
  <c r="A4" i="52"/>
  <c r="A2" i="52"/>
  <c r="A11" i="50" l="1"/>
  <c r="B11" i="50"/>
  <c r="D11" i="50"/>
  <c r="A12" i="50"/>
  <c r="B12" i="50"/>
  <c r="D12" i="50"/>
  <c r="A13" i="50"/>
  <c r="B13" i="50"/>
  <c r="D13" i="50"/>
  <c r="A14" i="50"/>
  <c r="B14" i="50"/>
  <c r="D14" i="50"/>
  <c r="A15" i="50"/>
  <c r="B15" i="50"/>
  <c r="D15" i="50"/>
  <c r="A16" i="50"/>
  <c r="B16" i="50"/>
  <c r="D16" i="50"/>
  <c r="A17" i="50"/>
  <c r="B17" i="50"/>
  <c r="D17" i="50"/>
  <c r="A18" i="50"/>
  <c r="B18" i="50"/>
  <c r="D18" i="50"/>
  <c r="A10" i="50"/>
  <c r="B10" i="50"/>
  <c r="D10" i="50"/>
  <c r="A3" i="50"/>
  <c r="B3" i="50"/>
  <c r="A4" i="50"/>
  <c r="B4" i="50"/>
  <c r="A5" i="50"/>
  <c r="B5" i="50"/>
  <c r="A6" i="50"/>
  <c r="B6" i="50"/>
  <c r="A7" i="50"/>
  <c r="B7" i="50"/>
  <c r="A8" i="50"/>
  <c r="B8" i="50"/>
  <c r="A9" i="50"/>
  <c r="B9" i="50"/>
  <c r="D3" i="50"/>
  <c r="D4" i="50"/>
  <c r="D5" i="50"/>
  <c r="D6" i="50"/>
  <c r="D7" i="50"/>
  <c r="D8" i="50"/>
  <c r="D9" i="50"/>
  <c r="D2" i="50"/>
  <c r="B2" i="50"/>
  <c r="A2" i="50"/>
  <c r="A2" i="48"/>
  <c r="E2" i="48"/>
  <c r="A3" i="48"/>
  <c r="E3" i="48"/>
  <c r="A4" i="48"/>
  <c r="E4" i="48"/>
  <c r="A5" i="48"/>
  <c r="E5" i="48"/>
  <c r="A6" i="48"/>
  <c r="E6" i="48"/>
  <c r="A7" i="48"/>
  <c r="E7" i="48"/>
  <c r="D8" i="48"/>
  <c r="G8" i="48"/>
  <c r="A8" i="48" s="1"/>
  <c r="E9" i="48"/>
  <c r="G9" i="48"/>
  <c r="A9" i="48" s="1"/>
  <c r="A10" i="48"/>
  <c r="G10" i="48"/>
  <c r="A11" i="48"/>
  <c r="G11" i="48"/>
  <c r="A12" i="48"/>
  <c r="G12" i="48"/>
  <c r="A13" i="48"/>
  <c r="G13" i="48"/>
  <c r="A14" i="48"/>
  <c r="A15" i="48"/>
  <c r="A16" i="48"/>
  <c r="A17" i="48"/>
  <c r="A18" i="48"/>
  <c r="A19" i="48"/>
  <c r="D12" i="51"/>
  <c r="D13" i="51"/>
  <c r="D14" i="51"/>
  <c r="D15" i="51"/>
  <c r="D16" i="51"/>
  <c r="D17" i="51"/>
  <c r="D18" i="51"/>
  <c r="D19" i="51"/>
  <c r="D11" i="51"/>
  <c r="B12" i="51"/>
  <c r="B13" i="51"/>
  <c r="B14" i="51"/>
  <c r="B15" i="51"/>
  <c r="B16" i="51"/>
  <c r="B17" i="51"/>
  <c r="B18" i="51"/>
  <c r="B19" i="51"/>
  <c r="B11" i="51"/>
  <c r="A12" i="51"/>
  <c r="A13" i="51"/>
  <c r="A14" i="51"/>
  <c r="A15" i="51"/>
  <c r="A16" i="51"/>
  <c r="A17" i="51"/>
  <c r="A18" i="51"/>
  <c r="A19" i="51"/>
  <c r="A11" i="51"/>
  <c r="E8" i="48" l="1"/>
  <c r="A3" i="51"/>
  <c r="A4" i="51"/>
  <c r="A5" i="51"/>
  <c r="A6" i="51"/>
  <c r="A7" i="51"/>
  <c r="A8" i="51"/>
  <c r="A9" i="51"/>
  <c r="A10" i="51"/>
  <c r="B3" i="51"/>
  <c r="B4" i="51"/>
  <c r="B5" i="51"/>
  <c r="B6" i="51"/>
  <c r="B7" i="51"/>
  <c r="B8" i="51"/>
  <c r="B9" i="51"/>
  <c r="B10" i="51"/>
  <c r="D10" i="51"/>
  <c r="D3" i="51"/>
  <c r="D4" i="51"/>
  <c r="D5" i="51"/>
  <c r="D6" i="51"/>
  <c r="D7" i="51"/>
  <c r="D8" i="51"/>
  <c r="D9" i="51"/>
  <c r="D2" i="51"/>
  <c r="B2" i="51"/>
  <c r="A2" i="51"/>
  <c r="A14" i="47" l="1"/>
  <c r="A15" i="47"/>
  <c r="A16" i="47"/>
  <c r="A17" i="47"/>
  <c r="A18" i="47"/>
  <c r="A19" i="47"/>
  <c r="G9" i="47"/>
  <c r="A9" i="47" s="1"/>
  <c r="G11" i="47"/>
  <c r="A11" i="47" s="1"/>
  <c r="G10" i="47"/>
  <c r="A10" i="47"/>
  <c r="A12" i="47"/>
  <c r="G12" i="47"/>
  <c r="A13" i="47"/>
  <c r="G13" i="47"/>
  <c r="E9" i="47" l="1"/>
  <c r="E3" i="47"/>
  <c r="E2" i="47"/>
  <c r="E4" i="47"/>
  <c r="E5" i="47"/>
  <c r="E6" i="47"/>
  <c r="E7" i="47"/>
  <c r="D8" i="47"/>
  <c r="A3" i="47"/>
  <c r="A4" i="47"/>
  <c r="A5" i="47"/>
  <c r="A6" i="47"/>
  <c r="A7" i="47"/>
  <c r="A8" i="47"/>
  <c r="G8" i="47"/>
  <c r="E8" i="47" s="1"/>
  <c r="A2" i="47"/>
  <c r="E3" i="46" l="1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" i="46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3" i="46"/>
  <c r="A4" i="46"/>
  <c r="A5" i="46"/>
  <c r="A6" i="46"/>
  <c r="A7" i="46"/>
  <c r="A8" i="46"/>
  <c r="A9" i="46"/>
  <c r="A2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3" i="46"/>
  <c r="D4" i="46"/>
  <c r="D5" i="46"/>
  <c r="D6" i="46"/>
  <c r="D7" i="46"/>
  <c r="D8" i="46"/>
  <c r="D9" i="46"/>
  <c r="D10" i="46"/>
  <c r="D2" i="46"/>
  <c r="A3" i="45" l="1"/>
  <c r="B3" i="45"/>
  <c r="C3" i="45"/>
  <c r="D3" i="45"/>
  <c r="A4" i="45"/>
  <c r="B4" i="45"/>
  <c r="C4" i="45"/>
  <c r="D4" i="45"/>
  <c r="A5" i="45"/>
  <c r="B5" i="45"/>
  <c r="C5" i="45"/>
  <c r="D5" i="45"/>
  <c r="A6" i="45"/>
  <c r="B6" i="45"/>
  <c r="C6" i="45"/>
  <c r="D6" i="45"/>
  <c r="A7" i="45"/>
  <c r="B7" i="45"/>
  <c r="C7" i="45"/>
  <c r="D7" i="45"/>
  <c r="A8" i="45"/>
  <c r="B8" i="45"/>
  <c r="C8" i="45"/>
  <c r="D8" i="45"/>
  <c r="A9" i="45"/>
  <c r="B9" i="45"/>
  <c r="C9" i="45"/>
  <c r="D9" i="45"/>
  <c r="A10" i="45"/>
  <c r="B10" i="45"/>
  <c r="C10" i="45"/>
  <c r="D10" i="45"/>
  <c r="A11" i="45"/>
  <c r="B11" i="45"/>
  <c r="C11" i="45"/>
  <c r="D11" i="45"/>
  <c r="A12" i="45"/>
  <c r="B12" i="45"/>
  <c r="C12" i="45"/>
  <c r="D12" i="45"/>
  <c r="A13" i="45"/>
  <c r="B13" i="45"/>
  <c r="C13" i="45"/>
  <c r="D13" i="45"/>
  <c r="A14" i="45"/>
  <c r="B14" i="45"/>
  <c r="C14" i="45"/>
  <c r="D14" i="45"/>
  <c r="A15" i="45"/>
  <c r="B15" i="45"/>
  <c r="C15" i="45"/>
  <c r="D15" i="45"/>
  <c r="A16" i="45"/>
  <c r="B16" i="45"/>
  <c r="C16" i="45"/>
  <c r="D16" i="45"/>
  <c r="A17" i="45"/>
  <c r="B17" i="45"/>
  <c r="C17" i="45"/>
  <c r="D17" i="45"/>
  <c r="A18" i="45"/>
  <c r="B18" i="45"/>
  <c r="C18" i="45"/>
  <c r="D18" i="45"/>
  <c r="A19" i="45"/>
  <c r="B19" i="45"/>
  <c r="C19" i="45"/>
  <c r="D19" i="45"/>
  <c r="A20" i="45"/>
  <c r="B20" i="45"/>
  <c r="C20" i="45"/>
  <c r="D20" i="45"/>
  <c r="D2" i="45"/>
  <c r="C2" i="45"/>
  <c r="B2" i="45"/>
  <c r="A2" i="45"/>
  <c r="A12" i="44" l="1"/>
  <c r="A13" i="44"/>
  <c r="A14" i="44"/>
  <c r="A15" i="44"/>
  <c r="A16" i="44"/>
  <c r="A17" i="44"/>
  <c r="A18" i="44"/>
  <c r="A19" i="44"/>
  <c r="A20" i="44"/>
  <c r="B12" i="44"/>
  <c r="B13" i="44"/>
  <c r="B14" i="44"/>
  <c r="B15" i="44"/>
  <c r="B16" i="44"/>
  <c r="B17" i="44"/>
  <c r="B18" i="44"/>
  <c r="B19" i="44"/>
  <c r="B20" i="44"/>
  <c r="D12" i="44"/>
  <c r="D13" i="44"/>
  <c r="D14" i="44"/>
  <c r="D15" i="44"/>
  <c r="D16" i="44"/>
  <c r="D17" i="44"/>
  <c r="D18" i="44"/>
  <c r="D19" i="44"/>
  <c r="D20" i="44"/>
  <c r="D11" i="44"/>
  <c r="B11" i="44"/>
  <c r="A11" i="44"/>
  <c r="A6" i="44" l="1"/>
  <c r="B6" i="44"/>
  <c r="A7" i="44"/>
  <c r="B7" i="44"/>
  <c r="A8" i="44"/>
  <c r="B8" i="44"/>
  <c r="A9" i="44"/>
  <c r="B9" i="44"/>
  <c r="A10" i="44"/>
  <c r="B10" i="44"/>
  <c r="A3" i="44"/>
  <c r="A4" i="44"/>
  <c r="A5" i="44"/>
  <c r="B3" i="44"/>
  <c r="B4" i="44"/>
  <c r="B5" i="44"/>
  <c r="B2" i="44"/>
  <c r="A2" i="44"/>
  <c r="A4" i="43" l="1"/>
  <c r="A5" i="43"/>
  <c r="A6" i="43"/>
  <c r="A7" i="43"/>
  <c r="B4" i="43"/>
  <c r="B5" i="43"/>
  <c r="B6" i="43"/>
  <c r="B7" i="43"/>
  <c r="D4" i="43" l="1"/>
  <c r="D5" i="43"/>
  <c r="D6" i="43"/>
  <c r="D7" i="43"/>
  <c r="A3" i="43"/>
  <c r="B3" i="43"/>
  <c r="D3" i="43"/>
  <c r="D2" i="43"/>
  <c r="B2" i="43"/>
  <c r="A2" i="43"/>
  <c r="D22" i="41"/>
  <c r="D23" i="41"/>
  <c r="F23" i="41" s="1"/>
  <c r="D24" i="41"/>
  <c r="D25" i="41"/>
  <c r="F25" i="41" s="1"/>
  <c r="D26" i="41"/>
  <c r="D27" i="41"/>
  <c r="F27" i="41" s="1"/>
  <c r="D28" i="41"/>
  <c r="D29" i="41"/>
  <c r="F29" i="41" s="1"/>
  <c r="D30" i="41"/>
  <c r="D31" i="41"/>
  <c r="F31" i="41" s="1"/>
  <c r="D32" i="41"/>
  <c r="D33" i="41"/>
  <c r="F33" i="41" s="1"/>
  <c r="D21" i="41"/>
  <c r="A22" i="41"/>
  <c r="F22" i="41"/>
  <c r="A23" i="41"/>
  <c r="A24" i="41"/>
  <c r="F24" i="41"/>
  <c r="A25" i="41"/>
  <c r="A26" i="41"/>
  <c r="F26" i="41"/>
  <c r="A27" i="41"/>
  <c r="A28" i="41"/>
  <c r="F28" i="41"/>
  <c r="A29" i="41"/>
  <c r="A30" i="41"/>
  <c r="F30" i="41"/>
  <c r="A31" i="41"/>
  <c r="A32" i="41"/>
  <c r="F32" i="41"/>
  <c r="A33" i="41"/>
  <c r="F21" i="41"/>
  <c r="F5" i="41"/>
  <c r="A21" i="41"/>
  <c r="A11" i="42"/>
  <c r="D11" i="42"/>
  <c r="A12" i="42"/>
  <c r="D12" i="42"/>
  <c r="A13" i="42"/>
  <c r="D13" i="42"/>
  <c r="A14" i="42"/>
  <c r="D14" i="42"/>
  <c r="A15" i="42"/>
  <c r="D15" i="42"/>
  <c r="A16" i="42"/>
  <c r="D16" i="42"/>
  <c r="A17" i="42"/>
  <c r="D17" i="42"/>
  <c r="A18" i="42"/>
  <c r="D18" i="42"/>
  <c r="A19" i="42"/>
  <c r="D19" i="42"/>
  <c r="A20" i="42"/>
  <c r="D20" i="42"/>
  <c r="A21" i="42"/>
  <c r="D21" i="42"/>
  <c r="A22" i="42"/>
  <c r="D22" i="42"/>
  <c r="A3" i="42"/>
  <c r="A4" i="42"/>
  <c r="A5" i="42"/>
  <c r="A6" i="42"/>
  <c r="A7" i="42"/>
  <c r="A8" i="42"/>
  <c r="A9" i="42"/>
  <c r="A10" i="42"/>
  <c r="A2" i="42"/>
  <c r="D3" i="42"/>
  <c r="D4" i="42"/>
  <c r="D5" i="42"/>
  <c r="D6" i="42"/>
  <c r="D7" i="42"/>
  <c r="D8" i="42"/>
  <c r="D9" i="42"/>
  <c r="D10" i="42"/>
  <c r="D2" i="42"/>
  <c r="F12" i="41" l="1"/>
  <c r="F13" i="41"/>
  <c r="F14" i="41"/>
  <c r="F15" i="41"/>
  <c r="F16" i="41"/>
  <c r="F17" i="41"/>
  <c r="F18" i="41"/>
  <c r="F19" i="41"/>
  <c r="F20" i="41"/>
  <c r="F11" i="41"/>
  <c r="D12" i="41"/>
  <c r="D13" i="41"/>
  <c r="D14" i="41"/>
  <c r="D15" i="41"/>
  <c r="D16" i="41"/>
  <c r="D17" i="41"/>
  <c r="D18" i="41"/>
  <c r="D19" i="41"/>
  <c r="D20" i="41"/>
  <c r="D11" i="41"/>
  <c r="A12" i="41"/>
  <c r="A13" i="41"/>
  <c r="A14" i="41"/>
  <c r="A15" i="41"/>
  <c r="A16" i="41"/>
  <c r="A17" i="41"/>
  <c r="A18" i="41"/>
  <c r="A19" i="41"/>
  <c r="A20" i="41"/>
  <c r="A11" i="41"/>
  <c r="A10" i="41"/>
  <c r="F3" i="41"/>
  <c r="F4" i="41"/>
  <c r="F6" i="41"/>
  <c r="F7" i="41"/>
  <c r="F8" i="41"/>
  <c r="F9" i="41"/>
  <c r="F10" i="41"/>
  <c r="F2" i="41"/>
  <c r="A9" i="41"/>
  <c r="D10" i="41"/>
  <c r="D9" i="41"/>
  <c r="D7" i="41"/>
  <c r="D8" i="41"/>
  <c r="A8" i="41"/>
  <c r="A7" i="41"/>
  <c r="D6" i="41"/>
  <c r="A3" i="41"/>
  <c r="A4" i="41"/>
  <c r="A5" i="41"/>
  <c r="A6" i="41"/>
  <c r="D5" i="41"/>
  <c r="D3" i="41"/>
  <c r="D4" i="41"/>
  <c r="D2" i="41"/>
  <c r="A2" i="41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30" i="40"/>
  <c r="D39" i="40" l="1"/>
  <c r="D40" i="40"/>
  <c r="D41" i="40"/>
  <c r="D42" i="40"/>
  <c r="D43" i="40"/>
  <c r="D44" i="40"/>
  <c r="D45" i="40"/>
  <c r="D46" i="40"/>
  <c r="D47" i="40"/>
  <c r="D48" i="40"/>
  <c r="D31" i="40"/>
  <c r="D32" i="40"/>
  <c r="D33" i="40"/>
  <c r="D34" i="40"/>
  <c r="D35" i="40"/>
  <c r="D36" i="40"/>
  <c r="D37" i="40"/>
  <c r="D38" i="40"/>
  <c r="D30" i="40"/>
  <c r="D23" i="40" l="1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22" i="40"/>
  <c r="E22" i="40"/>
  <c r="E3" i="40" l="1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" i="40"/>
  <c r="D18" i="40"/>
  <c r="D19" i="40"/>
  <c r="D20" i="40"/>
  <c r="D21" i="40"/>
  <c r="D14" i="40"/>
  <c r="D15" i="40"/>
  <c r="D16" i="40"/>
  <c r="D17" i="40"/>
  <c r="D13" i="40"/>
  <c r="D3" i="40" l="1"/>
  <c r="D4" i="40"/>
  <c r="D5" i="40"/>
  <c r="D6" i="40"/>
  <c r="D7" i="40"/>
  <c r="D8" i="40"/>
  <c r="D9" i="40"/>
  <c r="D10" i="40"/>
  <c r="D11" i="40"/>
  <c r="D12" i="40"/>
  <c r="D2" i="40" l="1"/>
  <c r="A2" i="40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D77" i="39" l="1"/>
  <c r="E77" i="39" s="1"/>
  <c r="D78" i="39"/>
  <c r="E78" i="39" s="1"/>
  <c r="D79" i="39"/>
  <c r="E79" i="39" s="1"/>
  <c r="D80" i="39"/>
  <c r="E80" i="39" s="1"/>
  <c r="D81" i="39"/>
  <c r="E81" i="39" s="1"/>
  <c r="D73" i="39"/>
  <c r="E73" i="39" s="1"/>
  <c r="D74" i="39"/>
  <c r="E74" i="39" s="1"/>
  <c r="D75" i="39"/>
  <c r="E75" i="39"/>
  <c r="D76" i="39"/>
  <c r="E76" i="39"/>
  <c r="D68" i="39"/>
  <c r="E68" i="39" s="1"/>
  <c r="D69" i="39"/>
  <c r="E69" i="39" s="1"/>
  <c r="D70" i="39"/>
  <c r="E70" i="39" s="1"/>
  <c r="D71" i="39"/>
  <c r="E71" i="39" s="1"/>
  <c r="D72" i="39"/>
  <c r="E72" i="39" s="1"/>
  <c r="D66" i="39"/>
  <c r="E66" i="39" s="1"/>
  <c r="D67" i="39"/>
  <c r="E67" i="39" s="1"/>
  <c r="D59" i="39"/>
  <c r="E59" i="39" s="1"/>
  <c r="D60" i="39"/>
  <c r="D61" i="39"/>
  <c r="E61" i="39" s="1"/>
  <c r="D62" i="39"/>
  <c r="D63" i="39"/>
  <c r="E63" i="39" s="1"/>
  <c r="D64" i="39"/>
  <c r="D65" i="39"/>
  <c r="E65" i="39" s="1"/>
  <c r="E60" i="39"/>
  <c r="E62" i="39"/>
  <c r="E64" i="39"/>
  <c r="D58" i="39" l="1"/>
  <c r="E58" i="39" s="1"/>
  <c r="C58" i="39"/>
  <c r="B58" i="39"/>
  <c r="A58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D33" i="39"/>
  <c r="D34" i="39"/>
  <c r="E34" i="39" s="1"/>
  <c r="D35" i="39"/>
  <c r="D36" i="39"/>
  <c r="E36" i="39" s="1"/>
  <c r="D37" i="39"/>
  <c r="D38" i="39"/>
  <c r="E38" i="39" s="1"/>
  <c r="D39" i="39"/>
  <c r="D40" i="39"/>
  <c r="E40" i="39" s="1"/>
  <c r="D41" i="39"/>
  <c r="D42" i="39"/>
  <c r="E42" i="39" s="1"/>
  <c r="D43" i="39"/>
  <c r="D44" i="39"/>
  <c r="E44" i="39" s="1"/>
  <c r="D45" i="39"/>
  <c r="D46" i="39"/>
  <c r="E46" i="39" s="1"/>
  <c r="D47" i="39"/>
  <c r="D48" i="39"/>
  <c r="E48" i="39" s="1"/>
  <c r="D49" i="39"/>
  <c r="D50" i="39"/>
  <c r="E50" i="39" s="1"/>
  <c r="D51" i="39"/>
  <c r="D52" i="39"/>
  <c r="E52" i="39" s="1"/>
  <c r="D53" i="39"/>
  <c r="D54" i="39"/>
  <c r="E54" i="39" s="1"/>
  <c r="D55" i="39"/>
  <c r="D56" i="39"/>
  <c r="E56" i="39" s="1"/>
  <c r="D57" i="39"/>
  <c r="E33" i="39"/>
  <c r="E35" i="39"/>
  <c r="E37" i="39"/>
  <c r="E39" i="39"/>
  <c r="E41" i="39"/>
  <c r="E43" i="39"/>
  <c r="E45" i="39"/>
  <c r="E47" i="39"/>
  <c r="E49" i="39"/>
  <c r="E51" i="39"/>
  <c r="E53" i="39"/>
  <c r="E55" i="39"/>
  <c r="E57" i="39"/>
  <c r="A32" i="39"/>
  <c r="B32" i="39"/>
  <c r="C32" i="39"/>
  <c r="D32" i="39"/>
  <c r="E32" i="39" s="1"/>
  <c r="A20" i="39"/>
  <c r="A21" i="39"/>
  <c r="A22" i="39"/>
  <c r="A23" i="39"/>
  <c r="A24" i="39"/>
  <c r="A25" i="39"/>
  <c r="A26" i="39"/>
  <c r="A27" i="39"/>
  <c r="A28" i="39"/>
  <c r="A29" i="39"/>
  <c r="A30" i="39"/>
  <c r="A31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19" i="39"/>
  <c r="D19" i="39"/>
  <c r="C19" i="39"/>
  <c r="B19" i="39"/>
  <c r="A19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D3" i="39"/>
  <c r="E3" i="39" s="1"/>
  <c r="D4" i="39"/>
  <c r="D5" i="39"/>
  <c r="E5" i="39" s="1"/>
  <c r="D6" i="39"/>
  <c r="D7" i="39"/>
  <c r="E7" i="39" s="1"/>
  <c r="D8" i="39"/>
  <c r="D9" i="39"/>
  <c r="E9" i="39" s="1"/>
  <c r="D10" i="39"/>
  <c r="D11" i="39"/>
  <c r="E11" i="39" s="1"/>
  <c r="D12" i="39"/>
  <c r="D13" i="39"/>
  <c r="E13" i="39" s="1"/>
  <c r="D14" i="39"/>
  <c r="D15" i="39"/>
  <c r="E15" i="39" s="1"/>
  <c r="D16" i="39"/>
  <c r="D17" i="39"/>
  <c r="E17" i="39" s="1"/>
  <c r="D18" i="39"/>
  <c r="E2" i="39"/>
  <c r="E4" i="39"/>
  <c r="E6" i="39"/>
  <c r="E8" i="39"/>
  <c r="E10" i="39"/>
  <c r="E12" i="39"/>
  <c r="E14" i="39"/>
  <c r="E16" i="39"/>
  <c r="E18" i="39"/>
  <c r="D2" i="39"/>
  <c r="C2" i="39"/>
  <c r="B2" i="39"/>
  <c r="A2" i="39"/>
</calcChain>
</file>

<file path=xl/sharedStrings.xml><?xml version="1.0" encoding="utf-8"?>
<sst xmlns="http://schemas.openxmlformats.org/spreadsheetml/2006/main" count="5601" uniqueCount="381">
  <si>
    <t>A1</t>
  </si>
  <si>
    <t>B1</t>
  </si>
  <si>
    <t>C1</t>
  </si>
  <si>
    <t>D1</t>
  </si>
  <si>
    <t>E1</t>
  </si>
  <si>
    <t xml:space="preserve"> </t>
  </si>
  <si>
    <t xml:space="preserve">בכיתה </t>
  </si>
  <si>
    <t>½</t>
  </si>
  <si>
    <t xml:space="preserve">בבית הספר </t>
  </si>
  <si>
    <t xml:space="preserve"> תלמידים.</t>
  </si>
  <si>
    <t xml:space="preserve"> לומדים</t>
  </si>
  <si>
    <t xml:space="preserve"> שחמט.</t>
  </si>
  <si>
    <t xml:space="preserve">  חשבון.</t>
  </si>
  <si>
    <t xml:space="preserve"> תְּנוּ  לָאֶחָד מֵהַנְּעָרִים שקַּלִּים כְּמִסְפָּר התלמידים הלומדים </t>
  </si>
  <si>
    <t xml:space="preserve"> לומדים </t>
  </si>
  <si>
    <t xml:space="preserve"> אנגלית.</t>
  </si>
  <si>
    <t xml:space="preserve"> אנגלית והשאר משחקים</t>
  </si>
  <si>
    <t xml:space="preserve">בבית ספר </t>
  </si>
  <si>
    <t>תנו לנער אחד שקלים על כל תלמיד לומד חשבון, לשני על כל תלמיד לומד אנגלית ולשלישי על כל תלמיד משחק</t>
  </si>
  <si>
    <t xml:space="preserve"> תנו לאחד מהנערים סכום כדי למלא אותה. </t>
  </si>
  <si>
    <t xml:space="preserve"> מחיר ליטר מים הוא </t>
  </si>
  <si>
    <t xml:space="preserve"> מלאה עד </t>
  </si>
  <si>
    <t xml:space="preserve">  ליטר </t>
  </si>
  <si>
    <t xml:space="preserve"> שקלים</t>
  </si>
  <si>
    <t xml:space="preserve">בְמִקְשָׁה </t>
  </si>
  <si>
    <t xml:space="preserve"> מחיר אבטיח  הוא  </t>
  </si>
  <si>
    <t xml:space="preserve"> שקלים </t>
  </si>
  <si>
    <t xml:space="preserve"> ומחיר </t>
  </si>
  <si>
    <t xml:space="preserve"> מלון </t>
  </si>
  <si>
    <t xml:space="preserve"> מלונים.</t>
  </si>
  <si>
    <t xml:space="preserve"> אבטיחים ו </t>
  </si>
  <si>
    <t xml:space="preserve"> ערוגות. בכל ערוגה </t>
  </si>
  <si>
    <t>חשבו את מספר הגידולים במקשה.</t>
  </si>
  <si>
    <t xml:space="preserve">מכל ערוגה הוציאו </t>
  </si>
  <si>
    <t>תנו לאחד מהנערים סכום כמספר הגידולים בַּמִקְשָׁה.</t>
  </si>
  <si>
    <t>חשבו את מחיר הגידולים בַּמִקְשָׁה.</t>
  </si>
  <si>
    <t xml:space="preserve"> קישואים ו </t>
  </si>
  <si>
    <t xml:space="preserve"> מחיר קישוא  הוא  </t>
  </si>
  <si>
    <t xml:space="preserve">מערוגה אחת הוציאו </t>
  </si>
  <si>
    <t xml:space="preserve"> מדפסות ו </t>
  </si>
  <si>
    <t xml:space="preserve"> ספרים.</t>
  </si>
  <si>
    <t xml:space="preserve">בית ספר הזמין </t>
  </si>
  <si>
    <t xml:space="preserve"> מחשבים ו </t>
  </si>
  <si>
    <t xml:space="preserve">מחשב עולה </t>
  </si>
  <si>
    <t xml:space="preserve">מדפסת עולה </t>
  </si>
  <si>
    <t xml:space="preserve"> שקלים, </t>
  </si>
  <si>
    <t>תנו לאחד מהנערים סכום עבור ההזמנה.</t>
  </si>
  <si>
    <t xml:space="preserve"> ספר עולה </t>
  </si>
  <si>
    <t>%</t>
  </si>
  <si>
    <t xml:space="preserve"> תלמידים פחות.</t>
  </si>
  <si>
    <t xml:space="preserve">בבית ספר א' </t>
  </si>
  <si>
    <t xml:space="preserve">בבית ספר בי </t>
  </si>
  <si>
    <t xml:space="preserve"> יותר ובבית ספר ג' </t>
  </si>
  <si>
    <t xml:space="preserve"> שקלים.</t>
  </si>
  <si>
    <t xml:space="preserve">בחנות בגדים מעיל עולה </t>
  </si>
  <si>
    <t xml:space="preserve"> בסוף העונה המעיל עולה </t>
  </si>
  <si>
    <t xml:space="preserve"> פחות.</t>
  </si>
  <si>
    <t>תנו לנער אחד סכום לקנית מעיל בסוף העונה.</t>
  </si>
  <si>
    <t>חשבו את הריבית באחוזים.</t>
  </si>
  <si>
    <t xml:space="preserve"> אחרי שנה החזיר </t>
  </si>
  <si>
    <t>תני לאחד מהנערים סכום כאחוז הריבית.</t>
  </si>
  <si>
    <t>מחיר רגיל של</t>
  </si>
  <si>
    <t xml:space="preserve"> מעיל </t>
  </si>
  <si>
    <t xml:space="preserve"> הוא </t>
  </si>
  <si>
    <t xml:space="preserve"> שקל.</t>
  </si>
  <si>
    <t xml:space="preserve">על עור יש להוסיף </t>
  </si>
  <si>
    <t xml:space="preserve"> בסוף העונה מקבלים </t>
  </si>
  <si>
    <t xml:space="preserve"> הנחה</t>
  </si>
  <si>
    <t>תנו לנער סכום לקנית מעיל עור בסוף העונה.</t>
  </si>
  <si>
    <t xml:space="preserve">תפרקו את המספר </t>
  </si>
  <si>
    <t xml:space="preserve"> למכפלה של מספרים ראשוניים.</t>
  </si>
  <si>
    <t>2,5</t>
  </si>
  <si>
    <t>2,7</t>
  </si>
  <si>
    <t>2,2,3</t>
  </si>
  <si>
    <t>2,2,2,2</t>
  </si>
  <si>
    <t>2,3,3</t>
  </si>
  <si>
    <t>2,2,5</t>
  </si>
  <si>
    <t>2,2,3,3,5</t>
  </si>
  <si>
    <t>2,2,3,6</t>
  </si>
  <si>
    <t>2,5,7</t>
  </si>
  <si>
    <t>2,3,5,7</t>
  </si>
  <si>
    <t>2x2x3x5=60</t>
  </si>
  <si>
    <t>2x5x7=70</t>
  </si>
  <si>
    <t>2x3x5x7=210</t>
  </si>
  <si>
    <t>תנו לנערים שונים סכומים לפי גודל הגורמים</t>
  </si>
  <si>
    <t xml:space="preserve">  והמספר </t>
  </si>
  <si>
    <t xml:space="preserve">מצאו את המכנה המשותף הקטן ביותר של המספר </t>
  </si>
  <si>
    <t>2x5=10</t>
  </si>
  <si>
    <t>2x3=6</t>
  </si>
  <si>
    <t>2x2x7=28</t>
  </si>
  <si>
    <t>2x2x2x5=40</t>
  </si>
  <si>
    <t>2x3x3x3=41</t>
  </si>
  <si>
    <t>המספרים במכפלה נקראים גורמים ראשוניים</t>
  </si>
  <si>
    <t>תנו לנער   סכום  בגודל המכנה המשותף</t>
  </si>
  <si>
    <t xml:space="preserve"> קופסה ובה </t>
  </si>
  <si>
    <t xml:space="preserve"> עולה </t>
  </si>
  <si>
    <t xml:space="preserve"> עוגיות.</t>
  </si>
  <si>
    <t xml:space="preserve">חשבו מחיר של קופסה  ובה  </t>
  </si>
  <si>
    <t xml:space="preserve">תנו לנער מחיר של הקופסה הזאת </t>
  </si>
  <si>
    <t xml:space="preserve"> שעות.</t>
  </si>
  <si>
    <t xml:space="preserve">במשך </t>
  </si>
  <si>
    <t xml:space="preserve"> אריחים </t>
  </si>
  <si>
    <t xml:space="preserve">  רצף מרצף </t>
  </si>
  <si>
    <t xml:space="preserve"> כמה אריחים ירצף במשך </t>
  </si>
  <si>
    <t xml:space="preserve">תנו לנער שקלים כמספר האריחים  </t>
  </si>
  <si>
    <t xml:space="preserve"> עוגיות </t>
  </si>
  <si>
    <t xml:space="preserve"> זוגות גרביים </t>
  </si>
  <si>
    <t>⅕</t>
  </si>
  <si>
    <t>⅓</t>
  </si>
  <si>
    <t>⅛</t>
  </si>
  <si>
    <t>⅔</t>
  </si>
  <si>
    <t>⅖</t>
  </si>
  <si>
    <t>⅜</t>
  </si>
  <si>
    <t>¾</t>
  </si>
  <si>
    <t>⅗</t>
  </si>
  <si>
    <t>⅞</t>
  </si>
  <si>
    <t>⅘</t>
  </si>
  <si>
    <t>⅙</t>
  </si>
  <si>
    <t>⅚</t>
  </si>
  <si>
    <t>⅝</t>
  </si>
  <si>
    <t xml:space="preserve">⅙ </t>
  </si>
  <si>
    <t xml:space="preserve"> אנגלית והשאר משחקים.</t>
  </si>
  <si>
    <t>חשבו את גודל הכיתה הקטנה שזה אפשרי.</t>
  </si>
  <si>
    <t xml:space="preserve">תנו לשלושה נערים סכומים לפי מספר לומדי אנגלית, חשבון ומשחקים. </t>
  </si>
  <si>
    <t xml:space="preserve"> מבין תלמידי הכיתה  </t>
  </si>
  <si>
    <t xml:space="preserve"> לומדים חשבון, </t>
  </si>
  <si>
    <t xml:space="preserve">תנו לשלושה נערים סכומים לפי מספר לומדי אנגלית, חשבון וגאוגרפיה. </t>
  </si>
  <si>
    <t xml:space="preserve"> אנגלית ו  </t>
  </si>
  <si>
    <t xml:space="preserve"> לומדים גאוגרפיה.</t>
  </si>
  <si>
    <t xml:space="preserve"> תלמידים ומתוכם </t>
  </si>
  <si>
    <t xml:space="preserve">½ </t>
  </si>
  <si>
    <t>מבין</t>
  </si>
  <si>
    <t xml:space="preserve"> ½ </t>
  </si>
  <si>
    <t xml:space="preserve"> שחקני שחמט </t>
  </si>
  <si>
    <t>תנו לנער אחד סכום כמספר משחק הבנות המשחקות שחמט</t>
  </si>
  <si>
    <t xml:space="preserve"> בנות.</t>
  </si>
  <si>
    <t xml:space="preserve">הרוחב של בסיס קובייה הוא  </t>
  </si>
  <si>
    <t xml:space="preserve"> מ'</t>
  </si>
  <si>
    <t xml:space="preserve"> ורוחבו </t>
  </si>
  <si>
    <t xml:space="preserve">גובה הקוביה </t>
  </si>
  <si>
    <t>תנו לנער אחד סכום כנפח הקוביה.</t>
  </si>
  <si>
    <t xml:space="preserve">הרוחב של בסיס תיבה הוא  </t>
  </si>
  <si>
    <t>גובה התיבה</t>
  </si>
  <si>
    <t>תנו לנער אחד סכום כנפח תיבה.</t>
  </si>
  <si>
    <t>תנו לנער אחד סכום כנפח התיבה ולשני כשטח המעטפת.</t>
  </si>
  <si>
    <t>תנו לנער אחד סכום כנפח התיבה.</t>
  </si>
  <si>
    <t xml:space="preserve"> גובה התיבה </t>
  </si>
  <si>
    <t xml:space="preserve"> גובה התיבה  </t>
  </si>
  <si>
    <t xml:space="preserve">הרוחב של בסיס התיבה הוא  </t>
  </si>
  <si>
    <t xml:space="preserve">אורך הצלע של רבוע הוא </t>
  </si>
  <si>
    <t>דרך אמצעי  צלעות הרבוע עובר מעגל.</t>
  </si>
  <si>
    <t>דרך אמצעי צלעות הרבוע עובר מעגל.</t>
  </si>
  <si>
    <t>תנו לנער אחד סכום כאורך מחוג המעגל.</t>
  </si>
  <si>
    <t xml:space="preserve">מחוג של מעגל הוא </t>
  </si>
  <si>
    <t>הקוטר של המעגל הוא אלכסון של רבוע.</t>
  </si>
  <si>
    <t>תנו לנער אחד סכום כשטח הריבוע.</t>
  </si>
  <si>
    <t>הקוטר של המעגל הוא צלע של רבוע.</t>
  </si>
  <si>
    <t xml:space="preserve">הקוטר של המעגל הוא צלע של רבוע אחד ואלכסון של רבוע שני. </t>
  </si>
  <si>
    <t>תנו לנער אחד סכום כשטח הריבוע הראשון ולנער אחר סכום כשטח הריבוע השני.</t>
  </si>
  <si>
    <t>)</t>
  </si>
  <si>
    <t>(</t>
  </si>
  <si>
    <t>מצא את המרחק ביניהם.</t>
  </si>
  <si>
    <t xml:space="preserve">תנו לנער אחד סכום כגודל המרחק.  </t>
  </si>
  <si>
    <t xml:space="preserve">עץ נמצא בנ.צ. </t>
  </si>
  <si>
    <t xml:space="preserve"> ותפוח נמצא בנ.צ. </t>
  </si>
  <si>
    <t xml:space="preserve"> בסיס של מינסרה הוא </t>
  </si>
  <si>
    <t>מלבן</t>
  </si>
  <si>
    <t xml:space="preserve"> שאורכו </t>
  </si>
  <si>
    <t xml:space="preserve">  גובה המנסרה </t>
  </si>
  <si>
    <t xml:space="preserve"> בסיס של פירמידה הוא </t>
  </si>
  <si>
    <t xml:space="preserve">משולש  שווה שוקיים וישר זווית </t>
  </si>
  <si>
    <t xml:space="preserve"> שאורך הניצב שלו </t>
  </si>
  <si>
    <t>תנו לנער אחד סכום כנפח המנסרה</t>
  </si>
  <si>
    <t xml:space="preserve">ביום ראשון מכניסים לקופסה </t>
  </si>
  <si>
    <t xml:space="preserve"> ימים</t>
  </si>
  <si>
    <t xml:space="preserve">בכל יום נוסף מוסיפים </t>
  </si>
  <si>
    <t xml:space="preserve">בכל יום נוסף מוסיפים מוסיפים סכום כפול </t>
  </si>
  <si>
    <t xml:space="preserve"> לחמניות  </t>
  </si>
  <si>
    <t xml:space="preserve">ו  </t>
  </si>
  <si>
    <t xml:space="preserve">מחיר  חבילה ובה </t>
  </si>
  <si>
    <t xml:space="preserve"> סוכריות הוא  </t>
  </si>
  <si>
    <t>x</t>
  </si>
  <si>
    <t>y</t>
  </si>
  <si>
    <t>A2</t>
  </si>
  <si>
    <t>B2</t>
  </si>
  <si>
    <t xml:space="preserve"> סופגניות </t>
  </si>
  <si>
    <t>צַעצוע עולה 1/2 שקל</t>
  </si>
  <si>
    <t>ילד קיבל 5  שקלים וקנה בהם צעצועים</t>
  </si>
  <si>
    <t>תן לנער שקלים כמספר הצעצועים</t>
  </si>
  <si>
    <t>5:1/2=10</t>
  </si>
  <si>
    <t>צַעצוע עולה</t>
  </si>
  <si>
    <t>שקלים</t>
  </si>
  <si>
    <t>ילד קיבל</t>
  </si>
  <si>
    <t xml:space="preserve"> שקלים וקנה בהם צעצועים</t>
  </si>
  <si>
    <t>צַעצוע עולה 1/3 שקל</t>
  </si>
  <si>
    <t>5:1/3=15</t>
  </si>
  <si>
    <t>צַעצוע עולה 1/7 שקל</t>
  </si>
  <si>
    <t>5:1/7=35</t>
  </si>
  <si>
    <t>צַעצוע עולה 1/9 שקל</t>
  </si>
  <si>
    <t>5:1/9=45</t>
  </si>
  <si>
    <t>צַעצוע עולה 1/5 שקל</t>
  </si>
  <si>
    <t>5:1/5=25</t>
  </si>
  <si>
    <t>ילד קיבל 6  שקלים וקנה בהם צעצועים</t>
  </si>
  <si>
    <t>6:1/5=30</t>
  </si>
  <si>
    <t>ילד קיבל 7  שקלים וקנה בהם צעצועים</t>
  </si>
  <si>
    <t>7:1/5=35</t>
  </si>
  <si>
    <t>ילד קיבל 8  שקלים וקנה בהם צעצועים</t>
  </si>
  <si>
    <t>8:1/5=40</t>
  </si>
  <si>
    <t>צַעצוע עולה 1/13 שקל</t>
  </si>
  <si>
    <t>ילד קיבל 9  שקלים וקנה בהם צעצועים</t>
  </si>
  <si>
    <t>9:1/13=117</t>
  </si>
  <si>
    <t>צַעצוע עולה 1/12 שקל</t>
  </si>
  <si>
    <t>ילד קיבל 10  שקלים וקנה בהם צעצועים</t>
  </si>
  <si>
    <t>10:1/12=120</t>
  </si>
  <si>
    <t>צַעצוע עולה 1/11 שקל</t>
  </si>
  <si>
    <t>ילד קיבל 11  שקלים וקנה בהם צעצועים</t>
  </si>
  <si>
    <t>11:1/11=121</t>
  </si>
  <si>
    <t>צַעצוע עולה 1/10 שקל</t>
  </si>
  <si>
    <t>ילד קיבל 12  שקלים וקנה בהם צעצועים</t>
  </si>
  <si>
    <t>12:1/10=120</t>
  </si>
  <si>
    <t>ילד קיבל 13  שקלים וקנה בהם צעצועים</t>
  </si>
  <si>
    <t>13:1/9=117</t>
  </si>
  <si>
    <t>צַעצוע עולה 1/8 שקל</t>
  </si>
  <si>
    <t>ילד קיבל 14  שקלים וקנה בהם צעצועים</t>
  </si>
  <si>
    <t>14:1/8=112</t>
  </si>
  <si>
    <t>13:1/7=91</t>
  </si>
  <si>
    <t>צַעצוע עולה 1/6 שקל</t>
  </si>
  <si>
    <t>12:1/6=72</t>
  </si>
  <si>
    <t>11:1/5=55</t>
  </si>
  <si>
    <t>צַעצוע עולה 1/4 שקל</t>
  </si>
  <si>
    <t>10:1/4=40</t>
  </si>
  <si>
    <t>ילד קיבל 11 שקלים וקנה בהם צעצועים</t>
  </si>
  <si>
    <t xml:space="preserve">ילד קיבל </t>
  </si>
  <si>
    <t>ילד קיבל 12 שקלים וקנה בהם צעצועים</t>
  </si>
  <si>
    <t>ילד קיבל 13 שקלים וקנה בהם צעצועים</t>
  </si>
  <si>
    <t>ילד קיבל 14 שקלים וקנה בהם צעצועים</t>
  </si>
  <si>
    <t>ילד קיבל 15 שקלים וקנה בהם צעצועים</t>
  </si>
  <si>
    <t>15:1/9=135</t>
  </si>
  <si>
    <t>ילד קיבל 16 שקלים וקנה בהם צעצועים</t>
  </si>
  <si>
    <t>16:1/10=160</t>
  </si>
  <si>
    <t>משחק עולה 5/7 שקלים</t>
  </si>
  <si>
    <t>ילד קבל 10 שקלים וקנה בהם משחקים</t>
  </si>
  <si>
    <t>תנו לנער שקלים כמספר המשחקים שהילד קנה</t>
  </si>
  <si>
    <t>10:5/7=14</t>
  </si>
  <si>
    <t>משחק עולה</t>
  </si>
  <si>
    <t>ילד קבל</t>
  </si>
  <si>
    <t>ילד קבל 15 שקלים וקנה בהם משחקים</t>
  </si>
  <si>
    <t>15:5/7=21</t>
  </si>
  <si>
    <t>ילד קבל 20 שקלים וקנה בהם משחקים</t>
  </si>
  <si>
    <t>20:5/7=28</t>
  </si>
  <si>
    <t>ילד קבל 25 שקלים וקנה בהם משחקים</t>
  </si>
  <si>
    <t>25:5/7=35</t>
  </si>
  <si>
    <t>ילד קבל 30 שקלים וקנה בהם משחקים</t>
  </si>
  <si>
    <t>30:5/7=42</t>
  </si>
  <si>
    <t>ילד קבל 35 שקלים וקנה בהם משחקים</t>
  </si>
  <si>
    <t>35:5/7=49</t>
  </si>
  <si>
    <t>ילד קבל 40 שקלים וקנה בהם משחקים</t>
  </si>
  <si>
    <t>40:5/7=56</t>
  </si>
  <si>
    <t>משחק עולה 7/13 שקלים</t>
  </si>
  <si>
    <t>ילד קבל 14 שקלים וקנה בהם משחקים</t>
  </si>
  <si>
    <t>14:7/13=26</t>
  </si>
  <si>
    <t>ילד קבל 21 שקלים וקנה בהם משחקים</t>
  </si>
  <si>
    <t>21:7/13=39</t>
  </si>
  <si>
    <t>ילד קבל 28 שקלים וקנה בהם משחקים</t>
  </si>
  <si>
    <t>28:7/13=52</t>
  </si>
  <si>
    <t>35:7/13=65</t>
  </si>
  <si>
    <t>ילד קבל 42 שקלים וקנה בהם משחקים</t>
  </si>
  <si>
    <t>42:7/13=78</t>
  </si>
  <si>
    <t>משחק עולה 9/21 שקלים</t>
  </si>
  <si>
    <t>ילד קבל 18 שקלים וקנה בהם משחקים</t>
  </si>
  <si>
    <t>18:9/21=42</t>
  </si>
  <si>
    <t>ילד קבל 27 שקלים וקנה בהם משחקים</t>
  </si>
  <si>
    <t>27:9/21=63</t>
  </si>
  <si>
    <t>ילד קבל 36 שקלים וקנה בהם משחקים</t>
  </si>
  <si>
    <t>36:9/21=84</t>
  </si>
  <si>
    <t>ילד קבל 45 שקלים וקנה בהם משחקים</t>
  </si>
  <si>
    <t>45:9/21=105</t>
  </si>
  <si>
    <t>ילד קבל 54 שקלים וקנה בהם משחקים</t>
  </si>
  <si>
    <t>54:9/21=126</t>
  </si>
  <si>
    <t>ילד קבל 63 שקלים וקנה בהם משחקים</t>
  </si>
  <si>
    <t>63:9/21=147</t>
  </si>
  <si>
    <t>ממתק עולה 9/21 שקלים</t>
  </si>
  <si>
    <t>ילד קבל 63 שקלים וקנה בהם ממתקים</t>
  </si>
  <si>
    <t>תנו לנער שקלים כמספר הממתקים שהילד קנה</t>
  </si>
  <si>
    <t>ממתק עולה</t>
  </si>
  <si>
    <t>ממתק עולה 8/30 שקלים</t>
  </si>
  <si>
    <t>ילד קבל 16 שקלים וקנה בהם ממתקים</t>
  </si>
  <si>
    <t>16:8/30=60</t>
  </si>
  <si>
    <t>ילד קבל 24 שקלים וקנה בהם ממתקים</t>
  </si>
  <si>
    <t>24:8/30=90</t>
  </si>
  <si>
    <t>ילד קבל 32 שקלים וקנה בהם ממתקים</t>
  </si>
  <si>
    <t>32:8/30=120</t>
  </si>
  <si>
    <t>ילד קבל 40 שקלים וקנה בהם ממתקים</t>
  </si>
  <si>
    <t>40:8/30=150</t>
  </si>
  <si>
    <t>ילד קבל 48 שקלים וקנה בהם ממתקים</t>
  </si>
  <si>
    <t>48:8/30=180</t>
  </si>
  <si>
    <t>ממתק עולה 9/33 שקלים</t>
  </si>
  <si>
    <t>48:9/33=176</t>
  </si>
  <si>
    <t>ממתק עולה 10/36 שקלים</t>
  </si>
  <si>
    <t>ילד קבל 70 שקלים וקנה בהם ממתקים</t>
  </si>
  <si>
    <t>70:10/36=252</t>
  </si>
  <si>
    <t>ממתק עולה 11/39 שקלים</t>
  </si>
  <si>
    <t>ילד קבל 44 שקלים וקנה בהם ממתקים</t>
  </si>
  <si>
    <t>44:11/39=156</t>
  </si>
  <si>
    <t>ממתק עולה 12/42 שקלים</t>
  </si>
  <si>
    <t>48:12/42=168</t>
  </si>
  <si>
    <t>תנו לנער סכום בשביל חלחמניות ולשני סכום בשביל סוכריות</t>
  </si>
  <si>
    <t>תנו לנער סכום בשביל סופגניות ולשני סכום בשביל סוכריות</t>
  </si>
  <si>
    <t xml:space="preserve"> מתוכם </t>
  </si>
  <si>
    <t xml:space="preserve"> חשנון ו </t>
  </si>
  <si>
    <t>תנו לנער אחד סכום כמחיר הגידולים במקשה</t>
  </si>
  <si>
    <t xml:space="preserve"> כוסות שתיה ו </t>
  </si>
  <si>
    <t xml:space="preserve"> מנות פלאפל.</t>
  </si>
  <si>
    <t xml:space="preserve">צלחת חומוס עולה </t>
  </si>
  <si>
    <t>כוס שתיה עולה</t>
  </si>
  <si>
    <t xml:space="preserve"> פלאפל  עולה </t>
  </si>
  <si>
    <t xml:space="preserve">במסעדה הזמינו </t>
  </si>
  <si>
    <t xml:space="preserve"> צלחות חומוס, </t>
  </si>
  <si>
    <t xml:space="preserve">שלמה לווה </t>
  </si>
  <si>
    <t>2x3x3=18</t>
  </si>
  <si>
    <t>2x2x3=71</t>
  </si>
  <si>
    <t>5x13=72</t>
  </si>
  <si>
    <t>2x3x7=42</t>
  </si>
  <si>
    <t>7x15=105</t>
  </si>
  <si>
    <t>2x2x2x2=16</t>
  </si>
  <si>
    <t>3x3x17=153</t>
  </si>
  <si>
    <t>2x3x3x5=90</t>
  </si>
  <si>
    <t>11x19=209</t>
  </si>
  <si>
    <t>3x7x13=273</t>
  </si>
  <si>
    <t>2x7x11=154</t>
  </si>
  <si>
    <t>3x5x7=105</t>
  </si>
  <si>
    <t>2x2x3x3=36</t>
  </si>
  <si>
    <t>2x5x13=130</t>
  </si>
  <si>
    <t>2x7x11=74</t>
  </si>
  <si>
    <t>2x2x3x5=75</t>
  </si>
  <si>
    <t>/</t>
  </si>
  <si>
    <t xml:space="preserve">תנו לנער אחד סכום כגודל המונה ונער אחר סכום כגודל המכנה </t>
  </si>
  <si>
    <t xml:space="preserve"> בצורה מצומצמת</t>
  </si>
  <si>
    <t xml:space="preserve">כתוב את השבר הפשוט </t>
  </si>
  <si>
    <t>1,2</t>
  </si>
  <si>
    <t>7,13</t>
  </si>
  <si>
    <t>4,7</t>
  </si>
  <si>
    <t>3,5</t>
  </si>
  <si>
    <t>5,8</t>
  </si>
  <si>
    <t>11,17</t>
  </si>
  <si>
    <t>2,3</t>
  </si>
  <si>
    <t>13,19</t>
  </si>
  <si>
    <t>7,10</t>
  </si>
  <si>
    <t>5,7</t>
  </si>
  <si>
    <t>8,11</t>
  </si>
  <si>
    <t>17,23</t>
  </si>
  <si>
    <t>3,4</t>
  </si>
  <si>
    <t>19,25</t>
  </si>
  <si>
    <t>10,13</t>
  </si>
  <si>
    <t>7,9</t>
  </si>
  <si>
    <t>11,14</t>
  </si>
  <si>
    <t>23,29</t>
  </si>
  <si>
    <t xml:space="preserve"> עגבניות </t>
  </si>
  <si>
    <t xml:space="preserve"> ₪ </t>
  </si>
  <si>
    <t xml:space="preserve"> ק"ג</t>
  </si>
  <si>
    <t xml:space="preserve">מחיר </t>
  </si>
  <si>
    <t xml:space="preserve">חשבו מחיר של של   </t>
  </si>
  <si>
    <t xml:space="preserve">תנו לנער שקלים כסכום שמתקבל </t>
  </si>
  <si>
    <t xml:space="preserve"> תְּנוּ  לָאֶחָד מִהַנְּעָרִים שקַּלִּים כְּמִסְפָּר התלמידים הלומדים </t>
  </si>
  <si>
    <t xml:space="preserve">בריכה שהקיבולת שלה  </t>
  </si>
  <si>
    <t>תנו לשלושה נערים סכומים לפי מספר התלמידים בשלושת בתי הספר.</t>
  </si>
  <si>
    <t xml:space="preserve">בחנות בגדים חולצה עולה </t>
  </si>
  <si>
    <t xml:space="preserve"> בסוף העונה החולצה עולה </t>
  </si>
  <si>
    <t>תנו לנער אחד סכום לקניתחולצה בסוף העונה.</t>
  </si>
  <si>
    <t xml:space="preserve">בחנות קנו </t>
  </si>
  <si>
    <t xml:space="preserve"> ספרים ו </t>
  </si>
  <si>
    <t xml:space="preserve"> עטים.</t>
  </si>
  <si>
    <t xml:space="preserve">מחברת עולה </t>
  </si>
  <si>
    <t xml:space="preserve">עט עולה </t>
  </si>
  <si>
    <t>תנו לאחד מהנערים סכום עבור הקניה.</t>
  </si>
  <si>
    <t xml:space="preserve"> מחברות, </t>
  </si>
  <si>
    <t>8x11=88</t>
  </si>
  <si>
    <t>תנו לנער אחד סכום כשטח הריבוע הזה.</t>
  </si>
  <si>
    <t xml:space="preserve">מכונית נמצאת בנ.צ. </t>
  </si>
  <si>
    <t xml:space="preserve"> ועיר נמצאת בנ.צ. </t>
  </si>
  <si>
    <t>תנו לנער סכום בשביל הלחמניות ולנער שני סכום בשביל הסוכריות בחבילה הראשונה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</si>
</sst>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rightToLeft="1" tabSelected="1" topLeftCell="C35" zoomScale="98" zoomScaleNormal="98" workbookViewId="0">
      <selection activeCell="N42" sqref="N42"/>
    </sheetView>
  </sheetViews>
  <sheetFormatPr defaultColWidth="18.3984375" defaultRowHeight="13.8" x14ac:dyDescent="0.25"/>
  <cols>
    <col min="1" max="1" width="22.69921875" customWidth="1"/>
    <col min="2" max="2" width="21.796875" customWidth="1"/>
    <col min="3" max="3" width="47.796875" customWidth="1"/>
    <col min="4" max="4" width="6.69921875" customWidth="1"/>
    <col min="5" max="5" width="14.59765625" customWidth="1"/>
    <col min="6" max="6" width="10.8984375" customWidth="1"/>
    <col min="7" max="7" width="5.69921875" customWidth="1"/>
    <col min="8" max="8" width="7.296875" customWidth="1"/>
    <col min="9" max="9" width="2.69921875" customWidth="1"/>
    <col min="10" max="10" width="3.3984375" customWidth="1"/>
    <col min="11" max="11" width="6.8984375" customWidth="1"/>
    <col min="12" max="12" width="6.5" customWidth="1"/>
    <col min="13" max="13" width="39.199218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3" x14ac:dyDescent="0.25">
      <c r="A2" t="str">
        <f>CONCATENATE(F2,G2,H2," "," ")</f>
        <v xml:space="preserve">בבית הספר 20 תלמידים.  </v>
      </c>
      <c r="B2" t="str">
        <f>CONCATENATE("  מתוכם ", I2,"/",J2,K2,L2)</f>
        <v xml:space="preserve">  מתוכם 2/5 לומדים  שחמט.</v>
      </c>
      <c r="C2" t="str">
        <f>CONCATENATE(M2,L2," "," ")</f>
        <v xml:space="preserve"> תְּנוּ  לָאֶחָד מֵהַנְּעָרִים שקַּלִּים כְּמִסְפָּר התלמידים הלומדים  שחמט.  </v>
      </c>
      <c r="D2">
        <f>G2*I2/J2</f>
        <v>8</v>
      </c>
      <c r="E2" s="1" t="str">
        <f>CONCATENATE(I2,"/",J2,"x",G2,"=",D2)</f>
        <v>2/5x20=8</v>
      </c>
      <c r="F2" t="s">
        <v>8</v>
      </c>
      <c r="G2">
        <v>20</v>
      </c>
      <c r="H2" t="s">
        <v>9</v>
      </c>
      <c r="I2">
        <v>2</v>
      </c>
      <c r="J2">
        <v>5</v>
      </c>
      <c r="K2" t="s">
        <v>14</v>
      </c>
      <c r="L2" t="s">
        <v>11</v>
      </c>
      <c r="M2" t="s">
        <v>13</v>
      </c>
    </row>
    <row r="3" spans="1:13" x14ac:dyDescent="0.25">
      <c r="A3" t="str">
        <f t="shared" ref="A3:A17" si="0">CONCATENATE(F3,G3,H3," "," ")</f>
        <v xml:space="preserve">בבית הספר 25 תלמידים.  </v>
      </c>
      <c r="B3" t="str">
        <f t="shared" ref="B3:B17" si="1">CONCATENATE("  מתוכם ", I3,"/",J3,K3,L3)</f>
        <v xml:space="preserve">  מתוכם 2/5 לומדים  שחמט.</v>
      </c>
      <c r="C3" t="str">
        <f t="shared" ref="C3:C17" si="2">CONCATENATE(M3,L3," "," ")</f>
        <v xml:space="preserve"> תְּנוּ  לָאֶחָד מֵהַנְּעָרִים שקַּלִּים כְּמִסְפָּר התלמידים הלומדים  שחמט.  </v>
      </c>
      <c r="D3">
        <f t="shared" ref="D3:D17" si="3">G3*I3/J3</f>
        <v>10</v>
      </c>
      <c r="E3" s="1" t="str">
        <f t="shared" ref="E3:E17" si="4">CONCATENATE(I3,"/",J3,"x",G3,"=",D3)</f>
        <v>2/5x25=10</v>
      </c>
      <c r="F3" t="s">
        <v>8</v>
      </c>
      <c r="G3">
        <v>25</v>
      </c>
      <c r="H3" t="s">
        <v>9</v>
      </c>
      <c r="I3">
        <v>2</v>
      </c>
      <c r="J3">
        <v>5</v>
      </c>
      <c r="K3" t="s">
        <v>14</v>
      </c>
      <c r="L3" t="s">
        <v>11</v>
      </c>
      <c r="M3" t="s">
        <v>13</v>
      </c>
    </row>
    <row r="4" spans="1:13" x14ac:dyDescent="0.25">
      <c r="A4" t="str">
        <f t="shared" si="0"/>
        <v xml:space="preserve">בבית הספר 30 תלמידים.  </v>
      </c>
      <c r="B4" t="str">
        <f t="shared" si="1"/>
        <v xml:space="preserve">  מתוכם 2/5 לומדים  שחמט.</v>
      </c>
      <c r="C4" t="str">
        <f t="shared" si="2"/>
        <v xml:space="preserve"> תְּנוּ  לָאֶחָד מֵהַנְּעָרִים שקַּלִּים כְּמִסְפָּר התלמידים הלומדים  שחמט.  </v>
      </c>
      <c r="D4">
        <f t="shared" si="3"/>
        <v>12</v>
      </c>
      <c r="E4" s="1" t="str">
        <f t="shared" si="4"/>
        <v>2/5x30=12</v>
      </c>
      <c r="F4" t="s">
        <v>8</v>
      </c>
      <c r="G4">
        <v>30</v>
      </c>
      <c r="H4" t="s">
        <v>9</v>
      </c>
      <c r="I4">
        <v>2</v>
      </c>
      <c r="J4">
        <v>5</v>
      </c>
      <c r="K4" t="s">
        <v>14</v>
      </c>
      <c r="L4" t="s">
        <v>11</v>
      </c>
      <c r="M4" t="s">
        <v>13</v>
      </c>
    </row>
    <row r="5" spans="1:13" x14ac:dyDescent="0.25">
      <c r="A5" t="str">
        <f t="shared" si="0"/>
        <v xml:space="preserve">בבית הספר 35 תלמידים.  </v>
      </c>
      <c r="B5" t="str">
        <f t="shared" si="1"/>
        <v xml:space="preserve">  מתוכם 2/5 לומדים  שחמט.</v>
      </c>
      <c r="C5" t="str">
        <f t="shared" si="2"/>
        <v xml:space="preserve"> תְּנוּ  לָאֶחָד מֵהַנְּעָרִים שקַּלִּים כְּמִסְפָּר התלמידים הלומדים  שחמט.  </v>
      </c>
      <c r="D5">
        <f t="shared" si="3"/>
        <v>14</v>
      </c>
      <c r="E5" s="1" t="str">
        <f t="shared" si="4"/>
        <v>2/5x35=14</v>
      </c>
      <c r="F5" t="s">
        <v>8</v>
      </c>
      <c r="G5">
        <v>35</v>
      </c>
      <c r="H5" t="s">
        <v>9</v>
      </c>
      <c r="I5">
        <v>2</v>
      </c>
      <c r="J5">
        <v>5</v>
      </c>
      <c r="K5" t="s">
        <v>14</v>
      </c>
      <c r="L5" t="s">
        <v>11</v>
      </c>
      <c r="M5" t="s">
        <v>13</v>
      </c>
    </row>
    <row r="6" spans="1:13" x14ac:dyDescent="0.25">
      <c r="A6" t="str">
        <f t="shared" si="0"/>
        <v xml:space="preserve">בבית הספר 40 תלמידים.  </v>
      </c>
      <c r="B6" t="str">
        <f t="shared" si="1"/>
        <v xml:space="preserve">  מתוכם 2/5 לומדים  שחמט.</v>
      </c>
      <c r="C6" t="str">
        <f t="shared" si="2"/>
        <v xml:space="preserve"> תְּנוּ  לָאֶחָד מֵהַנְּעָרִים שקַּלִּים כְּמִסְפָּר התלמידים הלומדים  שחמט.  </v>
      </c>
      <c r="D6">
        <f t="shared" si="3"/>
        <v>16</v>
      </c>
      <c r="E6" s="1" t="str">
        <f t="shared" si="4"/>
        <v>2/5x40=16</v>
      </c>
      <c r="F6" t="s">
        <v>8</v>
      </c>
      <c r="G6">
        <v>40</v>
      </c>
      <c r="H6" t="s">
        <v>9</v>
      </c>
      <c r="I6">
        <v>2</v>
      </c>
      <c r="J6">
        <v>5</v>
      </c>
      <c r="K6" t="s">
        <v>14</v>
      </c>
      <c r="L6" t="s">
        <v>11</v>
      </c>
      <c r="M6" t="s">
        <v>13</v>
      </c>
    </row>
    <row r="7" spans="1:13" x14ac:dyDescent="0.25">
      <c r="A7" t="str">
        <f t="shared" si="0"/>
        <v xml:space="preserve">בבית הספר 45 תלמידים.  </v>
      </c>
      <c r="B7" t="str">
        <f t="shared" si="1"/>
        <v xml:space="preserve">  מתוכם 2/5 לומדים  שחמט.</v>
      </c>
      <c r="C7" t="str">
        <f t="shared" si="2"/>
        <v xml:space="preserve"> תְּנוּ  לָאֶחָד מֵהַנְּעָרִים שקַּלִּים כְּמִסְפָּר התלמידים הלומדים  שחמט.  </v>
      </c>
      <c r="D7">
        <f t="shared" si="3"/>
        <v>18</v>
      </c>
      <c r="E7" s="1" t="str">
        <f t="shared" si="4"/>
        <v>2/5x45=18</v>
      </c>
      <c r="F7" t="s">
        <v>8</v>
      </c>
      <c r="G7">
        <v>45</v>
      </c>
      <c r="H7" t="s">
        <v>9</v>
      </c>
      <c r="I7">
        <v>2</v>
      </c>
      <c r="J7">
        <v>5</v>
      </c>
      <c r="K7" t="s">
        <v>14</v>
      </c>
      <c r="L7" t="s">
        <v>11</v>
      </c>
      <c r="M7" t="s">
        <v>13</v>
      </c>
    </row>
    <row r="8" spans="1:13" x14ac:dyDescent="0.25">
      <c r="A8" t="str">
        <f t="shared" si="0"/>
        <v xml:space="preserve">בבית הספר 50 תלמידים.  </v>
      </c>
      <c r="B8" t="str">
        <f t="shared" si="1"/>
        <v xml:space="preserve">  מתוכם 2/5 לומדים  שחמט.</v>
      </c>
      <c r="C8" t="str">
        <f t="shared" si="2"/>
        <v xml:space="preserve"> תְּנוּ  לָאֶחָד מֵהַנְּעָרִים שקַּלִּים כְּמִסְפָּר התלמידים הלומדים  שחמט.  </v>
      </c>
      <c r="D8">
        <f t="shared" si="3"/>
        <v>20</v>
      </c>
      <c r="E8" s="1" t="str">
        <f t="shared" si="4"/>
        <v>2/5x50=20</v>
      </c>
      <c r="F8" t="s">
        <v>8</v>
      </c>
      <c r="G8">
        <v>50</v>
      </c>
      <c r="H8" t="s">
        <v>9</v>
      </c>
      <c r="I8">
        <v>2</v>
      </c>
      <c r="J8">
        <v>5</v>
      </c>
      <c r="K8" t="s">
        <v>14</v>
      </c>
      <c r="L8" t="s">
        <v>11</v>
      </c>
      <c r="M8" t="s">
        <v>13</v>
      </c>
    </row>
    <row r="9" spans="1:13" x14ac:dyDescent="0.25">
      <c r="A9" t="str">
        <f t="shared" si="0"/>
        <v xml:space="preserve">בבית הספר 55 תלמידים.  </v>
      </c>
      <c r="B9" t="str">
        <f t="shared" si="1"/>
        <v xml:space="preserve">  מתוכם 2/5 לומדים   חשבון.</v>
      </c>
      <c r="C9" t="str">
        <f t="shared" si="2"/>
        <v xml:space="preserve"> תְּנוּ  לָאֶחָד מֵהַנְּעָרִים שקַּלִּים כְּמִסְפָּר התלמידים הלומדים   חשבון.  </v>
      </c>
      <c r="D9">
        <f t="shared" si="3"/>
        <v>22</v>
      </c>
      <c r="E9" s="1" t="str">
        <f t="shared" si="4"/>
        <v>2/5x55=22</v>
      </c>
      <c r="F9" t="s">
        <v>8</v>
      </c>
      <c r="G9">
        <v>55</v>
      </c>
      <c r="H9" t="s">
        <v>9</v>
      </c>
      <c r="I9">
        <v>2</v>
      </c>
      <c r="J9">
        <v>5</v>
      </c>
      <c r="K9" t="s">
        <v>14</v>
      </c>
      <c r="L9" t="s">
        <v>12</v>
      </c>
      <c r="M9" t="s">
        <v>13</v>
      </c>
    </row>
    <row r="10" spans="1:13" x14ac:dyDescent="0.25">
      <c r="A10" t="str">
        <f t="shared" si="0"/>
        <v xml:space="preserve">בבית הספר 60 תלמידים.  </v>
      </c>
      <c r="B10" t="str">
        <f t="shared" si="1"/>
        <v xml:space="preserve">  מתוכם 2/5 לומדים   חשבון.</v>
      </c>
      <c r="C10" t="str">
        <f t="shared" si="2"/>
        <v xml:space="preserve"> תְּנוּ  לָאֶחָד מֵהַנְּעָרִים שקַּלִּים כְּמִסְפָּר התלמידים הלומדים   חשבון.  </v>
      </c>
      <c r="D10">
        <f t="shared" si="3"/>
        <v>24</v>
      </c>
      <c r="E10" s="1" t="str">
        <f t="shared" si="4"/>
        <v>2/5x60=24</v>
      </c>
      <c r="F10" t="s">
        <v>8</v>
      </c>
      <c r="G10">
        <v>60</v>
      </c>
      <c r="H10" t="s">
        <v>9</v>
      </c>
      <c r="I10">
        <v>2</v>
      </c>
      <c r="J10">
        <v>5</v>
      </c>
      <c r="K10" t="s">
        <v>14</v>
      </c>
      <c r="L10" t="s">
        <v>12</v>
      </c>
      <c r="M10" t="s">
        <v>13</v>
      </c>
    </row>
    <row r="11" spans="1:13" x14ac:dyDescent="0.25">
      <c r="A11" t="str">
        <f t="shared" si="0"/>
        <v xml:space="preserve">בבית הספר 65 תלמידים.  </v>
      </c>
      <c r="B11" t="str">
        <f t="shared" si="1"/>
        <v xml:space="preserve">  מתוכם 2/5 לומדים   חשבון.</v>
      </c>
      <c r="C11" t="str">
        <f t="shared" si="2"/>
        <v xml:space="preserve"> תְּנוּ  לָאֶחָד מֵהַנְּעָרִים שקַּלִּים כְּמִסְפָּר התלמידים הלומדים   חשבון.  </v>
      </c>
      <c r="D11">
        <f t="shared" si="3"/>
        <v>26</v>
      </c>
      <c r="E11" s="1" t="str">
        <f t="shared" si="4"/>
        <v>2/5x65=26</v>
      </c>
      <c r="F11" t="s">
        <v>8</v>
      </c>
      <c r="G11">
        <v>65</v>
      </c>
      <c r="H11" t="s">
        <v>9</v>
      </c>
      <c r="I11">
        <v>2</v>
      </c>
      <c r="J11">
        <v>5</v>
      </c>
      <c r="K11" t="s">
        <v>14</v>
      </c>
      <c r="L11" t="s">
        <v>12</v>
      </c>
      <c r="M11" t="s">
        <v>13</v>
      </c>
    </row>
    <row r="12" spans="1:13" x14ac:dyDescent="0.25">
      <c r="A12" t="str">
        <f t="shared" si="0"/>
        <v xml:space="preserve">בבית הספר 70 תלמידים.  </v>
      </c>
      <c r="B12" t="str">
        <f t="shared" si="1"/>
        <v xml:space="preserve">  מתוכם 2/5 לומדים   חשבון.</v>
      </c>
      <c r="C12" t="str">
        <f t="shared" si="2"/>
        <v xml:space="preserve"> תְּנוּ  לָאֶחָד מֵהַנְּעָרִים שקַּלִּים כְּמִסְפָּר התלמידים הלומדים   חשבון.  </v>
      </c>
      <c r="D12">
        <f t="shared" si="3"/>
        <v>28</v>
      </c>
      <c r="E12" s="1" t="str">
        <f t="shared" si="4"/>
        <v>2/5x70=28</v>
      </c>
      <c r="F12" t="s">
        <v>8</v>
      </c>
      <c r="G12">
        <v>70</v>
      </c>
      <c r="H12" t="s">
        <v>9</v>
      </c>
      <c r="I12">
        <v>2</v>
      </c>
      <c r="J12">
        <v>5</v>
      </c>
      <c r="K12" t="s">
        <v>14</v>
      </c>
      <c r="L12" t="s">
        <v>12</v>
      </c>
      <c r="M12" t="s">
        <v>13</v>
      </c>
    </row>
    <row r="13" spans="1:13" x14ac:dyDescent="0.25">
      <c r="A13" t="str">
        <f t="shared" si="0"/>
        <v xml:space="preserve">בבית הספר 75 תלמידים.  </v>
      </c>
      <c r="B13" t="str">
        <f t="shared" si="1"/>
        <v xml:space="preserve">  מתוכם 2/5 לומדים   חשבון.</v>
      </c>
      <c r="C13" t="str">
        <f t="shared" si="2"/>
        <v xml:space="preserve"> תְּנוּ  לָאֶחָד מֵהַנְּעָרִים שקַּלִּים כְּמִסְפָּר התלמידים הלומדים   חשבון.  </v>
      </c>
      <c r="D13">
        <f t="shared" si="3"/>
        <v>30</v>
      </c>
      <c r="E13" s="1" t="str">
        <f t="shared" si="4"/>
        <v>2/5x75=30</v>
      </c>
      <c r="F13" t="s">
        <v>8</v>
      </c>
      <c r="G13">
        <v>75</v>
      </c>
      <c r="H13" t="s">
        <v>9</v>
      </c>
      <c r="I13">
        <v>2</v>
      </c>
      <c r="J13">
        <v>5</v>
      </c>
      <c r="K13" t="s">
        <v>14</v>
      </c>
      <c r="L13" t="s">
        <v>12</v>
      </c>
      <c r="M13" t="s">
        <v>13</v>
      </c>
    </row>
    <row r="14" spans="1:13" x14ac:dyDescent="0.25">
      <c r="A14" t="str">
        <f t="shared" si="0"/>
        <v xml:space="preserve">בבית הספר 80 תלמידים.  </v>
      </c>
      <c r="B14" t="str">
        <f t="shared" si="1"/>
        <v xml:space="preserve">  מתוכם 2/5 לומדים   חשבון.</v>
      </c>
      <c r="C14" t="str">
        <f t="shared" si="2"/>
        <v xml:space="preserve"> תְּנוּ  לָאֶחָד מֵהַנְּעָרִים שקַּלִּים כְּמִסְפָּר התלמידים הלומדים   חשבון.  </v>
      </c>
      <c r="D14">
        <f t="shared" si="3"/>
        <v>32</v>
      </c>
      <c r="E14" s="1" t="str">
        <f t="shared" si="4"/>
        <v>2/5x80=32</v>
      </c>
      <c r="F14" t="s">
        <v>8</v>
      </c>
      <c r="G14">
        <v>80</v>
      </c>
      <c r="H14" t="s">
        <v>9</v>
      </c>
      <c r="I14">
        <v>2</v>
      </c>
      <c r="J14">
        <v>5</v>
      </c>
      <c r="K14" t="s">
        <v>14</v>
      </c>
      <c r="L14" t="s">
        <v>12</v>
      </c>
      <c r="M14" t="s">
        <v>13</v>
      </c>
    </row>
    <row r="15" spans="1:13" x14ac:dyDescent="0.25">
      <c r="A15" t="str">
        <f t="shared" si="0"/>
        <v xml:space="preserve">בבית הספר 85 תלמידים.  </v>
      </c>
      <c r="B15" t="str">
        <f t="shared" si="1"/>
        <v xml:space="preserve">  מתוכם 2/5 לומדים   חשבון.</v>
      </c>
      <c r="C15" t="str">
        <f t="shared" si="2"/>
        <v xml:space="preserve"> תְּנוּ  לָאֶחָד מֵהַנְּעָרִים שקַּלִּים כְּמִסְפָּר התלמידים הלומדים   חשבון.  </v>
      </c>
      <c r="D15">
        <f t="shared" si="3"/>
        <v>34</v>
      </c>
      <c r="E15" s="1" t="str">
        <f t="shared" si="4"/>
        <v>2/5x85=34</v>
      </c>
      <c r="F15" t="s">
        <v>8</v>
      </c>
      <c r="G15">
        <v>85</v>
      </c>
      <c r="H15" t="s">
        <v>9</v>
      </c>
      <c r="I15">
        <v>2</v>
      </c>
      <c r="J15">
        <v>5</v>
      </c>
      <c r="K15" t="s">
        <v>14</v>
      </c>
      <c r="L15" t="s">
        <v>12</v>
      </c>
      <c r="M15" t="s">
        <v>13</v>
      </c>
    </row>
    <row r="16" spans="1:13" x14ac:dyDescent="0.25">
      <c r="A16" t="str">
        <f t="shared" si="0"/>
        <v xml:space="preserve">בבית הספר 90 תלמידים.  </v>
      </c>
      <c r="B16" t="str">
        <f t="shared" si="1"/>
        <v xml:space="preserve">  מתוכם 2/5 לומדים   חשבון.</v>
      </c>
      <c r="C16" t="str">
        <f t="shared" si="2"/>
        <v xml:space="preserve"> תְּנוּ  לָאֶחָד מֵהַנְּעָרִים שקַּלִּים כְּמִסְפָּר התלמידים הלומדים   חשבון.  </v>
      </c>
      <c r="D16">
        <f t="shared" si="3"/>
        <v>36</v>
      </c>
      <c r="E16" s="1" t="str">
        <f t="shared" si="4"/>
        <v>2/5x90=36</v>
      </c>
      <c r="F16" t="s">
        <v>8</v>
      </c>
      <c r="G16">
        <v>90</v>
      </c>
      <c r="H16" t="s">
        <v>9</v>
      </c>
      <c r="I16">
        <v>2</v>
      </c>
      <c r="J16">
        <v>5</v>
      </c>
      <c r="K16" t="s">
        <v>14</v>
      </c>
      <c r="L16" t="s">
        <v>12</v>
      </c>
      <c r="M16" t="s">
        <v>13</v>
      </c>
    </row>
    <row r="17" spans="1:13" x14ac:dyDescent="0.25">
      <c r="A17" t="str">
        <f t="shared" si="0"/>
        <v xml:space="preserve">בבית הספר 95 תלמידים.  </v>
      </c>
      <c r="B17" t="str">
        <f t="shared" si="1"/>
        <v xml:space="preserve">  מתוכם 2/5 לומדים   חשבון.</v>
      </c>
      <c r="C17" t="str">
        <f t="shared" si="2"/>
        <v xml:space="preserve"> תְּנוּ  לָאֶחָד מֵהַנְּעָרִים שקַּלִּים כְּמִסְפָּר התלמידים הלומדים   חשבון.  </v>
      </c>
      <c r="D17">
        <f t="shared" si="3"/>
        <v>38</v>
      </c>
      <c r="E17" s="1" t="str">
        <f t="shared" si="4"/>
        <v>2/5x95=38</v>
      </c>
      <c r="F17" t="s">
        <v>8</v>
      </c>
      <c r="G17">
        <v>95</v>
      </c>
      <c r="H17" t="s">
        <v>9</v>
      </c>
      <c r="I17">
        <v>2</v>
      </c>
      <c r="J17">
        <v>5</v>
      </c>
      <c r="K17" t="s">
        <v>14</v>
      </c>
      <c r="L17" t="s">
        <v>12</v>
      </c>
      <c r="M17" t="s">
        <v>13</v>
      </c>
    </row>
    <row r="18" spans="1:13" x14ac:dyDescent="0.25">
      <c r="A18" t="str">
        <f>CONCATENATE(F18,G18,H18," "," ")</f>
        <v xml:space="preserve">בבית הספר 100 תלמידים.  </v>
      </c>
      <c r="B18" t="str">
        <f>CONCATENATE("  מתוכם ", I18,"/",J18,K18,L18)</f>
        <v xml:space="preserve">  מתוכם 2/5 לומדים   חשבון.</v>
      </c>
      <c r="C18" t="str">
        <f>CONCATENATE(M18,L18," "," ")</f>
        <v xml:space="preserve"> תְּנוּ  לָאֶחָד מֵהַנְּעָרִים שקַּלִּים כְּמִסְפָּר התלמידים הלומדים   חשבון.  </v>
      </c>
      <c r="D18">
        <f>G18*I18/J18</f>
        <v>40</v>
      </c>
      <c r="E18" s="1" t="str">
        <f>CONCATENATE(I18,"/",J18,"x",G18,"=",D18)</f>
        <v>2/5x100=40</v>
      </c>
      <c r="F18" t="s">
        <v>8</v>
      </c>
      <c r="G18">
        <v>100</v>
      </c>
      <c r="H18" t="s">
        <v>9</v>
      </c>
      <c r="I18">
        <v>2</v>
      </c>
      <c r="J18">
        <v>5</v>
      </c>
      <c r="K18" t="s">
        <v>14</v>
      </c>
      <c r="L18" t="s">
        <v>12</v>
      </c>
      <c r="M18" t="s">
        <v>13</v>
      </c>
    </row>
    <row r="19" spans="1:13" x14ac:dyDescent="0.25">
      <c r="A19" t="str">
        <f>CONCATENATE(F19,G19,H19," "," ")</f>
        <v xml:space="preserve">בבית הספר 100 תלמידים.  </v>
      </c>
      <c r="B19" t="str">
        <f>CONCATENATE("  מתוכם ", I19,"/",J19,K19,L19)</f>
        <v xml:space="preserve">  מתוכם 3/5 לומדים   חשבון.</v>
      </c>
      <c r="C19" t="str">
        <f>CONCATENATE(M19,L19," "," ")</f>
        <v xml:space="preserve"> תְּנוּ  לָאֶחָד מֵהַנְּעָרִים שקַּלִּים כְּמִסְפָּר התלמידים הלומדים   חשבון.  </v>
      </c>
      <c r="D19">
        <f>G19*I19/J19</f>
        <v>60</v>
      </c>
      <c r="E19" s="1" t="str">
        <f>CONCATENATE(I19,"/",J19,"x",G19,"=",D19)</f>
        <v>3/5x100=60</v>
      </c>
      <c r="F19" t="s">
        <v>8</v>
      </c>
      <c r="G19">
        <v>100</v>
      </c>
      <c r="H19" t="s">
        <v>9</v>
      </c>
      <c r="I19">
        <v>3</v>
      </c>
      <c r="J19">
        <v>5</v>
      </c>
      <c r="K19" t="s">
        <v>14</v>
      </c>
      <c r="L19" t="s">
        <v>12</v>
      </c>
      <c r="M19" t="s">
        <v>13</v>
      </c>
    </row>
    <row r="20" spans="1:13" x14ac:dyDescent="0.25">
      <c r="A20" t="str">
        <f t="shared" ref="A20:A57" si="5">CONCATENATE(F20,G20,H20," "," ")</f>
        <v xml:space="preserve">בבית הספר 95 תלמידים.  </v>
      </c>
      <c r="B20" t="str">
        <f t="shared" ref="B20:B57" si="6">CONCATENATE("  מתוכם ", I20,"/",J20,K20,L20)</f>
        <v xml:space="preserve">  מתוכם 3/5 לומדים   חשבון.</v>
      </c>
      <c r="C20" t="str">
        <f t="shared" ref="C20:C57" si="7">CONCATENATE(M20,L20," "," ")</f>
        <v xml:space="preserve"> תְּנוּ  לָאֶחָד מֵהַנְּעָרִים שקַּלִּים כְּמִסְפָּר התלמידים הלומדים   חשבון.  </v>
      </c>
      <c r="D20">
        <f t="shared" ref="D20:D57" si="8">G20*I20/J20</f>
        <v>57</v>
      </c>
      <c r="E20" s="1" t="str">
        <f t="shared" ref="E20:E57" si="9">CONCATENATE(I20,"/",J20,"x",G20,"=",D20)</f>
        <v>3/5x95=57</v>
      </c>
      <c r="F20" t="s">
        <v>8</v>
      </c>
      <c r="G20">
        <v>95</v>
      </c>
      <c r="H20" t="s">
        <v>9</v>
      </c>
      <c r="I20">
        <v>3</v>
      </c>
      <c r="J20">
        <v>5</v>
      </c>
      <c r="K20" t="s">
        <v>14</v>
      </c>
      <c r="L20" t="s">
        <v>12</v>
      </c>
      <c r="M20" t="s">
        <v>13</v>
      </c>
    </row>
    <row r="21" spans="1:13" x14ac:dyDescent="0.25">
      <c r="A21" t="str">
        <f t="shared" si="5"/>
        <v xml:space="preserve">בבית הספר 90 תלמידים.  </v>
      </c>
      <c r="B21" t="str">
        <f t="shared" si="6"/>
        <v xml:space="preserve">  מתוכם 3/5 לומדים   חשבון.</v>
      </c>
      <c r="C21" t="str">
        <f t="shared" si="7"/>
        <v xml:space="preserve"> תְּנוּ  לָאֶחָד מֵהַנְּעָרִים שקַּלִּים כְּמִסְפָּר התלמידים הלומדים   חשבון.  </v>
      </c>
      <c r="D21">
        <f t="shared" si="8"/>
        <v>54</v>
      </c>
      <c r="E21" s="1" t="str">
        <f t="shared" si="9"/>
        <v>3/5x90=54</v>
      </c>
      <c r="F21" t="s">
        <v>8</v>
      </c>
      <c r="G21">
        <v>90</v>
      </c>
      <c r="H21" t="s">
        <v>9</v>
      </c>
      <c r="I21">
        <v>3</v>
      </c>
      <c r="J21">
        <v>5</v>
      </c>
      <c r="K21" t="s">
        <v>14</v>
      </c>
      <c r="L21" t="s">
        <v>12</v>
      </c>
      <c r="M21" t="s">
        <v>13</v>
      </c>
    </row>
    <row r="22" spans="1:13" x14ac:dyDescent="0.25">
      <c r="A22" t="str">
        <f t="shared" si="5"/>
        <v xml:space="preserve">בבית הספר 85 תלמידים.  </v>
      </c>
      <c r="B22" t="str">
        <f t="shared" si="6"/>
        <v xml:space="preserve">  מתוכם 3/5 לומדים   חשבון.</v>
      </c>
      <c r="C22" t="str">
        <f t="shared" si="7"/>
        <v xml:space="preserve"> תְּנוּ  לָאֶחָד מֵהַנְּעָרִים שקַּלִּים כְּמִסְפָּר התלמידים הלומדים   חשבון.  </v>
      </c>
      <c r="D22">
        <f t="shared" si="8"/>
        <v>51</v>
      </c>
      <c r="E22" s="1" t="str">
        <f t="shared" si="9"/>
        <v>3/5x85=51</v>
      </c>
      <c r="F22" t="s">
        <v>8</v>
      </c>
      <c r="G22">
        <v>85</v>
      </c>
      <c r="H22" t="s">
        <v>9</v>
      </c>
      <c r="I22">
        <v>3</v>
      </c>
      <c r="J22">
        <v>5</v>
      </c>
      <c r="K22" t="s">
        <v>14</v>
      </c>
      <c r="L22" t="s">
        <v>12</v>
      </c>
      <c r="M22" t="s">
        <v>13</v>
      </c>
    </row>
    <row r="23" spans="1:13" x14ac:dyDescent="0.25">
      <c r="A23" t="str">
        <f t="shared" si="5"/>
        <v xml:space="preserve">בבית הספר 80 תלמידים.  </v>
      </c>
      <c r="B23" t="str">
        <f t="shared" si="6"/>
        <v xml:space="preserve">  מתוכם 3/5 לומדים   חשבון.</v>
      </c>
      <c r="C23" t="str">
        <f t="shared" si="7"/>
        <v xml:space="preserve"> תְּנוּ  לָאֶחָד מֵהַנְּעָרִים שקַּלִּים כְּמִסְפָּר התלמידים הלומדים   חשבון.  </v>
      </c>
      <c r="D23">
        <f t="shared" si="8"/>
        <v>48</v>
      </c>
      <c r="E23" s="1" t="str">
        <f t="shared" si="9"/>
        <v>3/5x80=48</v>
      </c>
      <c r="F23" t="s">
        <v>8</v>
      </c>
      <c r="G23">
        <v>80</v>
      </c>
      <c r="H23" t="s">
        <v>9</v>
      </c>
      <c r="I23">
        <v>3</v>
      </c>
      <c r="J23">
        <v>5</v>
      </c>
      <c r="K23" t="s">
        <v>14</v>
      </c>
      <c r="L23" t="s">
        <v>12</v>
      </c>
      <c r="M23" t="s">
        <v>13</v>
      </c>
    </row>
    <row r="24" spans="1:13" x14ac:dyDescent="0.25">
      <c r="A24" t="str">
        <f t="shared" si="5"/>
        <v xml:space="preserve">בבית הספר 75 תלמידים.  </v>
      </c>
      <c r="B24" t="str">
        <f t="shared" si="6"/>
        <v xml:space="preserve">  מתוכם 3/5 לומדים   חשבון.</v>
      </c>
      <c r="C24" t="str">
        <f t="shared" si="7"/>
        <v xml:space="preserve"> תְּנוּ  לָאֶחָד מֵהַנְּעָרִים שקַּלִּים כְּמִסְפָּר התלמידים הלומדים   חשבון.  </v>
      </c>
      <c r="D24">
        <f t="shared" si="8"/>
        <v>45</v>
      </c>
      <c r="E24" s="1" t="str">
        <f t="shared" si="9"/>
        <v>3/5x75=45</v>
      </c>
      <c r="F24" t="s">
        <v>8</v>
      </c>
      <c r="G24">
        <v>75</v>
      </c>
      <c r="H24" t="s">
        <v>9</v>
      </c>
      <c r="I24">
        <v>3</v>
      </c>
      <c r="J24">
        <v>5</v>
      </c>
      <c r="K24" t="s">
        <v>14</v>
      </c>
      <c r="L24" t="s">
        <v>12</v>
      </c>
      <c r="M24" t="s">
        <v>13</v>
      </c>
    </row>
    <row r="25" spans="1:13" x14ac:dyDescent="0.25">
      <c r="A25" t="str">
        <f t="shared" si="5"/>
        <v xml:space="preserve">בבית הספר 70 תלמידים.  </v>
      </c>
      <c r="B25" t="str">
        <f t="shared" si="6"/>
        <v xml:space="preserve">  מתוכם 3/5 לומדים   חשבון.</v>
      </c>
      <c r="C25" t="str">
        <f t="shared" si="7"/>
        <v xml:space="preserve"> תְּנוּ  לָאֶחָד מֵהַנְּעָרִים שקַּלִּים כְּמִסְפָּר התלמידים הלומדים   חשבון.  </v>
      </c>
      <c r="D25">
        <f t="shared" si="8"/>
        <v>42</v>
      </c>
      <c r="E25" s="1" t="str">
        <f t="shared" si="9"/>
        <v>3/5x70=42</v>
      </c>
      <c r="F25" t="s">
        <v>8</v>
      </c>
      <c r="G25">
        <v>70</v>
      </c>
      <c r="H25" t="s">
        <v>9</v>
      </c>
      <c r="I25">
        <v>3</v>
      </c>
      <c r="J25">
        <v>5</v>
      </c>
      <c r="K25" t="s">
        <v>14</v>
      </c>
      <c r="L25" t="s">
        <v>12</v>
      </c>
      <c r="M25" t="s">
        <v>13</v>
      </c>
    </row>
    <row r="26" spans="1:13" x14ac:dyDescent="0.25">
      <c r="A26" t="str">
        <f t="shared" si="5"/>
        <v xml:space="preserve">בבית הספר 65 תלמידים.  </v>
      </c>
      <c r="B26" t="str">
        <f t="shared" si="6"/>
        <v xml:space="preserve">  מתוכם 3/5 לומדים   חשבון.</v>
      </c>
      <c r="C26" t="str">
        <f t="shared" si="7"/>
        <v xml:space="preserve"> תְּנוּ  לָאֶחָד מֵהַנְּעָרִים שקַּלִּים כְּמִסְפָּר התלמידים הלומדים   חשבון.  </v>
      </c>
      <c r="D26">
        <f t="shared" si="8"/>
        <v>39</v>
      </c>
      <c r="E26" s="1" t="str">
        <f t="shared" si="9"/>
        <v>3/5x65=39</v>
      </c>
      <c r="F26" t="s">
        <v>8</v>
      </c>
      <c r="G26">
        <v>65</v>
      </c>
      <c r="H26" t="s">
        <v>9</v>
      </c>
      <c r="I26">
        <v>3</v>
      </c>
      <c r="J26">
        <v>5</v>
      </c>
      <c r="K26" t="s">
        <v>14</v>
      </c>
      <c r="L26" t="s">
        <v>12</v>
      </c>
      <c r="M26" t="s">
        <v>13</v>
      </c>
    </row>
    <row r="27" spans="1:13" x14ac:dyDescent="0.25">
      <c r="A27" t="str">
        <f t="shared" si="5"/>
        <v xml:space="preserve">בבית הספר 60 תלמידים.  </v>
      </c>
      <c r="B27" t="str">
        <f t="shared" si="6"/>
        <v xml:space="preserve">  מתוכם 3/5 לומדים   חשבון.</v>
      </c>
      <c r="C27" t="str">
        <f t="shared" si="7"/>
        <v xml:space="preserve"> תְּנוּ  לָאֶחָד מֵהַנְּעָרִים שקַּלִּים כְּמִסְפָּר התלמידים הלומדים   חשבון.  </v>
      </c>
      <c r="D27">
        <f t="shared" si="8"/>
        <v>36</v>
      </c>
      <c r="E27" s="1" t="str">
        <f t="shared" si="9"/>
        <v>3/5x60=36</v>
      </c>
      <c r="F27" t="s">
        <v>8</v>
      </c>
      <c r="G27">
        <v>60</v>
      </c>
      <c r="H27" t="s">
        <v>9</v>
      </c>
      <c r="I27">
        <v>3</v>
      </c>
      <c r="J27">
        <v>5</v>
      </c>
      <c r="K27" t="s">
        <v>14</v>
      </c>
      <c r="L27" t="s">
        <v>12</v>
      </c>
      <c r="M27" t="s">
        <v>13</v>
      </c>
    </row>
    <row r="28" spans="1:13" x14ac:dyDescent="0.25">
      <c r="A28" t="str">
        <f t="shared" si="5"/>
        <v xml:space="preserve">בבית הספר 55 תלמידים.  </v>
      </c>
      <c r="B28" t="str">
        <f t="shared" si="6"/>
        <v xml:space="preserve">  מתוכם 3/5 לומדים   חשבון.</v>
      </c>
      <c r="C28" t="str">
        <f t="shared" si="7"/>
        <v xml:space="preserve"> תְּנוּ  לָאֶחָד מֵהַנְּעָרִים שקַּלִּים כְּמִסְפָּר התלמידים הלומדים   חשבון.  </v>
      </c>
      <c r="D28">
        <f t="shared" si="8"/>
        <v>33</v>
      </c>
      <c r="E28" s="1" t="str">
        <f t="shared" si="9"/>
        <v>3/5x55=33</v>
      </c>
      <c r="F28" t="s">
        <v>8</v>
      </c>
      <c r="G28">
        <v>55</v>
      </c>
      <c r="H28" t="s">
        <v>9</v>
      </c>
      <c r="I28">
        <v>3</v>
      </c>
      <c r="J28">
        <v>5</v>
      </c>
      <c r="K28" t="s">
        <v>14</v>
      </c>
      <c r="L28" t="s">
        <v>12</v>
      </c>
      <c r="M28" t="s">
        <v>13</v>
      </c>
    </row>
    <row r="29" spans="1:13" x14ac:dyDescent="0.25">
      <c r="A29" t="str">
        <f t="shared" si="5"/>
        <v xml:space="preserve">בבית הספר 50 תלמידים.  </v>
      </c>
      <c r="B29" t="str">
        <f t="shared" si="6"/>
        <v xml:space="preserve">  מתוכם 3/5 לומדים   חשבון.</v>
      </c>
      <c r="C29" t="str">
        <f t="shared" si="7"/>
        <v xml:space="preserve"> תְּנוּ  לָאֶחָד מֵהַנְּעָרִים שקַּלִּים כְּמִסְפָּר התלמידים הלומדים   חשבון.  </v>
      </c>
      <c r="D29">
        <f t="shared" si="8"/>
        <v>30</v>
      </c>
      <c r="E29" s="1" t="str">
        <f t="shared" si="9"/>
        <v>3/5x50=30</v>
      </c>
      <c r="F29" t="s">
        <v>8</v>
      </c>
      <c r="G29">
        <v>50</v>
      </c>
      <c r="H29" t="s">
        <v>9</v>
      </c>
      <c r="I29">
        <v>3</v>
      </c>
      <c r="J29">
        <v>5</v>
      </c>
      <c r="K29" t="s">
        <v>14</v>
      </c>
      <c r="L29" t="s">
        <v>12</v>
      </c>
      <c r="M29" t="s">
        <v>13</v>
      </c>
    </row>
    <row r="30" spans="1:13" x14ac:dyDescent="0.25">
      <c r="A30" t="str">
        <f t="shared" si="5"/>
        <v xml:space="preserve">בבית הספר 45 תלמידים.  </v>
      </c>
      <c r="B30" t="str">
        <f t="shared" si="6"/>
        <v xml:space="preserve">  מתוכם 3/5 לומדים   חשבון.</v>
      </c>
      <c r="C30" t="str">
        <f t="shared" si="7"/>
        <v xml:space="preserve"> תְּנוּ  לָאֶחָד מֵהַנְּעָרִים שקַּלִּים כְּמִסְפָּר התלמידים הלומדים   חשבון.  </v>
      </c>
      <c r="D30">
        <f t="shared" si="8"/>
        <v>27</v>
      </c>
      <c r="E30" s="1" t="str">
        <f t="shared" si="9"/>
        <v>3/5x45=27</v>
      </c>
      <c r="F30" t="s">
        <v>8</v>
      </c>
      <c r="G30">
        <v>45</v>
      </c>
      <c r="H30" t="s">
        <v>9</v>
      </c>
      <c r="I30">
        <v>3</v>
      </c>
      <c r="J30">
        <v>5</v>
      </c>
      <c r="K30" t="s">
        <v>14</v>
      </c>
      <c r="L30" t="s">
        <v>12</v>
      </c>
      <c r="M30" t="s">
        <v>13</v>
      </c>
    </row>
    <row r="31" spans="1:13" x14ac:dyDescent="0.25">
      <c r="A31" t="str">
        <f t="shared" si="5"/>
        <v xml:space="preserve">בבית הספר 40 תלמידים.  </v>
      </c>
      <c r="B31" t="str">
        <f t="shared" si="6"/>
        <v xml:space="preserve">  מתוכם 3/5 לומדים   חשבון.</v>
      </c>
      <c r="C31" t="str">
        <f t="shared" si="7"/>
        <v xml:space="preserve"> תְּנוּ  לָאֶחָד מֵהַנְּעָרִים שקַּלִּים כְּמִסְפָּר התלמידים הלומדים   חשבון.  </v>
      </c>
      <c r="D31">
        <f t="shared" si="8"/>
        <v>24</v>
      </c>
      <c r="E31" s="1" t="str">
        <f t="shared" si="9"/>
        <v>3/5x40=24</v>
      </c>
      <c r="F31" t="s">
        <v>8</v>
      </c>
      <c r="G31">
        <v>40</v>
      </c>
      <c r="H31" t="s">
        <v>9</v>
      </c>
      <c r="I31">
        <v>3</v>
      </c>
      <c r="J31">
        <v>5</v>
      </c>
      <c r="K31" t="s">
        <v>14</v>
      </c>
      <c r="L31" t="s">
        <v>12</v>
      </c>
      <c r="M31" t="s">
        <v>13</v>
      </c>
    </row>
    <row r="32" spans="1:13" x14ac:dyDescent="0.25">
      <c r="A32" t="str">
        <f t="shared" si="5"/>
        <v xml:space="preserve">בבית הספר 6 תלמידים.  </v>
      </c>
      <c r="B32" t="str">
        <f t="shared" si="6"/>
        <v xml:space="preserve">  מתוכם 2/3 לומדים  אנגלית.</v>
      </c>
      <c r="C32" t="str">
        <f t="shared" si="7"/>
        <v xml:space="preserve"> תְּנוּ  לָאֶחָד מֵהַנְּעָרִים שקַּלִּים כְּמִסְפָּר התלמידים הלומדים  אנגלית.  </v>
      </c>
      <c r="D32">
        <f t="shared" si="8"/>
        <v>4</v>
      </c>
      <c r="E32" s="1" t="str">
        <f t="shared" si="9"/>
        <v>2/3x6=4</v>
      </c>
      <c r="F32" t="s">
        <v>8</v>
      </c>
      <c r="G32">
        <v>6</v>
      </c>
      <c r="H32" t="s">
        <v>9</v>
      </c>
      <c r="I32">
        <v>2</v>
      </c>
      <c r="J32">
        <v>3</v>
      </c>
      <c r="K32" t="s">
        <v>14</v>
      </c>
      <c r="L32" t="s">
        <v>15</v>
      </c>
      <c r="M32" t="s">
        <v>13</v>
      </c>
    </row>
    <row r="33" spans="1:13" x14ac:dyDescent="0.25">
      <c r="A33" t="str">
        <f t="shared" si="5"/>
        <v xml:space="preserve">בבית הספר 9 תלמידים.  </v>
      </c>
      <c r="B33" t="str">
        <f t="shared" si="6"/>
        <v xml:space="preserve">  מתוכם 2/3 לומדים  אנגלית.</v>
      </c>
      <c r="C33" t="str">
        <f t="shared" si="7"/>
        <v xml:space="preserve"> תְּנוּ  לָאֶחָד מֵהַנְּעָרִים שקַּלִּים כְּמִסְפָּר התלמידים הלומדים  אנגלית.  </v>
      </c>
      <c r="D33">
        <f t="shared" si="8"/>
        <v>6</v>
      </c>
      <c r="E33" s="1" t="str">
        <f t="shared" si="9"/>
        <v>2/3x9=6</v>
      </c>
      <c r="F33" t="s">
        <v>8</v>
      </c>
      <c r="G33">
        <v>9</v>
      </c>
      <c r="H33" t="s">
        <v>9</v>
      </c>
      <c r="I33">
        <v>2</v>
      </c>
      <c r="J33">
        <v>3</v>
      </c>
      <c r="K33" t="s">
        <v>14</v>
      </c>
      <c r="L33" t="s">
        <v>15</v>
      </c>
      <c r="M33" t="s">
        <v>13</v>
      </c>
    </row>
    <row r="34" spans="1:13" x14ac:dyDescent="0.25">
      <c r="A34" t="str">
        <f t="shared" si="5"/>
        <v xml:space="preserve">בבית הספר 12 תלמידים.  </v>
      </c>
      <c r="B34" t="str">
        <f t="shared" si="6"/>
        <v xml:space="preserve">  מתוכם 2/3 לומדים  אנגלית.</v>
      </c>
      <c r="C34" t="str">
        <f t="shared" si="7"/>
        <v xml:space="preserve"> תְּנוּ  לָאֶחָד מֵהַנְּעָרִים שקַּלִּים כְּמִסְפָּר התלמידים הלומדים  אנגלית.  </v>
      </c>
      <c r="D34">
        <f t="shared" si="8"/>
        <v>8</v>
      </c>
      <c r="E34" s="1" t="str">
        <f t="shared" si="9"/>
        <v>2/3x12=8</v>
      </c>
      <c r="F34" t="s">
        <v>8</v>
      </c>
      <c r="G34">
        <v>12</v>
      </c>
      <c r="H34" t="s">
        <v>9</v>
      </c>
      <c r="I34">
        <v>2</v>
      </c>
      <c r="J34">
        <v>3</v>
      </c>
      <c r="K34" t="s">
        <v>14</v>
      </c>
      <c r="L34" t="s">
        <v>15</v>
      </c>
      <c r="M34" t="s">
        <v>13</v>
      </c>
    </row>
    <row r="35" spans="1:13" x14ac:dyDescent="0.25">
      <c r="A35" t="str">
        <f t="shared" si="5"/>
        <v xml:space="preserve">בבית הספר 15 תלמידים.  </v>
      </c>
      <c r="B35" t="str">
        <f t="shared" si="6"/>
        <v xml:space="preserve">  מתוכם 2/3 לומדים  אנגלית.</v>
      </c>
      <c r="C35" t="str">
        <f t="shared" si="7"/>
        <v xml:space="preserve"> תְּנוּ  לָאֶחָד מִהַנְּעָרִים שקַּלִּים כְּמִסְפָּר התלמידים הלומדים  אנגלית.  </v>
      </c>
      <c r="D35">
        <f t="shared" si="8"/>
        <v>10</v>
      </c>
      <c r="E35" s="1" t="str">
        <f t="shared" si="9"/>
        <v>2/3x15=10</v>
      </c>
      <c r="F35" t="s">
        <v>8</v>
      </c>
      <c r="G35">
        <v>15</v>
      </c>
      <c r="H35" t="s">
        <v>9</v>
      </c>
      <c r="I35">
        <v>2</v>
      </c>
      <c r="J35">
        <v>3</v>
      </c>
      <c r="K35" t="s">
        <v>14</v>
      </c>
      <c r="L35" t="s">
        <v>15</v>
      </c>
      <c r="M35" t="s">
        <v>363</v>
      </c>
    </row>
    <row r="36" spans="1:13" x14ac:dyDescent="0.25">
      <c r="A36" t="str">
        <f t="shared" si="5"/>
        <v xml:space="preserve">בבית הספר 18 תלמידים.  </v>
      </c>
      <c r="B36" t="str">
        <f t="shared" si="6"/>
        <v xml:space="preserve">  מתוכם 2/3 לומדים  אנגלית.</v>
      </c>
      <c r="C36" t="str">
        <f t="shared" si="7"/>
        <v xml:space="preserve"> תְּנוּ  לָאֶחָד מִהַנְּעָרִים שקַּלִּים כְּמִסְפָּר התלמידים הלומדים  אנגלית.  </v>
      </c>
      <c r="D36">
        <f t="shared" si="8"/>
        <v>12</v>
      </c>
      <c r="E36" s="1" t="str">
        <f t="shared" si="9"/>
        <v>2/3x18=12</v>
      </c>
      <c r="F36" t="s">
        <v>8</v>
      </c>
      <c r="G36">
        <v>18</v>
      </c>
      <c r="H36" t="s">
        <v>9</v>
      </c>
      <c r="I36">
        <v>2</v>
      </c>
      <c r="J36">
        <v>3</v>
      </c>
      <c r="K36" t="s">
        <v>14</v>
      </c>
      <c r="L36" t="s">
        <v>15</v>
      </c>
      <c r="M36" t="s">
        <v>363</v>
      </c>
    </row>
    <row r="37" spans="1:13" x14ac:dyDescent="0.25">
      <c r="A37" t="str">
        <f t="shared" si="5"/>
        <v xml:space="preserve">בבית הספר 21 תלמידים.  </v>
      </c>
      <c r="B37" t="str">
        <f t="shared" si="6"/>
        <v xml:space="preserve">  מתוכם 2/3 לומדים  אנגלית.</v>
      </c>
      <c r="C37" t="str">
        <f t="shared" si="7"/>
        <v xml:space="preserve"> תְּנוּ  לָאֶחָד מִהַנְּעָרִים שקַּלִּים כְּמִסְפָּר התלמידים הלומדים  אנגלית.  </v>
      </c>
      <c r="D37">
        <f t="shared" si="8"/>
        <v>14</v>
      </c>
      <c r="E37" s="1" t="str">
        <f t="shared" si="9"/>
        <v>2/3x21=14</v>
      </c>
      <c r="F37" t="s">
        <v>8</v>
      </c>
      <c r="G37">
        <v>21</v>
      </c>
      <c r="H37" t="s">
        <v>9</v>
      </c>
      <c r="I37">
        <v>2</v>
      </c>
      <c r="J37">
        <v>3</v>
      </c>
      <c r="K37" t="s">
        <v>14</v>
      </c>
      <c r="L37" t="s">
        <v>15</v>
      </c>
      <c r="M37" t="s">
        <v>363</v>
      </c>
    </row>
    <row r="38" spans="1:13" x14ac:dyDescent="0.25">
      <c r="A38" t="str">
        <f t="shared" si="5"/>
        <v xml:space="preserve">בבית הספר 24 תלמידים.  </v>
      </c>
      <c r="B38" t="str">
        <f t="shared" si="6"/>
        <v xml:space="preserve">  מתוכם 2/3 לומדים  אנגלית.</v>
      </c>
      <c r="C38" t="str">
        <f t="shared" si="7"/>
        <v xml:space="preserve"> תְּנוּ  לָאֶחָד מִהַנְּעָרִים שקַּלִּים כְּמִסְפָּר התלמידים הלומדים  אנגלית.  </v>
      </c>
      <c r="D38">
        <f t="shared" si="8"/>
        <v>16</v>
      </c>
      <c r="E38" s="1" t="str">
        <f t="shared" si="9"/>
        <v>2/3x24=16</v>
      </c>
      <c r="F38" t="s">
        <v>8</v>
      </c>
      <c r="G38">
        <v>24</v>
      </c>
      <c r="H38" t="s">
        <v>9</v>
      </c>
      <c r="I38">
        <v>2</v>
      </c>
      <c r="J38">
        <v>3</v>
      </c>
      <c r="K38" t="s">
        <v>14</v>
      </c>
      <c r="L38" t="s">
        <v>15</v>
      </c>
      <c r="M38" t="s">
        <v>363</v>
      </c>
    </row>
    <row r="39" spans="1:13" x14ac:dyDescent="0.25">
      <c r="A39" t="str">
        <f t="shared" si="5"/>
        <v xml:space="preserve">בבית הספר 27 תלמידים.  </v>
      </c>
      <c r="B39" t="str">
        <f t="shared" si="6"/>
        <v xml:space="preserve">  מתוכם 2/3 לומדים  אנגלית.</v>
      </c>
      <c r="C39" t="str">
        <f t="shared" si="7"/>
        <v xml:space="preserve"> תְּנוּ  לָאֶחָד מִהַנְּעָרִים שקַּלִּים כְּמִסְפָּר התלמידים הלומדים  אנגלית.  </v>
      </c>
      <c r="D39">
        <f t="shared" si="8"/>
        <v>18</v>
      </c>
      <c r="E39" s="1" t="str">
        <f t="shared" si="9"/>
        <v>2/3x27=18</v>
      </c>
      <c r="F39" t="s">
        <v>8</v>
      </c>
      <c r="G39">
        <v>27</v>
      </c>
      <c r="H39" t="s">
        <v>9</v>
      </c>
      <c r="I39">
        <v>2</v>
      </c>
      <c r="J39">
        <v>3</v>
      </c>
      <c r="K39" t="s">
        <v>14</v>
      </c>
      <c r="L39" t="s">
        <v>15</v>
      </c>
      <c r="M39" t="s">
        <v>363</v>
      </c>
    </row>
    <row r="40" spans="1:13" x14ac:dyDescent="0.25">
      <c r="A40" t="str">
        <f t="shared" si="5"/>
        <v xml:space="preserve">בבית הספר 30 תלמידים.  </v>
      </c>
      <c r="B40" t="str">
        <f t="shared" si="6"/>
        <v xml:space="preserve">  מתוכם 2/3 לומדים  אנגלית.</v>
      </c>
      <c r="C40" t="str">
        <f t="shared" si="7"/>
        <v xml:space="preserve"> תְּנוּ  לָאֶחָד מִהַנְּעָרִים שקַּלִּים כְּמִסְפָּר התלמידים הלומדים  אנגלית.  </v>
      </c>
      <c r="D40">
        <f t="shared" si="8"/>
        <v>20</v>
      </c>
      <c r="E40" s="1" t="str">
        <f t="shared" si="9"/>
        <v>2/3x30=20</v>
      </c>
      <c r="F40" t="s">
        <v>8</v>
      </c>
      <c r="G40">
        <v>30</v>
      </c>
      <c r="H40" t="s">
        <v>9</v>
      </c>
      <c r="I40">
        <v>2</v>
      </c>
      <c r="J40">
        <v>3</v>
      </c>
      <c r="K40" t="s">
        <v>14</v>
      </c>
      <c r="L40" t="s">
        <v>15</v>
      </c>
      <c r="M40" t="s">
        <v>363</v>
      </c>
    </row>
    <row r="41" spans="1:13" x14ac:dyDescent="0.25">
      <c r="A41" t="str">
        <f t="shared" si="5"/>
        <v xml:space="preserve">בבית הספר 33 תלמידים.  </v>
      </c>
      <c r="B41" t="str">
        <f t="shared" si="6"/>
        <v xml:space="preserve">  מתוכם 2/3 לומדים  אנגלית.</v>
      </c>
      <c r="C41" t="str">
        <f t="shared" si="7"/>
        <v xml:space="preserve"> תְּנוּ  לָאֶחָד מִהַנְּעָרִים שקַּלִּים כְּמִסְפָּר התלמידים הלומדים  אנגלית.  </v>
      </c>
      <c r="D41">
        <f t="shared" si="8"/>
        <v>22</v>
      </c>
      <c r="E41" s="1" t="str">
        <f t="shared" si="9"/>
        <v>2/3x33=22</v>
      </c>
      <c r="F41" t="s">
        <v>8</v>
      </c>
      <c r="G41">
        <v>33</v>
      </c>
      <c r="H41" t="s">
        <v>9</v>
      </c>
      <c r="I41">
        <v>2</v>
      </c>
      <c r="J41">
        <v>3</v>
      </c>
      <c r="K41" t="s">
        <v>14</v>
      </c>
      <c r="L41" t="s">
        <v>15</v>
      </c>
      <c r="M41" t="s">
        <v>363</v>
      </c>
    </row>
    <row r="42" spans="1:13" x14ac:dyDescent="0.25">
      <c r="A42" t="str">
        <f t="shared" si="5"/>
        <v xml:space="preserve">בבית הספר 36 תלמידים.  </v>
      </c>
      <c r="B42" t="str">
        <f t="shared" si="6"/>
        <v xml:space="preserve">  מתוכם 2/3 לומדים  אנגלית.</v>
      </c>
      <c r="C42" t="str">
        <f t="shared" si="7"/>
        <v xml:space="preserve"> תְּנוּ  לָאֶחָד מִהַנְּעָרִים שקַּלִּים כְּמִסְפָּר התלמידים הלומדים  אנגלית.  </v>
      </c>
      <c r="D42">
        <f t="shared" si="8"/>
        <v>24</v>
      </c>
      <c r="E42" s="1" t="str">
        <f t="shared" si="9"/>
        <v>2/3x36=24</v>
      </c>
      <c r="F42" t="s">
        <v>8</v>
      </c>
      <c r="G42">
        <v>36</v>
      </c>
      <c r="H42" t="s">
        <v>9</v>
      </c>
      <c r="I42">
        <v>2</v>
      </c>
      <c r="J42">
        <v>3</v>
      </c>
      <c r="K42" t="s">
        <v>14</v>
      </c>
      <c r="L42" t="s">
        <v>15</v>
      </c>
      <c r="M42" t="s">
        <v>363</v>
      </c>
    </row>
    <row r="43" spans="1:13" x14ac:dyDescent="0.25">
      <c r="A43" t="str">
        <f t="shared" si="5"/>
        <v xml:space="preserve">בבית הספר 39 תלמידים.  </v>
      </c>
      <c r="B43" t="str">
        <f t="shared" si="6"/>
        <v xml:space="preserve">  מתוכם 2/3 לומדים  אנגלית.</v>
      </c>
      <c r="C43" t="str">
        <f t="shared" si="7"/>
        <v xml:space="preserve"> תְּנוּ  לָאֶחָד מִהַנְּעָרִים שקַּלִּים כְּמִסְפָּר התלמידים הלומדים  אנגלית.  </v>
      </c>
      <c r="D43">
        <f t="shared" si="8"/>
        <v>26</v>
      </c>
      <c r="E43" s="1" t="str">
        <f t="shared" si="9"/>
        <v>2/3x39=26</v>
      </c>
      <c r="F43" t="s">
        <v>8</v>
      </c>
      <c r="G43">
        <v>39</v>
      </c>
      <c r="H43" t="s">
        <v>9</v>
      </c>
      <c r="I43">
        <v>2</v>
      </c>
      <c r="J43">
        <v>3</v>
      </c>
      <c r="K43" t="s">
        <v>14</v>
      </c>
      <c r="L43" t="s">
        <v>15</v>
      </c>
      <c r="M43" t="s">
        <v>363</v>
      </c>
    </row>
    <row r="44" spans="1:13" x14ac:dyDescent="0.25">
      <c r="A44" t="str">
        <f t="shared" si="5"/>
        <v xml:space="preserve">בבית הספר 42 תלמידים.  </v>
      </c>
      <c r="B44" t="str">
        <f t="shared" si="6"/>
        <v xml:space="preserve">  מתוכם 2/3 לומדים  אנגלית.</v>
      </c>
      <c r="C44" t="str">
        <f t="shared" si="7"/>
        <v xml:space="preserve"> תְּנוּ  לָאֶחָד מִהַנְּעָרִים שקַּלִּים כְּמִסְפָּר התלמידים הלומדים  אנגלית.  </v>
      </c>
      <c r="D44">
        <f t="shared" si="8"/>
        <v>28</v>
      </c>
      <c r="E44" s="1" t="str">
        <f t="shared" si="9"/>
        <v>2/3x42=28</v>
      </c>
      <c r="F44" t="s">
        <v>8</v>
      </c>
      <c r="G44">
        <v>42</v>
      </c>
      <c r="H44" t="s">
        <v>9</v>
      </c>
      <c r="I44">
        <v>2</v>
      </c>
      <c r="J44">
        <v>3</v>
      </c>
      <c r="K44" t="s">
        <v>14</v>
      </c>
      <c r="L44" t="s">
        <v>15</v>
      </c>
      <c r="M44" t="s">
        <v>363</v>
      </c>
    </row>
    <row r="45" spans="1:13" x14ac:dyDescent="0.25">
      <c r="A45" t="str">
        <f t="shared" si="5"/>
        <v xml:space="preserve">בבית הספר 45 תלמידים.  </v>
      </c>
      <c r="B45" t="str">
        <f t="shared" si="6"/>
        <v xml:space="preserve">  מתוכם 2/3 לומדים  אנגלית.</v>
      </c>
      <c r="C45" t="str">
        <f t="shared" si="7"/>
        <v xml:space="preserve"> תְּנוּ  לָאֶחָד מִהַנְּעָרִים שקַּלִּים כְּמִסְפָּר התלמידים הלומדים  אנגלית.  </v>
      </c>
      <c r="D45">
        <f t="shared" si="8"/>
        <v>30</v>
      </c>
      <c r="E45" s="1" t="str">
        <f t="shared" si="9"/>
        <v>2/3x45=30</v>
      </c>
      <c r="F45" t="s">
        <v>8</v>
      </c>
      <c r="G45">
        <v>45</v>
      </c>
      <c r="H45" t="s">
        <v>9</v>
      </c>
      <c r="I45">
        <v>2</v>
      </c>
      <c r="J45">
        <v>3</v>
      </c>
      <c r="K45" t="s">
        <v>14</v>
      </c>
      <c r="L45" t="s">
        <v>15</v>
      </c>
      <c r="M45" t="s">
        <v>363</v>
      </c>
    </row>
    <row r="46" spans="1:13" x14ac:dyDescent="0.25">
      <c r="A46" t="str">
        <f t="shared" si="5"/>
        <v xml:space="preserve">בבית הספר 48 תלמידים.  </v>
      </c>
      <c r="B46" t="str">
        <f t="shared" si="6"/>
        <v xml:space="preserve">  מתוכם 2/3 לומדים  אנגלית.</v>
      </c>
      <c r="C46" t="str">
        <f t="shared" si="7"/>
        <v xml:space="preserve"> תְּנוּ  לָאֶחָד מִהַנְּעָרִים שקַּלִּים כְּמִסְפָּר התלמידים הלומדים  אנגלית.  </v>
      </c>
      <c r="D46">
        <f t="shared" si="8"/>
        <v>32</v>
      </c>
      <c r="E46" s="1" t="str">
        <f t="shared" si="9"/>
        <v>2/3x48=32</v>
      </c>
      <c r="F46" t="s">
        <v>8</v>
      </c>
      <c r="G46">
        <v>48</v>
      </c>
      <c r="H46" t="s">
        <v>9</v>
      </c>
      <c r="I46">
        <v>2</v>
      </c>
      <c r="J46">
        <v>3</v>
      </c>
      <c r="K46" t="s">
        <v>14</v>
      </c>
      <c r="L46" t="s">
        <v>15</v>
      </c>
      <c r="M46" t="s">
        <v>363</v>
      </c>
    </row>
    <row r="47" spans="1:13" x14ac:dyDescent="0.25">
      <c r="A47" t="str">
        <f t="shared" si="5"/>
        <v xml:space="preserve">בבית הספר 51 תלמידים.  </v>
      </c>
      <c r="B47" t="str">
        <f t="shared" si="6"/>
        <v xml:space="preserve">  מתוכם 2/3 לומדים  אנגלית.</v>
      </c>
      <c r="C47" t="str">
        <f t="shared" si="7"/>
        <v xml:space="preserve"> תְּנוּ  לָאֶחָד מִהַנְּעָרִים שקַּלִּים כְּמִסְפָּר התלמידים הלומדים  אנגלית.  </v>
      </c>
      <c r="D47">
        <f t="shared" si="8"/>
        <v>34</v>
      </c>
      <c r="E47" s="1" t="str">
        <f t="shared" si="9"/>
        <v>2/3x51=34</v>
      </c>
      <c r="F47" t="s">
        <v>8</v>
      </c>
      <c r="G47">
        <v>51</v>
      </c>
      <c r="H47" t="s">
        <v>9</v>
      </c>
      <c r="I47">
        <v>2</v>
      </c>
      <c r="J47">
        <v>3</v>
      </c>
      <c r="K47" t="s">
        <v>14</v>
      </c>
      <c r="L47" t="s">
        <v>15</v>
      </c>
      <c r="M47" t="s">
        <v>363</v>
      </c>
    </row>
    <row r="48" spans="1:13" x14ac:dyDescent="0.25">
      <c r="A48" t="str">
        <f t="shared" si="5"/>
        <v xml:space="preserve">בבית הספר 54 תלמידים.  </v>
      </c>
      <c r="B48" t="str">
        <f t="shared" si="6"/>
        <v xml:space="preserve">  מתוכם 2/3 לומדים  אנגלית.</v>
      </c>
      <c r="C48" t="str">
        <f t="shared" si="7"/>
        <v xml:space="preserve"> תְּנוּ  לָאֶחָד מִהַנְּעָרִים שקַּלִּים כְּמִסְפָּר התלמידים הלומדים  אנגלית.  </v>
      </c>
      <c r="D48">
        <f t="shared" si="8"/>
        <v>36</v>
      </c>
      <c r="E48" s="1" t="str">
        <f t="shared" si="9"/>
        <v>2/3x54=36</v>
      </c>
      <c r="F48" t="s">
        <v>8</v>
      </c>
      <c r="G48">
        <v>54</v>
      </c>
      <c r="H48" t="s">
        <v>9</v>
      </c>
      <c r="I48">
        <v>2</v>
      </c>
      <c r="J48">
        <v>3</v>
      </c>
      <c r="K48" t="s">
        <v>14</v>
      </c>
      <c r="L48" t="s">
        <v>15</v>
      </c>
      <c r="M48" t="s">
        <v>363</v>
      </c>
    </row>
    <row r="49" spans="1:13" x14ac:dyDescent="0.25">
      <c r="A49" t="str">
        <f t="shared" si="5"/>
        <v xml:space="preserve">בבית הספר 57 תלמידים.  </v>
      </c>
      <c r="B49" t="str">
        <f t="shared" si="6"/>
        <v xml:space="preserve">  מתוכם 2/3 לומדים  אנגלית.</v>
      </c>
      <c r="C49" t="str">
        <f t="shared" si="7"/>
        <v xml:space="preserve"> תְּנוּ  לָאֶחָד מִהַנְּעָרִים שקַּלִּים כְּמִסְפָּר התלמידים הלומדים  אנגלית.  </v>
      </c>
      <c r="D49">
        <f t="shared" si="8"/>
        <v>38</v>
      </c>
      <c r="E49" s="1" t="str">
        <f t="shared" si="9"/>
        <v>2/3x57=38</v>
      </c>
      <c r="F49" t="s">
        <v>8</v>
      </c>
      <c r="G49">
        <v>57</v>
      </c>
      <c r="H49" t="s">
        <v>9</v>
      </c>
      <c r="I49">
        <v>2</v>
      </c>
      <c r="J49">
        <v>3</v>
      </c>
      <c r="K49" t="s">
        <v>14</v>
      </c>
      <c r="L49" t="s">
        <v>15</v>
      </c>
      <c r="M49" t="s">
        <v>363</v>
      </c>
    </row>
    <row r="50" spans="1:13" x14ac:dyDescent="0.25">
      <c r="A50" t="str">
        <f t="shared" si="5"/>
        <v xml:space="preserve">בבית הספר 60 תלמידים.  </v>
      </c>
      <c r="B50" t="str">
        <f t="shared" si="6"/>
        <v xml:space="preserve">  מתוכם 2/3 לומדים  אנגלית.</v>
      </c>
      <c r="C50" t="str">
        <f t="shared" si="7"/>
        <v xml:space="preserve"> תְּנוּ  לָאֶחָד מִהַנְּעָרִים שקַּלִּים כְּמִסְפָּר התלמידים הלומדים  אנגלית.  </v>
      </c>
      <c r="D50">
        <f t="shared" si="8"/>
        <v>40</v>
      </c>
      <c r="E50" s="1" t="str">
        <f t="shared" si="9"/>
        <v>2/3x60=40</v>
      </c>
      <c r="F50" t="s">
        <v>8</v>
      </c>
      <c r="G50">
        <v>60</v>
      </c>
      <c r="H50" t="s">
        <v>9</v>
      </c>
      <c r="I50">
        <v>2</v>
      </c>
      <c r="J50">
        <v>3</v>
      </c>
      <c r="K50" t="s">
        <v>14</v>
      </c>
      <c r="L50" t="s">
        <v>15</v>
      </c>
      <c r="M50" t="s">
        <v>363</v>
      </c>
    </row>
    <row r="51" spans="1:13" x14ac:dyDescent="0.25">
      <c r="A51" t="str">
        <f t="shared" si="5"/>
        <v xml:space="preserve">בבית הספר 63 תלמידים.  </v>
      </c>
      <c r="B51" t="str">
        <f t="shared" si="6"/>
        <v xml:space="preserve">  מתוכם 2/3 לומדים  אנגלית.</v>
      </c>
      <c r="C51" t="str">
        <f t="shared" si="7"/>
        <v xml:space="preserve"> תְּנוּ  לָאֶחָד מִהַנְּעָרִים שקַּלִּים כְּמִסְפָּר התלמידים הלומדים  אנגלית.  </v>
      </c>
      <c r="D51">
        <f t="shared" si="8"/>
        <v>42</v>
      </c>
      <c r="E51" s="1" t="str">
        <f t="shared" si="9"/>
        <v>2/3x63=42</v>
      </c>
      <c r="F51" t="s">
        <v>8</v>
      </c>
      <c r="G51">
        <v>63</v>
      </c>
      <c r="H51" t="s">
        <v>9</v>
      </c>
      <c r="I51">
        <v>2</v>
      </c>
      <c r="J51">
        <v>3</v>
      </c>
      <c r="K51" t="s">
        <v>14</v>
      </c>
      <c r="L51" t="s">
        <v>15</v>
      </c>
      <c r="M51" t="s">
        <v>363</v>
      </c>
    </row>
    <row r="52" spans="1:13" x14ac:dyDescent="0.25">
      <c r="A52" t="str">
        <f t="shared" si="5"/>
        <v xml:space="preserve">בבית הספר 66 תלמידים.  </v>
      </c>
      <c r="B52" t="str">
        <f t="shared" si="6"/>
        <v xml:space="preserve">  מתוכם 2/3 לומדים  אנגלית.</v>
      </c>
      <c r="C52" t="str">
        <f t="shared" si="7"/>
        <v xml:space="preserve"> תְּנוּ  לָאֶחָד מִהַנְּעָרִים שקַּלִּים כְּמִסְפָּר התלמידים הלומדים  אנגלית.  </v>
      </c>
      <c r="D52">
        <f t="shared" si="8"/>
        <v>44</v>
      </c>
      <c r="E52" s="1" t="str">
        <f t="shared" si="9"/>
        <v>2/3x66=44</v>
      </c>
      <c r="F52" t="s">
        <v>8</v>
      </c>
      <c r="G52">
        <v>66</v>
      </c>
      <c r="H52" t="s">
        <v>9</v>
      </c>
      <c r="I52">
        <v>2</v>
      </c>
      <c r="J52">
        <v>3</v>
      </c>
      <c r="K52" t="s">
        <v>14</v>
      </c>
      <c r="L52" t="s">
        <v>15</v>
      </c>
      <c r="M52" t="s">
        <v>363</v>
      </c>
    </row>
    <row r="53" spans="1:13" x14ac:dyDescent="0.25">
      <c r="A53" t="str">
        <f t="shared" si="5"/>
        <v xml:space="preserve">בבית הספר 69 תלמידים.  </v>
      </c>
      <c r="B53" t="str">
        <f t="shared" si="6"/>
        <v xml:space="preserve">  מתוכם 2/3 לומדים  אנגלית.</v>
      </c>
      <c r="C53" t="str">
        <f t="shared" si="7"/>
        <v xml:space="preserve"> תְּנוּ  לָאֶחָד מִהַנְּעָרִים שקַּלִּים כְּמִסְפָּר התלמידים הלומדים  אנגלית.  </v>
      </c>
      <c r="D53">
        <f t="shared" si="8"/>
        <v>46</v>
      </c>
      <c r="E53" s="1" t="str">
        <f t="shared" si="9"/>
        <v>2/3x69=46</v>
      </c>
      <c r="F53" t="s">
        <v>8</v>
      </c>
      <c r="G53">
        <v>69</v>
      </c>
      <c r="H53" t="s">
        <v>9</v>
      </c>
      <c r="I53">
        <v>2</v>
      </c>
      <c r="J53">
        <v>3</v>
      </c>
      <c r="K53" t="s">
        <v>14</v>
      </c>
      <c r="L53" t="s">
        <v>15</v>
      </c>
      <c r="M53" t="s">
        <v>363</v>
      </c>
    </row>
    <row r="54" spans="1:13" x14ac:dyDescent="0.25">
      <c r="A54" t="str">
        <f t="shared" si="5"/>
        <v xml:space="preserve">בבית הספר 72 תלמידים.  </v>
      </c>
      <c r="B54" t="str">
        <f t="shared" si="6"/>
        <v xml:space="preserve">  מתוכם 2/3 לומדים  אנגלית.</v>
      </c>
      <c r="C54" t="str">
        <f t="shared" si="7"/>
        <v xml:space="preserve"> תְּנוּ  לָאֶחָד מִהַנְּעָרִים שקַּלִּים כְּמִסְפָּר התלמידים הלומדים  אנגלית.  </v>
      </c>
      <c r="D54">
        <f t="shared" si="8"/>
        <v>48</v>
      </c>
      <c r="E54" s="1" t="str">
        <f t="shared" si="9"/>
        <v>2/3x72=48</v>
      </c>
      <c r="F54" t="s">
        <v>8</v>
      </c>
      <c r="G54">
        <v>72</v>
      </c>
      <c r="H54" t="s">
        <v>9</v>
      </c>
      <c r="I54">
        <v>2</v>
      </c>
      <c r="J54">
        <v>3</v>
      </c>
      <c r="K54" t="s">
        <v>14</v>
      </c>
      <c r="L54" t="s">
        <v>15</v>
      </c>
      <c r="M54" t="s">
        <v>363</v>
      </c>
    </row>
    <row r="55" spans="1:13" x14ac:dyDescent="0.25">
      <c r="A55" t="str">
        <f t="shared" si="5"/>
        <v xml:space="preserve">בבית הספר 75 תלמידים.  </v>
      </c>
      <c r="B55" t="str">
        <f t="shared" si="6"/>
        <v xml:space="preserve">  מתוכם 2/3 לומדים  אנגלית.</v>
      </c>
      <c r="C55" t="str">
        <f t="shared" si="7"/>
        <v xml:space="preserve"> תְּנוּ  לָאֶחָד מִהַנְּעָרִים שקַּלִּים כְּמִסְפָּר התלמידים הלומדים  אנגלית.  </v>
      </c>
      <c r="D55">
        <f t="shared" si="8"/>
        <v>50</v>
      </c>
      <c r="E55" s="1" t="str">
        <f t="shared" si="9"/>
        <v>2/3x75=50</v>
      </c>
      <c r="F55" t="s">
        <v>8</v>
      </c>
      <c r="G55">
        <v>75</v>
      </c>
      <c r="H55" t="s">
        <v>9</v>
      </c>
      <c r="I55">
        <v>2</v>
      </c>
      <c r="J55">
        <v>3</v>
      </c>
      <c r="K55" t="s">
        <v>14</v>
      </c>
      <c r="L55" t="s">
        <v>15</v>
      </c>
      <c r="M55" t="s">
        <v>363</v>
      </c>
    </row>
    <row r="56" spans="1:13" x14ac:dyDescent="0.25">
      <c r="A56" t="str">
        <f t="shared" si="5"/>
        <v xml:space="preserve">בבית הספר 78 תלמידים.  </v>
      </c>
      <c r="B56" t="str">
        <f t="shared" si="6"/>
        <v xml:space="preserve">  מתוכם 2/3 לומדים  אנגלית.</v>
      </c>
      <c r="C56" t="str">
        <f t="shared" si="7"/>
        <v xml:space="preserve"> תְּנוּ  לָאֶחָד מִהַנְּעָרִים שקַּלִּים כְּמִסְפָּר התלמידים הלומדים  אנגלית.  </v>
      </c>
      <c r="D56">
        <f t="shared" si="8"/>
        <v>52</v>
      </c>
      <c r="E56" s="1" t="str">
        <f t="shared" si="9"/>
        <v>2/3x78=52</v>
      </c>
      <c r="F56" t="s">
        <v>8</v>
      </c>
      <c r="G56">
        <v>78</v>
      </c>
      <c r="H56" t="s">
        <v>9</v>
      </c>
      <c r="I56">
        <v>2</v>
      </c>
      <c r="J56">
        <v>3</v>
      </c>
      <c r="K56" t="s">
        <v>14</v>
      </c>
      <c r="L56" t="s">
        <v>15</v>
      </c>
      <c r="M56" t="s">
        <v>363</v>
      </c>
    </row>
    <row r="57" spans="1:13" x14ac:dyDescent="0.25">
      <c r="A57" t="str">
        <f t="shared" si="5"/>
        <v xml:space="preserve">בבית הספר 81 תלמידים.  </v>
      </c>
      <c r="B57" t="str">
        <f t="shared" si="6"/>
        <v xml:space="preserve">  מתוכם 2/3 לומדים  אנגלית.</v>
      </c>
      <c r="C57" t="str">
        <f t="shared" si="7"/>
        <v xml:space="preserve"> תְּנוּ  לָאֶחָד מִהַנְּעָרִים שקַּלִּים כְּמִסְפָּר התלמידים הלומדים  אנגלית.  </v>
      </c>
      <c r="D57">
        <f t="shared" si="8"/>
        <v>54</v>
      </c>
      <c r="E57" s="1" t="str">
        <f t="shared" si="9"/>
        <v>2/3x81=54</v>
      </c>
      <c r="F57" t="s">
        <v>8</v>
      </c>
      <c r="G57">
        <v>81</v>
      </c>
      <c r="H57" t="s">
        <v>9</v>
      </c>
      <c r="I57">
        <v>2</v>
      </c>
      <c r="J57">
        <v>3</v>
      </c>
      <c r="K57" t="s">
        <v>14</v>
      </c>
      <c r="L57" t="s">
        <v>15</v>
      </c>
      <c r="M57" t="s">
        <v>363</v>
      </c>
    </row>
    <row r="58" spans="1:13" x14ac:dyDescent="0.25">
      <c r="A58" t="str">
        <f t="shared" ref="A58:A81" si="10">CONCATENATE(F58,G58,H58," "," ")</f>
        <v xml:space="preserve">בבית הספר 28 תלמידים.  </v>
      </c>
      <c r="B58" t="str">
        <f t="shared" ref="B58:B81" si="11">CONCATENATE("  מתוכם ", I58,"/",J58,K58,L58)</f>
        <v xml:space="preserve">  מתוכם 2/7 לומדים  אנגלית.</v>
      </c>
      <c r="C58" t="str">
        <f t="shared" ref="C58:C81" si="12">CONCATENATE(M58,L58," "," ")</f>
        <v xml:space="preserve"> תְּנוּ  לָאֶחָד מִהַנְּעָרִים שקַּלִּים כְּמִסְפָּר התלמידים הלומדים  אנגלית.  </v>
      </c>
      <c r="D58">
        <f t="shared" ref="D58:D65" si="13">G58*I58/J58</f>
        <v>8</v>
      </c>
      <c r="E58" s="1" t="str">
        <f t="shared" ref="E58:E65" si="14">CONCATENATE(I58,"/",J58,"x",G58,"=",D58)</f>
        <v>2/7x28=8</v>
      </c>
      <c r="F58" t="s">
        <v>8</v>
      </c>
      <c r="G58">
        <v>28</v>
      </c>
      <c r="H58" t="s">
        <v>9</v>
      </c>
      <c r="I58">
        <v>2</v>
      </c>
      <c r="J58">
        <v>7</v>
      </c>
      <c r="K58" t="s">
        <v>14</v>
      </c>
      <c r="L58" t="s">
        <v>15</v>
      </c>
      <c r="M58" t="s">
        <v>363</v>
      </c>
    </row>
    <row r="59" spans="1:13" x14ac:dyDescent="0.25">
      <c r="A59" t="str">
        <f t="shared" si="10"/>
        <v xml:space="preserve">בבית הספר 14 תלמידים.  </v>
      </c>
      <c r="B59" t="str">
        <f t="shared" si="11"/>
        <v xml:space="preserve">  מתוכם 1/7 לומדים  אנגלית.</v>
      </c>
      <c r="C59" t="str">
        <f t="shared" si="12"/>
        <v xml:space="preserve"> תְּנוּ  לָאֶחָד מִהַנְּעָרִים שקַּלִּים כְּמִסְפָּר התלמידים הלומדים  אנגלית.  </v>
      </c>
      <c r="D59">
        <f t="shared" si="13"/>
        <v>2</v>
      </c>
      <c r="E59" s="1" t="str">
        <f t="shared" si="14"/>
        <v>1/7x14=2</v>
      </c>
      <c r="F59" t="s">
        <v>8</v>
      </c>
      <c r="G59">
        <v>14</v>
      </c>
      <c r="H59" t="s">
        <v>9</v>
      </c>
      <c r="I59">
        <v>1</v>
      </c>
      <c r="J59">
        <v>7</v>
      </c>
      <c r="K59" t="s">
        <v>14</v>
      </c>
      <c r="L59" t="s">
        <v>15</v>
      </c>
      <c r="M59" t="s">
        <v>363</v>
      </c>
    </row>
    <row r="60" spans="1:13" x14ac:dyDescent="0.25">
      <c r="A60" t="str">
        <f t="shared" si="10"/>
        <v xml:space="preserve">בבית הספר 14 תלמידים.  </v>
      </c>
      <c r="B60" t="str">
        <f t="shared" si="11"/>
        <v xml:space="preserve">  מתוכם 2/7 לומדים  אנגלית.</v>
      </c>
      <c r="C60" t="str">
        <f t="shared" si="12"/>
        <v xml:space="preserve"> תְּנוּ  לָאֶחָד מִהַנְּעָרִים שקַּלִּים כְּמִסְפָּר התלמידים הלומדים  אנגלית.  </v>
      </c>
      <c r="D60">
        <f t="shared" si="13"/>
        <v>4</v>
      </c>
      <c r="E60" s="1" t="str">
        <f t="shared" si="14"/>
        <v>2/7x14=4</v>
      </c>
      <c r="F60" t="s">
        <v>8</v>
      </c>
      <c r="G60">
        <v>14</v>
      </c>
      <c r="H60" t="s">
        <v>9</v>
      </c>
      <c r="I60">
        <v>2</v>
      </c>
      <c r="J60">
        <v>7</v>
      </c>
      <c r="K60" t="s">
        <v>14</v>
      </c>
      <c r="L60" t="s">
        <v>15</v>
      </c>
      <c r="M60" t="s">
        <v>363</v>
      </c>
    </row>
    <row r="61" spans="1:13" x14ac:dyDescent="0.25">
      <c r="A61" t="str">
        <f t="shared" si="10"/>
        <v xml:space="preserve">בבית הספר 14 תלמידים.  </v>
      </c>
      <c r="B61" t="str">
        <f t="shared" si="11"/>
        <v xml:space="preserve">  מתוכם 3/7 לומדים  אנגלית.</v>
      </c>
      <c r="C61" t="str">
        <f t="shared" si="12"/>
        <v xml:space="preserve"> תְּנוּ  לָאֶחָד מִהַנְּעָרִים שקַּלִּים כְּמִסְפָּר התלמידים הלומדים  אנגלית.  </v>
      </c>
      <c r="D61">
        <f t="shared" si="13"/>
        <v>6</v>
      </c>
      <c r="E61" s="1" t="str">
        <f t="shared" si="14"/>
        <v>3/7x14=6</v>
      </c>
      <c r="F61" t="s">
        <v>8</v>
      </c>
      <c r="G61">
        <v>14</v>
      </c>
      <c r="H61" t="s">
        <v>9</v>
      </c>
      <c r="I61">
        <v>3</v>
      </c>
      <c r="J61">
        <v>7</v>
      </c>
      <c r="K61" t="s">
        <v>14</v>
      </c>
      <c r="L61" t="s">
        <v>15</v>
      </c>
      <c r="M61" t="s">
        <v>363</v>
      </c>
    </row>
    <row r="62" spans="1:13" x14ac:dyDescent="0.25">
      <c r="A62" t="str">
        <f t="shared" si="10"/>
        <v xml:space="preserve">בבית הספר 14 תלמידים.  </v>
      </c>
      <c r="B62" t="str">
        <f t="shared" si="11"/>
        <v xml:space="preserve">  מתוכם 4/7 לומדים  אנגלית.</v>
      </c>
      <c r="C62" t="str">
        <f t="shared" si="12"/>
        <v xml:space="preserve"> תְּנוּ  לָאֶחָד מִהַנְּעָרִים שקַּלִּים כְּמִסְפָּר התלמידים הלומדים  אנגלית.  </v>
      </c>
      <c r="D62">
        <f t="shared" si="13"/>
        <v>8</v>
      </c>
      <c r="E62" s="1" t="str">
        <f t="shared" si="14"/>
        <v>4/7x14=8</v>
      </c>
      <c r="F62" t="s">
        <v>8</v>
      </c>
      <c r="G62">
        <v>14</v>
      </c>
      <c r="H62" t="s">
        <v>9</v>
      </c>
      <c r="I62">
        <v>4</v>
      </c>
      <c r="J62">
        <v>7</v>
      </c>
      <c r="K62" t="s">
        <v>14</v>
      </c>
      <c r="L62" t="s">
        <v>15</v>
      </c>
      <c r="M62" t="s">
        <v>363</v>
      </c>
    </row>
    <row r="63" spans="1:13" x14ac:dyDescent="0.25">
      <c r="A63" t="str">
        <f t="shared" si="10"/>
        <v xml:space="preserve">בבית הספר 14 תלמידים.  </v>
      </c>
      <c r="B63" t="str">
        <f t="shared" si="11"/>
        <v xml:space="preserve">  מתוכם 5/7 לומדים  אנגלית.</v>
      </c>
      <c r="C63" t="str">
        <f t="shared" si="12"/>
        <v xml:space="preserve"> תְּנוּ  לָאֶחָד מִהַנְּעָרִים שקַּלִּים כְּמִסְפָּר התלמידים הלומדים  אנגלית.  </v>
      </c>
      <c r="D63">
        <f t="shared" si="13"/>
        <v>10</v>
      </c>
      <c r="E63" s="1" t="str">
        <f t="shared" si="14"/>
        <v>5/7x14=10</v>
      </c>
      <c r="F63" t="s">
        <v>8</v>
      </c>
      <c r="G63">
        <v>14</v>
      </c>
      <c r="H63" t="s">
        <v>9</v>
      </c>
      <c r="I63">
        <v>5</v>
      </c>
      <c r="J63">
        <v>7</v>
      </c>
      <c r="K63" t="s">
        <v>14</v>
      </c>
      <c r="L63" t="s">
        <v>15</v>
      </c>
      <c r="M63" t="s">
        <v>363</v>
      </c>
    </row>
    <row r="64" spans="1:13" x14ac:dyDescent="0.25">
      <c r="A64" t="str">
        <f t="shared" si="10"/>
        <v xml:space="preserve">בבית הספר 14 תלמידים.  </v>
      </c>
      <c r="B64" t="str">
        <f t="shared" si="11"/>
        <v xml:space="preserve">  מתוכם 6/7 לומדים  אנגלית.</v>
      </c>
      <c r="C64" t="str">
        <f t="shared" si="12"/>
        <v xml:space="preserve"> תְּנוּ  לָאֶחָד מִהַנְּעָרִים שקַּלִּים כְּמִסְפָּר התלמידים הלומדים  אנגלית.  </v>
      </c>
      <c r="D64">
        <f t="shared" si="13"/>
        <v>12</v>
      </c>
      <c r="E64" s="1" t="str">
        <f t="shared" si="14"/>
        <v>6/7x14=12</v>
      </c>
      <c r="F64" t="s">
        <v>8</v>
      </c>
      <c r="G64">
        <v>14</v>
      </c>
      <c r="H64" t="s">
        <v>9</v>
      </c>
      <c r="I64">
        <v>6</v>
      </c>
      <c r="J64">
        <v>7</v>
      </c>
      <c r="K64" t="s">
        <v>14</v>
      </c>
      <c r="L64" t="s">
        <v>15</v>
      </c>
      <c r="M64" t="s">
        <v>363</v>
      </c>
    </row>
    <row r="65" spans="1:13" x14ac:dyDescent="0.25">
      <c r="A65" t="str">
        <f t="shared" si="10"/>
        <v xml:space="preserve">בבית הספר 14 תלמידים.  </v>
      </c>
      <c r="B65" t="str">
        <f t="shared" si="11"/>
        <v xml:space="preserve">  מתוכם 7/7 לומדים  אנגלית.</v>
      </c>
      <c r="C65" t="str">
        <f t="shared" si="12"/>
        <v xml:space="preserve"> תְּנוּ  לָאֶחָד מִהַנְּעָרִים שקַּלִּים כְּמִסְפָּר התלמידים הלומדים  אנגלית.  </v>
      </c>
      <c r="D65">
        <f t="shared" si="13"/>
        <v>14</v>
      </c>
      <c r="E65" s="1" t="str">
        <f t="shared" si="14"/>
        <v>7/7x14=14</v>
      </c>
      <c r="F65" t="s">
        <v>8</v>
      </c>
      <c r="G65">
        <v>14</v>
      </c>
      <c r="H65" t="s">
        <v>9</v>
      </c>
      <c r="I65">
        <v>7</v>
      </c>
      <c r="J65">
        <v>7</v>
      </c>
      <c r="K65" t="s">
        <v>14</v>
      </c>
      <c r="L65" t="s">
        <v>15</v>
      </c>
      <c r="M65" t="s">
        <v>363</v>
      </c>
    </row>
    <row r="66" spans="1:13" x14ac:dyDescent="0.25">
      <c r="A66" t="str">
        <f t="shared" si="10"/>
        <v xml:space="preserve">בבית הספר 21 תלמידים.  </v>
      </c>
      <c r="B66" t="str">
        <f t="shared" si="11"/>
        <v xml:space="preserve">  מתוכם 6/7 לומדים  אנגלית.</v>
      </c>
      <c r="C66" t="str">
        <f t="shared" si="12"/>
        <v xml:space="preserve"> תְּנוּ  לָאֶחָד מִהַנְּעָרִים שקַּלִּים כְּמִסְפָּר התלמידים הלומדים  אנגלית.  </v>
      </c>
      <c r="D66">
        <f t="shared" ref="D66:D68" si="15">G66*I66/J66</f>
        <v>18</v>
      </c>
      <c r="E66" s="1" t="str">
        <f t="shared" ref="E66:E68" si="16">CONCATENATE(I66,"/",J66,"x",G66,"=",D66)</f>
        <v>6/7x21=18</v>
      </c>
      <c r="F66" t="s">
        <v>8</v>
      </c>
      <c r="G66">
        <v>21</v>
      </c>
      <c r="H66" t="s">
        <v>9</v>
      </c>
      <c r="I66">
        <v>6</v>
      </c>
      <c r="J66">
        <v>7</v>
      </c>
      <c r="K66" t="s">
        <v>14</v>
      </c>
      <c r="L66" t="s">
        <v>15</v>
      </c>
      <c r="M66" t="s">
        <v>363</v>
      </c>
    </row>
    <row r="67" spans="1:13" x14ac:dyDescent="0.25">
      <c r="A67" t="str">
        <f t="shared" si="10"/>
        <v xml:space="preserve">בבית הספר 28 תלמידים.  </v>
      </c>
      <c r="B67" t="str">
        <f t="shared" si="11"/>
        <v xml:space="preserve">  מתוכם 5/7 לומדים  אנגלית.</v>
      </c>
      <c r="C67" t="str">
        <f t="shared" si="12"/>
        <v xml:space="preserve"> תְּנוּ  לָאֶחָד מִהַנְּעָרִים שקַּלִּים כְּמִסְפָּר התלמידים הלומדים  אנגלית.  </v>
      </c>
      <c r="D67">
        <f t="shared" si="15"/>
        <v>20</v>
      </c>
      <c r="E67" s="1" t="str">
        <f t="shared" si="16"/>
        <v>5/7x28=20</v>
      </c>
      <c r="F67" t="s">
        <v>8</v>
      </c>
      <c r="G67">
        <v>28</v>
      </c>
      <c r="H67" t="s">
        <v>9</v>
      </c>
      <c r="I67">
        <v>5</v>
      </c>
      <c r="J67">
        <v>7</v>
      </c>
      <c r="K67" t="s">
        <v>14</v>
      </c>
      <c r="L67" t="s">
        <v>15</v>
      </c>
      <c r="M67" t="s">
        <v>363</v>
      </c>
    </row>
    <row r="68" spans="1:13" x14ac:dyDescent="0.25">
      <c r="A68" t="str">
        <f t="shared" si="10"/>
        <v xml:space="preserve">בבית הספר 35 תלמידים.  </v>
      </c>
      <c r="B68" t="str">
        <f t="shared" si="11"/>
        <v xml:space="preserve">  מתוכם 4/7 לומדים  אנגלית.</v>
      </c>
      <c r="C68" t="str">
        <f t="shared" si="12"/>
        <v xml:space="preserve"> תְּנוּ  לָאֶחָד מִהַנְּעָרִים שקַּלִּים כְּמִסְפָּר התלמידים הלומדים  אנגלית.  </v>
      </c>
      <c r="D68">
        <f t="shared" si="15"/>
        <v>20</v>
      </c>
      <c r="E68" s="1" t="str">
        <f t="shared" si="16"/>
        <v>4/7x35=20</v>
      </c>
      <c r="F68" t="s">
        <v>8</v>
      </c>
      <c r="G68">
        <v>35</v>
      </c>
      <c r="H68" t="s">
        <v>9</v>
      </c>
      <c r="I68">
        <v>4</v>
      </c>
      <c r="J68">
        <v>7</v>
      </c>
      <c r="K68" t="s">
        <v>14</v>
      </c>
      <c r="L68" t="s">
        <v>15</v>
      </c>
      <c r="M68" t="s">
        <v>363</v>
      </c>
    </row>
    <row r="69" spans="1:13" x14ac:dyDescent="0.25">
      <c r="A69" t="str">
        <f t="shared" si="10"/>
        <v xml:space="preserve">בבית הספר 42 תלמידים.  </v>
      </c>
      <c r="B69" t="str">
        <f t="shared" si="11"/>
        <v xml:space="preserve">  מתוכם 3/7 לומדים  אנגלית.</v>
      </c>
      <c r="C69" t="str">
        <f t="shared" si="12"/>
        <v xml:space="preserve"> תְּנוּ  לָאֶחָד מִהַנְּעָרִים שקַּלִּים כְּמִסְפָּר התלמידים הלומדים  אנגלית.  </v>
      </c>
      <c r="D69">
        <f t="shared" ref="D69:D72" si="17">G69*I69/J69</f>
        <v>18</v>
      </c>
      <c r="E69" s="1" t="str">
        <f t="shared" ref="E69:E72" si="18">CONCATENATE(I69,"/",J69,"x",G69,"=",D69)</f>
        <v>3/7x42=18</v>
      </c>
      <c r="F69" t="s">
        <v>8</v>
      </c>
      <c r="G69">
        <v>42</v>
      </c>
      <c r="H69" t="s">
        <v>9</v>
      </c>
      <c r="I69">
        <v>3</v>
      </c>
      <c r="J69">
        <v>7</v>
      </c>
      <c r="K69" t="s">
        <v>14</v>
      </c>
      <c r="L69" t="s">
        <v>15</v>
      </c>
      <c r="M69" t="s">
        <v>363</v>
      </c>
    </row>
    <row r="70" spans="1:13" x14ac:dyDescent="0.25">
      <c r="A70" t="str">
        <f t="shared" si="10"/>
        <v xml:space="preserve">בבית הספר 49 תלמידים.  </v>
      </c>
      <c r="B70" t="str">
        <f t="shared" si="11"/>
        <v xml:space="preserve">  מתוכם 2/7 לומדים  אנגלית.</v>
      </c>
      <c r="C70" t="str">
        <f t="shared" si="12"/>
        <v xml:space="preserve"> תְּנוּ  לָאֶחָד מִהַנְּעָרִים שקַּלִּים כְּמִסְפָּר התלמידים הלומדים  אנגלית.  </v>
      </c>
      <c r="D70">
        <f t="shared" si="17"/>
        <v>14</v>
      </c>
      <c r="E70" s="1" t="str">
        <f t="shared" si="18"/>
        <v>2/7x49=14</v>
      </c>
      <c r="F70" t="s">
        <v>8</v>
      </c>
      <c r="G70">
        <v>49</v>
      </c>
      <c r="H70" t="s">
        <v>9</v>
      </c>
      <c r="I70">
        <v>2</v>
      </c>
      <c r="J70">
        <v>7</v>
      </c>
      <c r="K70" t="s">
        <v>14</v>
      </c>
      <c r="L70" t="s">
        <v>15</v>
      </c>
      <c r="M70" t="s">
        <v>363</v>
      </c>
    </row>
    <row r="71" spans="1:13" x14ac:dyDescent="0.25">
      <c r="A71" t="str">
        <f t="shared" si="10"/>
        <v xml:space="preserve">בבית הספר 56 תלמידים.  </v>
      </c>
      <c r="B71" t="str">
        <f t="shared" si="11"/>
        <v xml:space="preserve">  מתוכם 1/7 לומדים  אנגלית.</v>
      </c>
      <c r="C71" t="str">
        <f t="shared" si="12"/>
        <v xml:space="preserve"> תְּנוּ  לָאֶחָד מִהַנְּעָרִים שקַּלִּים כְּמִסְפָּר התלמידים הלומדים  אנגלית.  </v>
      </c>
      <c r="D71">
        <f t="shared" si="17"/>
        <v>8</v>
      </c>
      <c r="E71" s="1" t="str">
        <f t="shared" si="18"/>
        <v>1/7x56=8</v>
      </c>
      <c r="F71" t="s">
        <v>8</v>
      </c>
      <c r="G71">
        <v>56</v>
      </c>
      <c r="H71" t="s">
        <v>9</v>
      </c>
      <c r="I71">
        <v>1</v>
      </c>
      <c r="J71">
        <v>7</v>
      </c>
      <c r="K71" t="s">
        <v>14</v>
      </c>
      <c r="L71" t="s">
        <v>15</v>
      </c>
      <c r="M71" t="s">
        <v>363</v>
      </c>
    </row>
    <row r="72" spans="1:13" x14ac:dyDescent="0.25">
      <c r="A72" t="str">
        <f t="shared" si="10"/>
        <v xml:space="preserve">בבית הספר 63 תלמידים.  </v>
      </c>
      <c r="B72" t="str">
        <f t="shared" si="11"/>
        <v xml:space="preserve">  מתוכם 5/7 לומדים  אנגלית.</v>
      </c>
      <c r="C72" t="str">
        <f t="shared" si="12"/>
        <v xml:space="preserve"> תְּנוּ  לָאֶחָד מִהַנְּעָרִים שקַּלִּים כְּמִסְפָּר התלמידים הלומדים  אנגלית.  </v>
      </c>
      <c r="D72">
        <f t="shared" si="17"/>
        <v>45</v>
      </c>
      <c r="E72" s="1" t="str">
        <f t="shared" si="18"/>
        <v>5/7x63=45</v>
      </c>
      <c r="F72" t="s">
        <v>8</v>
      </c>
      <c r="G72">
        <v>63</v>
      </c>
      <c r="H72" t="s">
        <v>9</v>
      </c>
      <c r="I72">
        <v>5</v>
      </c>
      <c r="J72">
        <v>7</v>
      </c>
      <c r="K72" t="s">
        <v>14</v>
      </c>
      <c r="L72" t="s">
        <v>15</v>
      </c>
      <c r="M72" t="s">
        <v>363</v>
      </c>
    </row>
    <row r="73" spans="1:13" x14ac:dyDescent="0.25">
      <c r="A73" t="str">
        <f t="shared" si="10"/>
        <v xml:space="preserve">בבית הספר 30 תלמידים.  </v>
      </c>
      <c r="B73" t="str">
        <f t="shared" si="11"/>
        <v xml:space="preserve">  מתוכם 1/30 לומדים  אנגלית.</v>
      </c>
      <c r="C73" t="str">
        <f t="shared" si="12"/>
        <v xml:space="preserve"> תְּנוּ  לָאֶחָד מִהַנְּעָרִים שקַּלִּים כְּמִסְפָּר התלמידים הלומדים  אנגלית.  </v>
      </c>
      <c r="D73">
        <f t="shared" ref="D73:D76" si="19">G73*I73/J73</f>
        <v>1</v>
      </c>
      <c r="E73" s="1" t="str">
        <f t="shared" ref="E73:E76" si="20">CONCATENATE(I73,"/",J73,"x",G73,"=",D73)</f>
        <v>1/30x30=1</v>
      </c>
      <c r="F73" t="s">
        <v>8</v>
      </c>
      <c r="G73">
        <v>30</v>
      </c>
      <c r="H73" t="s">
        <v>9</v>
      </c>
      <c r="I73">
        <v>1</v>
      </c>
      <c r="J73">
        <v>30</v>
      </c>
      <c r="K73" t="s">
        <v>14</v>
      </c>
      <c r="L73" t="s">
        <v>15</v>
      </c>
      <c r="M73" t="s">
        <v>363</v>
      </c>
    </row>
    <row r="74" spans="1:13" x14ac:dyDescent="0.25">
      <c r="A74" t="str">
        <f t="shared" si="10"/>
        <v xml:space="preserve">בבית הספר 60 תלמידים.  </v>
      </c>
      <c r="B74" t="str">
        <f t="shared" si="11"/>
        <v xml:space="preserve">  מתוכם 2/30 לומדים  אנגלית.</v>
      </c>
      <c r="C74" t="str">
        <f t="shared" si="12"/>
        <v xml:space="preserve"> תְּנוּ  לָאֶחָד מִהַנְּעָרִים שקַּלִּים כְּמִסְפָּר התלמידים הלומדים  אנגלית.  </v>
      </c>
      <c r="D74">
        <f t="shared" si="19"/>
        <v>4</v>
      </c>
      <c r="E74" s="1" t="str">
        <f t="shared" si="20"/>
        <v>2/30x60=4</v>
      </c>
      <c r="F74" t="s">
        <v>8</v>
      </c>
      <c r="G74">
        <v>60</v>
      </c>
      <c r="H74" t="s">
        <v>9</v>
      </c>
      <c r="I74">
        <v>2</v>
      </c>
      <c r="J74">
        <v>30</v>
      </c>
      <c r="K74" t="s">
        <v>14</v>
      </c>
      <c r="L74" t="s">
        <v>15</v>
      </c>
      <c r="M74" t="s">
        <v>363</v>
      </c>
    </row>
    <row r="75" spans="1:13" x14ac:dyDescent="0.25">
      <c r="A75" t="str">
        <f t="shared" si="10"/>
        <v xml:space="preserve">בבית הספר 90 תלמידים.  </v>
      </c>
      <c r="B75" t="str">
        <f t="shared" si="11"/>
        <v xml:space="preserve">  מתוכם 3/30 לומדים  אנגלית.</v>
      </c>
      <c r="C75" t="str">
        <f t="shared" si="12"/>
        <v xml:space="preserve"> תְּנוּ  לָאֶחָד מִהַנְּעָרִים שקַּלִּים כְּמִסְפָּר התלמידים הלומדים  אנגלית.  </v>
      </c>
      <c r="D75">
        <f t="shared" si="19"/>
        <v>9</v>
      </c>
      <c r="E75" s="1" t="str">
        <f t="shared" si="20"/>
        <v>3/30x90=9</v>
      </c>
      <c r="F75" t="s">
        <v>8</v>
      </c>
      <c r="G75">
        <v>90</v>
      </c>
      <c r="H75" t="s">
        <v>9</v>
      </c>
      <c r="I75">
        <v>3</v>
      </c>
      <c r="J75">
        <v>30</v>
      </c>
      <c r="K75" t="s">
        <v>14</v>
      </c>
      <c r="L75" t="s">
        <v>15</v>
      </c>
      <c r="M75" t="s">
        <v>363</v>
      </c>
    </row>
    <row r="76" spans="1:13" x14ac:dyDescent="0.25">
      <c r="A76" t="str">
        <f t="shared" si="10"/>
        <v xml:space="preserve">בבית הספר 120 תלמידים.  </v>
      </c>
      <c r="B76" t="str">
        <f t="shared" si="11"/>
        <v xml:space="preserve">  מתוכם 4/30 לומדים  אנגלית.</v>
      </c>
      <c r="C76" t="str">
        <f t="shared" si="12"/>
        <v xml:space="preserve"> תְּנוּ  לָאֶחָד מִהַנְּעָרִים שקַּלִּים כְּמִסְפָּר התלמידים הלומדים  אנגלית.  </v>
      </c>
      <c r="D76">
        <f t="shared" si="19"/>
        <v>16</v>
      </c>
      <c r="E76" s="1" t="str">
        <f t="shared" si="20"/>
        <v>4/30x120=16</v>
      </c>
      <c r="F76" t="s">
        <v>8</v>
      </c>
      <c r="G76">
        <v>120</v>
      </c>
      <c r="H76" t="s">
        <v>9</v>
      </c>
      <c r="I76">
        <v>4</v>
      </c>
      <c r="J76">
        <v>30</v>
      </c>
      <c r="K76" t="s">
        <v>14</v>
      </c>
      <c r="L76" t="s">
        <v>15</v>
      </c>
      <c r="M76" t="s">
        <v>363</v>
      </c>
    </row>
    <row r="77" spans="1:13" x14ac:dyDescent="0.25">
      <c r="A77" t="str">
        <f t="shared" si="10"/>
        <v xml:space="preserve">בבית הספר 150 תלמידים.  </v>
      </c>
      <c r="B77" t="str">
        <f t="shared" si="11"/>
        <v xml:space="preserve">  מתוכם 5/30 לומדים  אנגלית.</v>
      </c>
      <c r="C77" t="str">
        <f t="shared" si="12"/>
        <v xml:space="preserve"> תְּנוּ  לָאֶחָד מִהַנְּעָרִים שקַּלִּים כְּמִסְפָּר התלמידים הלומדים  אנגלית.  </v>
      </c>
      <c r="D77">
        <f t="shared" ref="D77:D81" si="21">G77*I77/J77</f>
        <v>25</v>
      </c>
      <c r="E77" s="1" t="str">
        <f t="shared" ref="E77:E81" si="22">CONCATENATE(I77,"/",J77,"x",G77,"=",D77)</f>
        <v>5/30x150=25</v>
      </c>
      <c r="F77" t="s">
        <v>8</v>
      </c>
      <c r="G77">
        <v>150</v>
      </c>
      <c r="H77" t="s">
        <v>9</v>
      </c>
      <c r="I77">
        <v>5</v>
      </c>
      <c r="J77">
        <v>30</v>
      </c>
      <c r="K77" t="s">
        <v>14</v>
      </c>
      <c r="L77" t="s">
        <v>15</v>
      </c>
      <c r="M77" t="s">
        <v>363</v>
      </c>
    </row>
    <row r="78" spans="1:13" x14ac:dyDescent="0.25">
      <c r="A78" t="str">
        <f t="shared" si="10"/>
        <v xml:space="preserve">בבית הספר 180 תלמידים.  </v>
      </c>
      <c r="B78" t="str">
        <f t="shared" si="11"/>
        <v xml:space="preserve">  מתוכם 6/30 לומדים  אנגלית.</v>
      </c>
      <c r="C78" t="str">
        <f t="shared" si="12"/>
        <v xml:space="preserve"> תְּנוּ  לָאֶחָד מִהַנְּעָרִים שקַּלִּים כְּמִסְפָּר התלמידים הלומדים  אנגלית.  </v>
      </c>
      <c r="D78">
        <f t="shared" si="21"/>
        <v>36</v>
      </c>
      <c r="E78" s="1" t="str">
        <f t="shared" si="22"/>
        <v>6/30x180=36</v>
      </c>
      <c r="F78" t="s">
        <v>8</v>
      </c>
      <c r="G78">
        <v>180</v>
      </c>
      <c r="H78" t="s">
        <v>9</v>
      </c>
      <c r="I78">
        <v>6</v>
      </c>
      <c r="J78">
        <v>30</v>
      </c>
      <c r="K78" t="s">
        <v>14</v>
      </c>
      <c r="L78" t="s">
        <v>15</v>
      </c>
      <c r="M78" t="s">
        <v>363</v>
      </c>
    </row>
    <row r="79" spans="1:13" x14ac:dyDescent="0.25">
      <c r="A79" t="str">
        <f t="shared" si="10"/>
        <v xml:space="preserve">בבית הספר 210 תלמידים.  </v>
      </c>
      <c r="B79" t="str">
        <f t="shared" si="11"/>
        <v xml:space="preserve">  מתוכם 7/30 לומדים  אנגלית.</v>
      </c>
      <c r="C79" t="str">
        <f t="shared" si="12"/>
        <v xml:space="preserve"> תְּנוּ  לָאֶחָד מִהַנְּעָרִים שקַּלִּים כְּמִסְפָּר התלמידים הלומדים  אנגלית.  </v>
      </c>
      <c r="D79">
        <f t="shared" si="21"/>
        <v>49</v>
      </c>
      <c r="E79" s="1" t="str">
        <f t="shared" si="22"/>
        <v>7/30x210=49</v>
      </c>
      <c r="F79" t="s">
        <v>8</v>
      </c>
      <c r="G79">
        <v>210</v>
      </c>
      <c r="H79" t="s">
        <v>9</v>
      </c>
      <c r="I79">
        <v>7</v>
      </c>
      <c r="J79">
        <v>30</v>
      </c>
      <c r="K79" t="s">
        <v>14</v>
      </c>
      <c r="L79" t="s">
        <v>15</v>
      </c>
      <c r="M79" t="s">
        <v>363</v>
      </c>
    </row>
    <row r="80" spans="1:13" x14ac:dyDescent="0.25">
      <c r="A80" t="str">
        <f t="shared" si="10"/>
        <v xml:space="preserve">בבית הספר 240 תלמידים.  </v>
      </c>
      <c r="B80" t="str">
        <f t="shared" si="11"/>
        <v xml:space="preserve">  מתוכם 8/30 לומדים  אנגלית.</v>
      </c>
      <c r="C80" t="str">
        <f t="shared" si="12"/>
        <v xml:space="preserve"> תְּנוּ  לָאֶחָד מִהַנְּעָרִים שקַּלִּים כְּמִסְפָּר התלמידים הלומדים  אנגלית.  </v>
      </c>
      <c r="D80">
        <f t="shared" si="21"/>
        <v>64</v>
      </c>
      <c r="E80" s="1" t="str">
        <f t="shared" si="22"/>
        <v>8/30x240=64</v>
      </c>
      <c r="F80" t="s">
        <v>8</v>
      </c>
      <c r="G80">
        <v>240</v>
      </c>
      <c r="H80" t="s">
        <v>9</v>
      </c>
      <c r="I80">
        <v>8</v>
      </c>
      <c r="J80">
        <v>30</v>
      </c>
      <c r="K80" t="s">
        <v>14</v>
      </c>
      <c r="L80" t="s">
        <v>15</v>
      </c>
      <c r="M80" t="s">
        <v>363</v>
      </c>
    </row>
    <row r="81" spans="1:13" x14ac:dyDescent="0.25">
      <c r="A81" t="str">
        <f t="shared" si="10"/>
        <v xml:space="preserve">בבית הספר 270 תלמידים.  </v>
      </c>
      <c r="B81" t="str">
        <f t="shared" si="11"/>
        <v xml:space="preserve">  מתוכם 9/30 לומדים  אנגלית.</v>
      </c>
      <c r="C81" t="str">
        <f t="shared" si="12"/>
        <v xml:space="preserve"> תְּנוּ  לָאֶחָד מִהַנְּעָרִים שקַּלִּים כְּמִסְפָּר התלמידים הלומדים  אנגלית.  </v>
      </c>
      <c r="D81">
        <f t="shared" si="21"/>
        <v>81</v>
      </c>
      <c r="E81" s="1" t="str">
        <f t="shared" si="22"/>
        <v>9/30x270=81</v>
      </c>
      <c r="F81" t="s">
        <v>8</v>
      </c>
      <c r="G81">
        <v>270</v>
      </c>
      <c r="H81" t="s">
        <v>9</v>
      </c>
      <c r="I81">
        <v>9</v>
      </c>
      <c r="J81">
        <v>30</v>
      </c>
      <c r="K81" t="s">
        <v>14</v>
      </c>
      <c r="L81" t="s">
        <v>15</v>
      </c>
      <c r="M81" t="s">
        <v>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zoomScale="72" zoomScaleNormal="72" workbookViewId="0">
      <selection activeCell="D20" sqref="D20"/>
    </sheetView>
  </sheetViews>
  <sheetFormatPr defaultRowHeight="13.8" x14ac:dyDescent="0.25"/>
  <cols>
    <col min="1" max="1" width="57.69921875" customWidth="1"/>
    <col min="2" max="2" width="46.5" customWidth="1"/>
    <col min="3" max="3" width="33.69921875" customWidth="1"/>
    <col min="5" max="5" width="20.19921875" customWidth="1"/>
    <col min="6" max="6" width="19.8984375" customWidth="1"/>
    <col min="8" max="8" width="21.7968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 t="shared" ref="A2:A13" si="0">CONCATENATE(F2,G2,H2)</f>
        <v>תפרקו את המספר 10 למכפלה של מספרים ראשוניים.</v>
      </c>
      <c r="B2" t="s">
        <v>92</v>
      </c>
      <c r="C2" t="s">
        <v>84</v>
      </c>
      <c r="D2" s="1" t="s">
        <v>71</v>
      </c>
      <c r="E2" s="1" t="str">
        <f>CONCATENATE(I2,"x",K2,"=",G2)</f>
        <v>2x5=10</v>
      </c>
      <c r="F2" t="s">
        <v>69</v>
      </c>
      <c r="G2">
        <v>10</v>
      </c>
      <c r="H2" t="s">
        <v>70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si="0"/>
        <v>תפרקו את המספר 12 למכפלה של מספרים ראשוניים.</v>
      </c>
      <c r="B3" t="s">
        <v>92</v>
      </c>
      <c r="C3" t="s">
        <v>84</v>
      </c>
      <c r="D3" s="1" t="s">
        <v>73</v>
      </c>
      <c r="E3" s="1" t="str">
        <f>CONCATENATE(I3,"x",I3,"x",J3,"=",G3)</f>
        <v>2x2x3=12</v>
      </c>
      <c r="F3" t="s">
        <v>69</v>
      </c>
      <c r="G3">
        <v>12</v>
      </c>
      <c r="H3" t="s">
        <v>70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92</v>
      </c>
      <c r="C4" t="s">
        <v>84</v>
      </c>
      <c r="D4" s="1" t="s">
        <v>72</v>
      </c>
      <c r="E4" s="1" t="str">
        <f>CONCATENATE(I4,"x",K4,"=",G4)</f>
        <v>2x5=14</v>
      </c>
      <c r="F4" t="s">
        <v>69</v>
      </c>
      <c r="G4">
        <v>14</v>
      </c>
      <c r="H4" t="s">
        <v>70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92</v>
      </c>
      <c r="C5" t="s">
        <v>84</v>
      </c>
      <c r="D5" s="1" t="s">
        <v>74</v>
      </c>
      <c r="E5" s="1" t="str">
        <f>CONCATENATE(I5,"x",K5,"=",G5)</f>
        <v>2x5=16</v>
      </c>
      <c r="F5" t="s">
        <v>69</v>
      </c>
      <c r="G5">
        <v>16</v>
      </c>
      <c r="H5" t="s">
        <v>70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92</v>
      </c>
      <c r="C6" t="s">
        <v>84</v>
      </c>
      <c r="D6" s="1" t="s">
        <v>75</v>
      </c>
      <c r="E6" s="1" t="str">
        <f>CONCATENATE(I6,"x",K6,"=",G6)</f>
        <v>2x5=18</v>
      </c>
      <c r="F6" t="s">
        <v>69</v>
      </c>
      <c r="G6">
        <v>18</v>
      </c>
      <c r="H6" t="s">
        <v>70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92</v>
      </c>
      <c r="C7" t="s">
        <v>84</v>
      </c>
      <c r="D7" s="1" t="s">
        <v>76</v>
      </c>
      <c r="E7" s="1" t="str">
        <f>CONCATENATE(I7,"x",K7,"=",G7)</f>
        <v>2x5=20</v>
      </c>
      <c r="F7" t="s">
        <v>69</v>
      </c>
      <c r="G7">
        <v>20</v>
      </c>
      <c r="H7" t="s">
        <v>70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92</v>
      </c>
      <c r="C8" t="s">
        <v>84</v>
      </c>
      <c r="D8" s="1" t="str">
        <f>CONCATENATE(I8,",",J8,",",K8,",",L8)</f>
        <v>2,3,5,7</v>
      </c>
      <c r="E8" s="1" t="str">
        <f>CONCATENATE(I8,"x",K8,"=",G8)</f>
        <v>2x5=210</v>
      </c>
      <c r="F8" t="s">
        <v>69</v>
      </c>
      <c r="G8">
        <f>I8*J8*K8*L8</f>
        <v>210</v>
      </c>
      <c r="H8" t="s">
        <v>70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si="0"/>
        <v>תפרקו את המספר 180 למכפלה של מספרים ראשוניים.</v>
      </c>
      <c r="B9" t="s">
        <v>92</v>
      </c>
      <c r="C9" t="s">
        <v>84</v>
      </c>
      <c r="D9" s="1" t="s">
        <v>77</v>
      </c>
      <c r="E9" s="1" t="str">
        <f>CONCATENATE(I9,"x",K9,"x",J9,"x",J9,"x",I9,"=",G9)</f>
        <v>2x5x3x3x2=180</v>
      </c>
      <c r="F9" t="s">
        <v>69</v>
      </c>
      <c r="G9">
        <f>I9*J9*K9*J9*I9</f>
        <v>180</v>
      </c>
      <c r="H9" t="s">
        <v>70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0"/>
        <v>תפרקו את המספר 60 למכפלה של מספרים ראשוניים.</v>
      </c>
      <c r="B10" t="s">
        <v>92</v>
      </c>
      <c r="C10" t="s">
        <v>84</v>
      </c>
      <c r="D10" s="1" t="s">
        <v>78</v>
      </c>
      <c r="E10" s="1" t="s">
        <v>81</v>
      </c>
      <c r="F10" t="s">
        <v>69</v>
      </c>
      <c r="G10">
        <f>I10*I10*K10*J10</f>
        <v>60</v>
      </c>
      <c r="H10" t="s">
        <v>70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0"/>
        <v>תפרקו את המספר 70 למכפלה של מספרים ראשוניים.</v>
      </c>
      <c r="B11" t="s">
        <v>92</v>
      </c>
      <c r="C11" t="s">
        <v>84</v>
      </c>
      <c r="D11" s="1" t="s">
        <v>79</v>
      </c>
      <c r="E11" s="1" t="s">
        <v>82</v>
      </c>
      <c r="F11" t="s">
        <v>69</v>
      </c>
      <c r="G11">
        <f>I11*K11*L11</f>
        <v>70</v>
      </c>
      <c r="H11" t="s">
        <v>70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0"/>
        <v>תפרקו את המספר 210 למכפלה של מספרים ראשוניים.</v>
      </c>
      <c r="B12" t="s">
        <v>92</v>
      </c>
      <c r="C12" t="s">
        <v>84</v>
      </c>
      <c r="D12" s="1" t="s">
        <v>80</v>
      </c>
      <c r="E12" s="1" t="s">
        <v>83</v>
      </c>
      <c r="F12" t="s">
        <v>69</v>
      </c>
      <c r="G12">
        <f>I12*J12*K12*L12</f>
        <v>210</v>
      </c>
      <c r="H12" t="s">
        <v>70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0"/>
        <v>תפרקו את המספר 210 למכפלה של מספרים ראשוניים.</v>
      </c>
      <c r="B13" t="s">
        <v>92</v>
      </c>
      <c r="C13" t="s">
        <v>84</v>
      </c>
      <c r="D13" s="1" t="s">
        <v>80</v>
      </c>
      <c r="E13" s="1" t="s">
        <v>83</v>
      </c>
      <c r="F13" t="s">
        <v>69</v>
      </c>
      <c r="G13">
        <f>I13*J13*K13*L13</f>
        <v>210</v>
      </c>
      <c r="H13" t="s">
        <v>70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 t="shared" ref="A14:A19" si="1">CONCATENATE(F14,G14,H14,I14)</f>
        <v>מצאו את המכנה המשותף הקטן ביותר של המספר 5  והמספר 2</v>
      </c>
      <c r="B14" t="s">
        <v>92</v>
      </c>
      <c r="C14" t="s">
        <v>93</v>
      </c>
      <c r="D14" s="1">
        <v>10</v>
      </c>
      <c r="E14" s="1" t="s">
        <v>87</v>
      </c>
      <c r="F14" t="s">
        <v>86</v>
      </c>
      <c r="G14">
        <v>5</v>
      </c>
      <c r="H14" t="s">
        <v>85</v>
      </c>
      <c r="I14">
        <v>2</v>
      </c>
    </row>
    <row r="15" spans="1:12" x14ac:dyDescent="0.25">
      <c r="A15" t="str">
        <f t="shared" si="1"/>
        <v>מצאו את המכנה המשותף הקטן ביותר של המספר 6  והמספר 3</v>
      </c>
      <c r="B15" t="s">
        <v>92</v>
      </c>
      <c r="C15" t="s">
        <v>93</v>
      </c>
      <c r="D15" s="1">
        <v>6</v>
      </c>
      <c r="E15" s="1" t="s">
        <v>88</v>
      </c>
      <c r="F15" t="s">
        <v>86</v>
      </c>
      <c r="G15">
        <v>6</v>
      </c>
      <c r="H15" t="s">
        <v>85</v>
      </c>
      <c r="I15">
        <v>3</v>
      </c>
    </row>
    <row r="16" spans="1:12" x14ac:dyDescent="0.25">
      <c r="A16" t="str">
        <f t="shared" si="1"/>
        <v>מצאו את המכנה המשותף הקטן ביותר של המספר 7  והמספר 4</v>
      </c>
      <c r="B16" t="s">
        <v>92</v>
      </c>
      <c r="C16" t="s">
        <v>93</v>
      </c>
      <c r="D16" s="1">
        <v>28</v>
      </c>
      <c r="E16" s="1" t="s">
        <v>89</v>
      </c>
      <c r="F16" t="s">
        <v>86</v>
      </c>
      <c r="G16">
        <v>7</v>
      </c>
      <c r="H16" t="s">
        <v>85</v>
      </c>
      <c r="I16">
        <v>4</v>
      </c>
    </row>
    <row r="17" spans="1:9" x14ac:dyDescent="0.25">
      <c r="A17" t="str">
        <f t="shared" si="1"/>
        <v>מצאו את המכנה המשותף הקטן ביותר של המספר 8  והמספר 5</v>
      </c>
      <c r="B17" t="s">
        <v>92</v>
      </c>
      <c r="C17" t="s">
        <v>93</v>
      </c>
      <c r="D17" s="1">
        <v>40</v>
      </c>
      <c r="E17" s="1" t="s">
        <v>90</v>
      </c>
      <c r="F17" t="s">
        <v>86</v>
      </c>
      <c r="G17">
        <v>8</v>
      </c>
      <c r="H17" t="s">
        <v>85</v>
      </c>
      <c r="I17">
        <v>5</v>
      </c>
    </row>
    <row r="18" spans="1:9" x14ac:dyDescent="0.25">
      <c r="A18" t="str">
        <f t="shared" si="1"/>
        <v>מצאו את המכנה המשותף הקטן ביותר של המספר 9  והמספר 6</v>
      </c>
      <c r="B18" t="s">
        <v>92</v>
      </c>
      <c r="C18" t="s">
        <v>93</v>
      </c>
      <c r="D18" s="1">
        <v>18</v>
      </c>
      <c r="E18" s="1" t="s">
        <v>91</v>
      </c>
      <c r="F18" t="s">
        <v>86</v>
      </c>
      <c r="G18">
        <v>9</v>
      </c>
      <c r="H18" t="s">
        <v>85</v>
      </c>
      <c r="I18">
        <v>6</v>
      </c>
    </row>
    <row r="19" spans="1:9" x14ac:dyDescent="0.25">
      <c r="A19" t="str">
        <f t="shared" si="1"/>
        <v>מצאו את המכנה המשותף הקטן ביותר של המספר 10  והמספר 7</v>
      </c>
      <c r="B19" t="s">
        <v>92</v>
      </c>
      <c r="C19" t="s">
        <v>93</v>
      </c>
      <c r="D19" s="1">
        <v>70</v>
      </c>
      <c r="E19" s="1" t="s">
        <v>82</v>
      </c>
      <c r="F19" t="s">
        <v>86</v>
      </c>
      <c r="G19">
        <v>10</v>
      </c>
      <c r="H19" t="s">
        <v>85</v>
      </c>
      <c r="I19">
        <v>7</v>
      </c>
    </row>
    <row r="20" spans="1:9" x14ac:dyDescent="0.25">
      <c r="A20" t="str">
        <f t="shared" ref="A20" si="2">CONCATENATE(F20,G20,H20,I20)</f>
        <v>מצאו את המכנה המשותף הקטן ביותר של המספר 11  והמספר 8</v>
      </c>
      <c r="B20" t="s">
        <v>92</v>
      </c>
      <c r="C20" t="s">
        <v>93</v>
      </c>
      <c r="D20" s="1">
        <v>88</v>
      </c>
      <c r="E20" s="1" t="s">
        <v>376</v>
      </c>
      <c r="F20" t="s">
        <v>86</v>
      </c>
      <c r="G20">
        <v>11</v>
      </c>
      <c r="H20" t="s">
        <v>85</v>
      </c>
      <c r="I20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rightToLeft="1" zoomScale="89" zoomScaleNormal="89" workbookViewId="0">
      <selection activeCell="A16" sqref="A16"/>
    </sheetView>
  </sheetViews>
  <sheetFormatPr defaultRowHeight="13.8" x14ac:dyDescent="0.25"/>
  <cols>
    <col min="1" max="1" width="47.69921875" customWidth="1"/>
    <col min="2" max="2" width="42.3984375" customWidth="1"/>
    <col min="3" max="3" width="6.796875" customWidth="1"/>
    <col min="4" max="4" width="10.69921875" customWidth="1"/>
    <col min="5" max="5" width="35.19921875" customWidth="1"/>
    <col min="6" max="6" width="4.796875" style="5" customWidth="1"/>
    <col min="7" max="7" width="8.796875" customWidth="1"/>
    <col min="9" max="9" width="12.5" customWidth="1"/>
  </cols>
  <sheetData>
    <row r="1" spans="1:9" x14ac:dyDescent="0.25">
      <c r="A1" t="s">
        <v>0</v>
      </c>
      <c r="B1" t="s">
        <v>2</v>
      </c>
      <c r="C1" s="1" t="s">
        <v>3</v>
      </c>
      <c r="D1" s="2" t="s">
        <v>4</v>
      </c>
      <c r="F1"/>
    </row>
    <row r="2" spans="1:9" x14ac:dyDescent="0.25">
      <c r="A2" t="str">
        <f t="shared" ref="A2:A7" si="0">CONCATENATE(E2,F2,G2,H2)</f>
        <v>מצאו את המכנה המשותף הקטן ביותר של המספר 5  והמספר 2</v>
      </c>
      <c r="B2" t="s">
        <v>93</v>
      </c>
      <c r="C2" s="1">
        <v>10</v>
      </c>
      <c r="D2" s="1" t="s">
        <v>87</v>
      </c>
      <c r="E2" t="s">
        <v>86</v>
      </c>
      <c r="F2">
        <v>5</v>
      </c>
      <c r="G2" t="s">
        <v>85</v>
      </c>
      <c r="H2">
        <v>2</v>
      </c>
    </row>
    <row r="3" spans="1:9" x14ac:dyDescent="0.25">
      <c r="A3" t="str">
        <f t="shared" si="0"/>
        <v>מצאו את המכנה המשותף הקטן ביותר של המספר 6  והמספר 3</v>
      </c>
      <c r="B3" t="s">
        <v>93</v>
      </c>
      <c r="C3" s="1">
        <v>6</v>
      </c>
      <c r="D3" s="1" t="s">
        <v>88</v>
      </c>
      <c r="E3" t="s">
        <v>86</v>
      </c>
      <c r="F3">
        <v>6</v>
      </c>
      <c r="G3" t="s">
        <v>85</v>
      </c>
      <c r="H3">
        <v>3</v>
      </c>
    </row>
    <row r="4" spans="1:9" x14ac:dyDescent="0.25">
      <c r="A4" t="str">
        <f t="shared" si="0"/>
        <v>מצאו את המכנה המשותף הקטן ביותר של המספר 7  והמספר 4</v>
      </c>
      <c r="B4" t="s">
        <v>93</v>
      </c>
      <c r="C4" s="1">
        <v>28</v>
      </c>
      <c r="D4" s="1" t="s">
        <v>89</v>
      </c>
      <c r="E4" t="s">
        <v>86</v>
      </c>
      <c r="F4">
        <v>7</v>
      </c>
      <c r="G4" t="s">
        <v>85</v>
      </c>
      <c r="H4">
        <v>4</v>
      </c>
    </row>
    <row r="5" spans="1:9" x14ac:dyDescent="0.25">
      <c r="A5" t="str">
        <f t="shared" si="0"/>
        <v>מצאו את המכנה המשותף הקטן ביותר של המספר 8  והמספר 5</v>
      </c>
      <c r="B5" t="s">
        <v>93</v>
      </c>
      <c r="C5" s="1">
        <v>40</v>
      </c>
      <c r="D5" s="1" t="s">
        <v>90</v>
      </c>
      <c r="E5" t="s">
        <v>86</v>
      </c>
      <c r="F5">
        <v>8</v>
      </c>
      <c r="G5" t="s">
        <v>85</v>
      </c>
      <c r="H5">
        <v>5</v>
      </c>
    </row>
    <row r="6" spans="1:9" x14ac:dyDescent="0.25">
      <c r="A6" t="str">
        <f t="shared" si="0"/>
        <v>מצאו את המכנה המשותף הקטן ביותר של המספר 9  והמספר 6</v>
      </c>
      <c r="B6" t="s">
        <v>93</v>
      </c>
      <c r="C6" s="1">
        <v>18</v>
      </c>
      <c r="D6" s="1" t="s">
        <v>91</v>
      </c>
      <c r="E6" t="s">
        <v>86</v>
      </c>
      <c r="F6">
        <v>9</v>
      </c>
      <c r="G6" t="s">
        <v>85</v>
      </c>
      <c r="H6">
        <v>6</v>
      </c>
    </row>
    <row r="7" spans="1:9" x14ac:dyDescent="0.25">
      <c r="A7" t="str">
        <f t="shared" si="0"/>
        <v>מצאו את המכנה המשותף הקטן ביותר של המספר 10  והמספר 7</v>
      </c>
      <c r="B7" t="s">
        <v>93</v>
      </c>
      <c r="C7" s="1">
        <v>70</v>
      </c>
      <c r="D7" s="1" t="s">
        <v>82</v>
      </c>
      <c r="E7" t="s">
        <v>86</v>
      </c>
      <c r="F7">
        <v>10</v>
      </c>
      <c r="G7" t="s">
        <v>85</v>
      </c>
      <c r="H7">
        <v>7</v>
      </c>
    </row>
    <row r="8" spans="1:9" x14ac:dyDescent="0.25">
      <c r="A8" t="str">
        <f t="shared" ref="A8:A12" si="1">CONCATENATE(E8,F8,G8,H8)</f>
        <v>מצאו את המכנה המשותף הקטן ביותר של המספר 35  והמספר 105</v>
      </c>
      <c r="B8" t="s">
        <v>93</v>
      </c>
      <c r="C8" s="1">
        <v>105</v>
      </c>
      <c r="D8" s="1" t="s">
        <v>330</v>
      </c>
      <c r="E8" t="s">
        <v>86</v>
      </c>
      <c r="F8">
        <v>35</v>
      </c>
      <c r="G8" t="s">
        <v>85</v>
      </c>
      <c r="H8">
        <v>105</v>
      </c>
    </row>
    <row r="9" spans="1:9" x14ac:dyDescent="0.25">
      <c r="A9" t="str">
        <f t="shared" si="1"/>
        <v>מצאו את המכנה המשותף הקטן ביותר של המספר 12  והמספר 9</v>
      </c>
      <c r="B9" t="s">
        <v>93</v>
      </c>
      <c r="C9" s="1">
        <v>36</v>
      </c>
      <c r="D9" s="1" t="s">
        <v>331</v>
      </c>
      <c r="E9" t="s">
        <v>86</v>
      </c>
      <c r="F9">
        <v>12</v>
      </c>
      <c r="G9" t="s">
        <v>85</v>
      </c>
      <c r="H9">
        <v>9</v>
      </c>
    </row>
    <row r="10" spans="1:9" x14ac:dyDescent="0.25">
      <c r="A10" t="str">
        <f t="shared" si="1"/>
        <v>מצאו את המכנה המשותף הקטן ביותר של המספר 13  והמספר 10</v>
      </c>
      <c r="B10" t="s">
        <v>93</v>
      </c>
      <c r="C10" s="1">
        <v>73</v>
      </c>
      <c r="D10" s="1" t="s">
        <v>332</v>
      </c>
      <c r="E10" t="s">
        <v>86</v>
      </c>
      <c r="F10">
        <v>13</v>
      </c>
      <c r="G10" t="s">
        <v>85</v>
      </c>
      <c r="H10">
        <v>10</v>
      </c>
    </row>
    <row r="11" spans="1:9" x14ac:dyDescent="0.25">
      <c r="A11" t="str">
        <f t="shared" si="1"/>
        <v>מצאו את המכנה המשותף הקטן ביותר של המספר 14  והמספר 11</v>
      </c>
      <c r="B11" t="s">
        <v>93</v>
      </c>
      <c r="C11" s="1">
        <v>154</v>
      </c>
      <c r="D11" s="1" t="s">
        <v>333</v>
      </c>
      <c r="E11" t="s">
        <v>86</v>
      </c>
      <c r="F11">
        <v>14</v>
      </c>
      <c r="G11" t="s">
        <v>85</v>
      </c>
      <c r="H11">
        <v>11</v>
      </c>
    </row>
    <row r="12" spans="1:9" x14ac:dyDescent="0.25">
      <c r="A12" t="str">
        <f t="shared" si="1"/>
        <v>מצאו את המכנה המשותף הקטן ביותר של המספר 15  והמספר 12</v>
      </c>
      <c r="B12" t="s">
        <v>93</v>
      </c>
      <c r="C12" s="1">
        <v>60</v>
      </c>
      <c r="D12" s="1" t="s">
        <v>334</v>
      </c>
      <c r="E12" t="s">
        <v>86</v>
      </c>
      <c r="F12">
        <v>15</v>
      </c>
      <c r="G12" t="s">
        <v>85</v>
      </c>
      <c r="H12">
        <v>12</v>
      </c>
    </row>
    <row r="13" spans="1:9" x14ac:dyDescent="0.25">
      <c r="A13" t="str">
        <f>CONCATENATE(E13,H13,G13,"",F13,I13)</f>
        <v>כתוב את השבר הפשוט 12/6 בצורה מצומצמת</v>
      </c>
      <c r="B13" t="s">
        <v>336</v>
      </c>
      <c r="C13" t="s">
        <v>339</v>
      </c>
      <c r="E13" t="s">
        <v>338</v>
      </c>
      <c r="F13" s="5">
        <v>6</v>
      </c>
      <c r="G13" t="s">
        <v>335</v>
      </c>
      <c r="H13">
        <v>12</v>
      </c>
      <c r="I13" t="s">
        <v>337</v>
      </c>
    </row>
    <row r="14" spans="1:9" x14ac:dyDescent="0.25">
      <c r="A14" t="str">
        <f t="shared" ref="A14:A30" si="2">CONCATENATE(E14,H14,G14,"",F14,I14)</f>
        <v>כתוב את השבר הפשוט 13/7 בצורה מצומצמת</v>
      </c>
      <c r="B14" t="s">
        <v>336</v>
      </c>
      <c r="C14" t="s">
        <v>340</v>
      </c>
      <c r="E14" t="s">
        <v>338</v>
      </c>
      <c r="F14" s="5">
        <v>7</v>
      </c>
      <c r="G14" t="s">
        <v>335</v>
      </c>
      <c r="H14">
        <v>13</v>
      </c>
      <c r="I14" t="s">
        <v>337</v>
      </c>
    </row>
    <row r="15" spans="1:9" x14ac:dyDescent="0.25">
      <c r="A15" t="str">
        <f t="shared" si="2"/>
        <v>כתוב את השבר הפשוט 14/8 בצורה מצומצמת</v>
      </c>
      <c r="B15" t="s">
        <v>336</v>
      </c>
      <c r="C15" t="s">
        <v>341</v>
      </c>
      <c r="E15" t="s">
        <v>338</v>
      </c>
      <c r="F15" s="5">
        <v>8</v>
      </c>
      <c r="G15" t="s">
        <v>335</v>
      </c>
      <c r="H15">
        <v>14</v>
      </c>
      <c r="I15" t="s">
        <v>337</v>
      </c>
    </row>
    <row r="16" spans="1:9" x14ac:dyDescent="0.25">
      <c r="A16" t="str">
        <f t="shared" si="2"/>
        <v>כתוב את השבר הפשוט 15/9 בצורה מצומצמת</v>
      </c>
      <c r="B16" t="s">
        <v>336</v>
      </c>
      <c r="C16" t="s">
        <v>342</v>
      </c>
      <c r="E16" t="s">
        <v>338</v>
      </c>
      <c r="F16" s="5">
        <v>9</v>
      </c>
      <c r="G16" t="s">
        <v>335</v>
      </c>
      <c r="H16">
        <v>15</v>
      </c>
      <c r="I16" t="s">
        <v>337</v>
      </c>
    </row>
    <row r="17" spans="1:9" x14ac:dyDescent="0.25">
      <c r="A17" t="str">
        <f t="shared" si="2"/>
        <v>כתוב את השבר הפשוט 16/10 בצורה מצומצמת</v>
      </c>
      <c r="B17" t="s">
        <v>336</v>
      </c>
      <c r="C17" t="s">
        <v>343</v>
      </c>
      <c r="E17" t="s">
        <v>338</v>
      </c>
      <c r="F17" s="5">
        <v>10</v>
      </c>
      <c r="G17" t="s">
        <v>335</v>
      </c>
      <c r="H17">
        <v>16</v>
      </c>
      <c r="I17" t="s">
        <v>337</v>
      </c>
    </row>
    <row r="18" spans="1:9" x14ac:dyDescent="0.25">
      <c r="A18" t="str">
        <f t="shared" si="2"/>
        <v>כתוב את השבר הפשוט 17/11 בצורה מצומצמת</v>
      </c>
      <c r="B18" t="s">
        <v>336</v>
      </c>
      <c r="C18" t="s">
        <v>344</v>
      </c>
      <c r="E18" t="s">
        <v>338</v>
      </c>
      <c r="F18" s="5">
        <v>11</v>
      </c>
      <c r="G18" t="s">
        <v>335</v>
      </c>
      <c r="H18">
        <v>17</v>
      </c>
      <c r="I18" t="s">
        <v>337</v>
      </c>
    </row>
    <row r="19" spans="1:9" x14ac:dyDescent="0.25">
      <c r="A19" t="str">
        <f t="shared" si="2"/>
        <v>כתוב את השבר הפשוט 18/12 בצורה מצומצמת</v>
      </c>
      <c r="B19" t="s">
        <v>336</v>
      </c>
      <c r="C19" t="s">
        <v>345</v>
      </c>
      <c r="E19" t="s">
        <v>338</v>
      </c>
      <c r="F19" s="5">
        <v>12</v>
      </c>
      <c r="G19" t="s">
        <v>335</v>
      </c>
      <c r="H19">
        <v>18</v>
      </c>
      <c r="I19" t="s">
        <v>337</v>
      </c>
    </row>
    <row r="20" spans="1:9" x14ac:dyDescent="0.25">
      <c r="A20" t="str">
        <f t="shared" si="2"/>
        <v>כתוב את השבר הפשוט 19/13 בצורה מצומצמת</v>
      </c>
      <c r="B20" t="s">
        <v>336</v>
      </c>
      <c r="C20" t="s">
        <v>346</v>
      </c>
      <c r="E20" t="s">
        <v>338</v>
      </c>
      <c r="F20" s="5">
        <v>13</v>
      </c>
      <c r="G20" t="s">
        <v>335</v>
      </c>
      <c r="H20">
        <v>19</v>
      </c>
      <c r="I20" t="s">
        <v>337</v>
      </c>
    </row>
    <row r="21" spans="1:9" x14ac:dyDescent="0.25">
      <c r="A21" t="str">
        <f t="shared" si="2"/>
        <v>כתוב את השבר הפשוט 20/14 בצורה מצומצמת</v>
      </c>
      <c r="B21" t="s">
        <v>336</v>
      </c>
      <c r="C21" t="s">
        <v>347</v>
      </c>
      <c r="E21" t="s">
        <v>338</v>
      </c>
      <c r="F21" s="5">
        <v>14</v>
      </c>
      <c r="G21" t="s">
        <v>335</v>
      </c>
      <c r="H21">
        <v>20</v>
      </c>
      <c r="I21" t="s">
        <v>337</v>
      </c>
    </row>
    <row r="22" spans="1:9" x14ac:dyDescent="0.25">
      <c r="A22" t="str">
        <f t="shared" si="2"/>
        <v>כתוב את השבר הפשוט 21/15 בצורה מצומצמת</v>
      </c>
      <c r="B22" t="s">
        <v>336</v>
      </c>
      <c r="C22" t="s">
        <v>348</v>
      </c>
      <c r="E22" t="s">
        <v>338</v>
      </c>
      <c r="F22" s="5">
        <v>15</v>
      </c>
      <c r="G22" t="s">
        <v>335</v>
      </c>
      <c r="H22">
        <v>21</v>
      </c>
      <c r="I22" t="s">
        <v>337</v>
      </c>
    </row>
    <row r="23" spans="1:9" x14ac:dyDescent="0.25">
      <c r="A23" t="str">
        <f t="shared" si="2"/>
        <v>כתוב את השבר הפשוט 22/16 בצורה מצומצמת</v>
      </c>
      <c r="B23" t="s">
        <v>336</v>
      </c>
      <c r="C23" t="s">
        <v>349</v>
      </c>
      <c r="E23" t="s">
        <v>338</v>
      </c>
      <c r="F23" s="5">
        <v>16</v>
      </c>
      <c r="G23" t="s">
        <v>335</v>
      </c>
      <c r="H23">
        <v>22</v>
      </c>
      <c r="I23" t="s">
        <v>337</v>
      </c>
    </row>
    <row r="24" spans="1:9" x14ac:dyDescent="0.25">
      <c r="A24" t="str">
        <f t="shared" si="2"/>
        <v>כתוב את השבר הפשוט 23/17 בצורה מצומצמת</v>
      </c>
      <c r="B24" t="s">
        <v>336</v>
      </c>
      <c r="C24" t="s">
        <v>350</v>
      </c>
      <c r="E24" t="s">
        <v>338</v>
      </c>
      <c r="F24" s="5">
        <v>17</v>
      </c>
      <c r="G24" t="s">
        <v>335</v>
      </c>
      <c r="H24">
        <v>23</v>
      </c>
      <c r="I24" t="s">
        <v>337</v>
      </c>
    </row>
    <row r="25" spans="1:9" x14ac:dyDescent="0.25">
      <c r="A25" t="str">
        <f t="shared" si="2"/>
        <v>כתוב את השבר הפשוט 24/18 בצורה מצומצמת</v>
      </c>
      <c r="B25" t="s">
        <v>336</v>
      </c>
      <c r="C25" t="s">
        <v>351</v>
      </c>
      <c r="E25" t="s">
        <v>338</v>
      </c>
      <c r="F25" s="5">
        <v>18</v>
      </c>
      <c r="G25" t="s">
        <v>335</v>
      </c>
      <c r="H25">
        <v>24</v>
      </c>
      <c r="I25" t="s">
        <v>337</v>
      </c>
    </row>
    <row r="26" spans="1:9" x14ac:dyDescent="0.25">
      <c r="A26" t="str">
        <f t="shared" si="2"/>
        <v>כתוב את השבר הפשוט 25/19 בצורה מצומצמת</v>
      </c>
      <c r="B26" t="s">
        <v>336</v>
      </c>
      <c r="C26" t="s">
        <v>352</v>
      </c>
      <c r="E26" t="s">
        <v>338</v>
      </c>
      <c r="F26" s="5">
        <v>19</v>
      </c>
      <c r="G26" t="s">
        <v>335</v>
      </c>
      <c r="H26">
        <v>25</v>
      </c>
      <c r="I26" t="s">
        <v>337</v>
      </c>
    </row>
    <row r="27" spans="1:9" x14ac:dyDescent="0.25">
      <c r="A27" t="str">
        <f t="shared" si="2"/>
        <v>כתוב את השבר הפשוט 26/20 בצורה מצומצמת</v>
      </c>
      <c r="B27" t="s">
        <v>336</v>
      </c>
      <c r="C27" t="s">
        <v>353</v>
      </c>
      <c r="E27" t="s">
        <v>338</v>
      </c>
      <c r="F27" s="5">
        <v>20</v>
      </c>
      <c r="G27" t="s">
        <v>335</v>
      </c>
      <c r="H27">
        <v>26</v>
      </c>
      <c r="I27" t="s">
        <v>337</v>
      </c>
    </row>
    <row r="28" spans="1:9" x14ac:dyDescent="0.25">
      <c r="A28" t="str">
        <f t="shared" si="2"/>
        <v>כתוב את השבר הפשוט 27/21 בצורה מצומצמת</v>
      </c>
      <c r="B28" t="s">
        <v>336</v>
      </c>
      <c r="C28" t="s">
        <v>354</v>
      </c>
      <c r="E28" t="s">
        <v>338</v>
      </c>
      <c r="F28" s="5">
        <v>21</v>
      </c>
      <c r="G28" t="s">
        <v>335</v>
      </c>
      <c r="H28">
        <v>27</v>
      </c>
      <c r="I28" t="s">
        <v>337</v>
      </c>
    </row>
    <row r="29" spans="1:9" x14ac:dyDescent="0.25">
      <c r="A29" t="str">
        <f t="shared" si="2"/>
        <v>כתוב את השבר הפשוט 28/22 בצורה מצומצמת</v>
      </c>
      <c r="B29" t="s">
        <v>336</v>
      </c>
      <c r="C29" t="s">
        <v>355</v>
      </c>
      <c r="E29" t="s">
        <v>338</v>
      </c>
      <c r="F29" s="5">
        <v>22</v>
      </c>
      <c r="G29" t="s">
        <v>335</v>
      </c>
      <c r="H29">
        <v>28</v>
      </c>
      <c r="I29" t="s">
        <v>337</v>
      </c>
    </row>
    <row r="30" spans="1:9" x14ac:dyDescent="0.25">
      <c r="A30" t="str">
        <f t="shared" si="2"/>
        <v>כתוב את השבר הפשוט 29/23 בצורה מצומצמת</v>
      </c>
      <c r="B30" t="s">
        <v>336</v>
      </c>
      <c r="C30" t="s">
        <v>356</v>
      </c>
      <c r="E30" t="s">
        <v>338</v>
      </c>
      <c r="F30" s="5">
        <v>23</v>
      </c>
      <c r="G30" t="s">
        <v>335</v>
      </c>
      <c r="H30">
        <v>29</v>
      </c>
      <c r="I30" t="s">
        <v>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rightToLeft="1" topLeftCell="B1" zoomScale="82" zoomScaleNormal="82" workbookViewId="0">
      <selection activeCell="N21" sqref="N21"/>
    </sheetView>
  </sheetViews>
  <sheetFormatPr defaultRowHeight="13.8" x14ac:dyDescent="0.25"/>
  <cols>
    <col min="1" max="1" width="34.8984375" customWidth="1"/>
    <col min="2" max="2" width="40.09765625" customWidth="1"/>
    <col min="3" max="3" width="31.09765625" customWidth="1"/>
    <col min="4" max="4" width="6.5" style="1" customWidth="1"/>
    <col min="5" max="5" width="6.59765625" style="1" customWidth="1"/>
    <col min="6" max="6" width="10.296875" customWidth="1"/>
    <col min="7" max="7" width="7.5" customWidth="1"/>
    <col min="8" max="8" width="15.59765625" customWidth="1"/>
    <col min="9" max="9" width="4" customWidth="1"/>
    <col min="10" max="10" width="5.296875" customWidth="1"/>
    <col min="11" max="11" width="9.5" customWidth="1"/>
    <col min="12" max="12" width="15.59765625" customWidth="1"/>
    <col min="13" max="13" width="9.898437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3" x14ac:dyDescent="0.25">
      <c r="A2" t="str">
        <f>CONCATENATE(F2,G2,H2,I2,J2,K2)</f>
        <v xml:space="preserve"> קופסה ובה 5 עוגיות  עולה 10 שקלים.</v>
      </c>
      <c r="B2" t="str">
        <f>CONCATENATE(L2,M2,H2)</f>
        <v xml:space="preserve">חשבו מחיר של קופסה  ובה  20 עוגיות </v>
      </c>
      <c r="C2" t="s">
        <v>98</v>
      </c>
      <c r="D2" s="1">
        <f>J2/G2*M2</f>
        <v>40</v>
      </c>
      <c r="F2" s="1" t="s">
        <v>94</v>
      </c>
      <c r="G2">
        <v>5</v>
      </c>
      <c r="H2" t="s">
        <v>105</v>
      </c>
      <c r="I2" t="s">
        <v>95</v>
      </c>
      <c r="J2">
        <v>10</v>
      </c>
      <c r="K2" t="s">
        <v>53</v>
      </c>
      <c r="L2" t="s">
        <v>97</v>
      </c>
      <c r="M2">
        <v>20</v>
      </c>
    </row>
    <row r="3" spans="1:13" x14ac:dyDescent="0.25">
      <c r="A3" t="str">
        <f t="shared" ref="A3:A10" si="0">CONCATENATE(F3,G3,H3,I3,J3,K3)</f>
        <v xml:space="preserve"> קופסה ובה 5 עוגיות  עולה 15 שקלים.</v>
      </c>
      <c r="B3" t="str">
        <f t="shared" ref="B3:B10" si="1">CONCATENATE(L3,M3,H3)</f>
        <v xml:space="preserve">חשבו מחיר של קופסה  ובה  30 עוגיות </v>
      </c>
      <c r="C3" t="s">
        <v>98</v>
      </c>
      <c r="D3" s="1">
        <f t="shared" ref="D3:D10" si="2">J3/G3*M3</f>
        <v>90</v>
      </c>
      <c r="F3" s="1" t="s">
        <v>94</v>
      </c>
      <c r="G3">
        <v>5</v>
      </c>
      <c r="H3" t="s">
        <v>105</v>
      </c>
      <c r="I3" t="s">
        <v>95</v>
      </c>
      <c r="J3">
        <v>15</v>
      </c>
      <c r="K3" t="s">
        <v>53</v>
      </c>
      <c r="L3" t="s">
        <v>97</v>
      </c>
      <c r="M3">
        <v>30</v>
      </c>
    </row>
    <row r="4" spans="1:13" x14ac:dyDescent="0.25">
      <c r="A4" t="str">
        <f t="shared" si="0"/>
        <v xml:space="preserve"> קופסה ובה 5 עוגיות  עולה 20 שקלים.</v>
      </c>
      <c r="B4" t="str">
        <f t="shared" si="1"/>
        <v xml:space="preserve">חשבו מחיר של קופסה  ובה  40 עוגיות </v>
      </c>
      <c r="C4" t="s">
        <v>98</v>
      </c>
      <c r="D4" s="1">
        <f t="shared" si="2"/>
        <v>160</v>
      </c>
      <c r="F4" s="1" t="s">
        <v>94</v>
      </c>
      <c r="G4">
        <v>5</v>
      </c>
      <c r="H4" t="s">
        <v>105</v>
      </c>
      <c r="I4" t="s">
        <v>95</v>
      </c>
      <c r="J4">
        <v>20</v>
      </c>
      <c r="K4" t="s">
        <v>53</v>
      </c>
      <c r="L4" t="s">
        <v>97</v>
      </c>
      <c r="M4">
        <v>40</v>
      </c>
    </row>
    <row r="5" spans="1:13" x14ac:dyDescent="0.25">
      <c r="A5" t="str">
        <f t="shared" si="0"/>
        <v xml:space="preserve"> קופסה ובה 5 עוגיות  עולה 25 שקלים.</v>
      </c>
      <c r="B5" t="str">
        <f t="shared" si="1"/>
        <v xml:space="preserve">חשבו מחיר של קופסה  ובה  50 עוגיות </v>
      </c>
      <c r="C5" t="s">
        <v>98</v>
      </c>
      <c r="D5" s="1">
        <f t="shared" si="2"/>
        <v>250</v>
      </c>
      <c r="F5" s="1" t="s">
        <v>94</v>
      </c>
      <c r="G5">
        <v>5</v>
      </c>
      <c r="H5" t="s">
        <v>105</v>
      </c>
      <c r="I5" t="s">
        <v>95</v>
      </c>
      <c r="J5">
        <v>25</v>
      </c>
      <c r="K5" t="s">
        <v>53</v>
      </c>
      <c r="L5" t="s">
        <v>97</v>
      </c>
      <c r="M5">
        <v>50</v>
      </c>
    </row>
    <row r="6" spans="1:13" x14ac:dyDescent="0.25">
      <c r="A6" t="str">
        <f t="shared" si="0"/>
        <v xml:space="preserve"> קופסה ובה 5 עוגיות  עולה 30 שקלים.</v>
      </c>
      <c r="B6" t="str">
        <f t="shared" si="1"/>
        <v xml:space="preserve">חשבו מחיר של קופסה  ובה  40 עוגיות </v>
      </c>
      <c r="C6" t="s">
        <v>98</v>
      </c>
      <c r="D6" s="1">
        <f t="shared" si="2"/>
        <v>240</v>
      </c>
      <c r="F6" s="1" t="s">
        <v>94</v>
      </c>
      <c r="G6">
        <v>5</v>
      </c>
      <c r="H6" t="s">
        <v>105</v>
      </c>
      <c r="I6" t="s">
        <v>95</v>
      </c>
      <c r="J6">
        <v>30</v>
      </c>
      <c r="K6" t="s">
        <v>53</v>
      </c>
      <c r="L6" t="s">
        <v>97</v>
      </c>
      <c r="M6">
        <v>40</v>
      </c>
    </row>
    <row r="7" spans="1:13" x14ac:dyDescent="0.25">
      <c r="A7" t="str">
        <f t="shared" si="0"/>
        <v xml:space="preserve"> קופסה ובה 5 עוגיות  עולה 35 שקלים.</v>
      </c>
      <c r="B7" t="str">
        <f t="shared" si="1"/>
        <v xml:space="preserve">חשבו מחיר של קופסה  ובה  30 עוגיות </v>
      </c>
      <c r="C7" t="s">
        <v>98</v>
      </c>
      <c r="D7" s="1">
        <f t="shared" si="2"/>
        <v>210</v>
      </c>
      <c r="F7" s="1" t="s">
        <v>94</v>
      </c>
      <c r="G7">
        <v>5</v>
      </c>
      <c r="H7" t="s">
        <v>105</v>
      </c>
      <c r="I7" t="s">
        <v>95</v>
      </c>
      <c r="J7">
        <v>35</v>
      </c>
      <c r="K7" t="s">
        <v>53</v>
      </c>
      <c r="L7" t="s">
        <v>97</v>
      </c>
      <c r="M7">
        <v>30</v>
      </c>
    </row>
    <row r="8" spans="1:13" x14ac:dyDescent="0.25">
      <c r="A8" t="str">
        <f t="shared" si="0"/>
        <v xml:space="preserve"> קופסה ובה 5 עוגיות  עולה 40 שקלים.</v>
      </c>
      <c r="B8" t="str">
        <f t="shared" si="1"/>
        <v xml:space="preserve">חשבו מחיר של קופסה  ובה  20 עוגיות </v>
      </c>
      <c r="C8" t="s">
        <v>98</v>
      </c>
      <c r="D8" s="1">
        <f t="shared" si="2"/>
        <v>160</v>
      </c>
      <c r="F8" s="1" t="s">
        <v>94</v>
      </c>
      <c r="G8">
        <v>5</v>
      </c>
      <c r="H8" t="s">
        <v>105</v>
      </c>
      <c r="I8" t="s">
        <v>95</v>
      </c>
      <c r="J8">
        <v>40</v>
      </c>
      <c r="K8" t="s">
        <v>53</v>
      </c>
      <c r="L8" t="s">
        <v>97</v>
      </c>
      <c r="M8">
        <v>20</v>
      </c>
    </row>
    <row r="9" spans="1:13" x14ac:dyDescent="0.25">
      <c r="A9" t="str">
        <f t="shared" si="0"/>
        <v xml:space="preserve"> קופסה ובה 5 עוגיות  עולה 45 שקלים.</v>
      </c>
      <c r="B9" t="str">
        <f t="shared" si="1"/>
        <v xml:space="preserve">חשבו מחיר של קופסה  ובה  10 עוגיות </v>
      </c>
      <c r="C9" t="s">
        <v>98</v>
      </c>
      <c r="D9" s="1">
        <f t="shared" si="2"/>
        <v>90</v>
      </c>
      <c r="F9" s="1" t="s">
        <v>94</v>
      </c>
      <c r="G9">
        <v>5</v>
      </c>
      <c r="H9" t="s">
        <v>105</v>
      </c>
      <c r="I9" t="s">
        <v>95</v>
      </c>
      <c r="J9">
        <v>45</v>
      </c>
      <c r="K9" t="s">
        <v>53</v>
      </c>
      <c r="L9" t="s">
        <v>97</v>
      </c>
      <c r="M9">
        <v>10</v>
      </c>
    </row>
    <row r="10" spans="1:13" x14ac:dyDescent="0.25">
      <c r="A10" t="str">
        <f t="shared" si="0"/>
        <v xml:space="preserve"> קופסה ובה 15 זוגות גרביים  עולה 45 שקלים.</v>
      </c>
      <c r="B10" t="str">
        <f t="shared" si="1"/>
        <v xml:space="preserve">חשבו מחיר של קופסה  ובה  30 זוגות גרביים </v>
      </c>
      <c r="C10" t="s">
        <v>98</v>
      </c>
      <c r="D10" s="1">
        <f t="shared" si="2"/>
        <v>90</v>
      </c>
      <c r="F10" s="1" t="s">
        <v>94</v>
      </c>
      <c r="G10">
        <v>15</v>
      </c>
      <c r="H10" t="s">
        <v>106</v>
      </c>
      <c r="I10" t="s">
        <v>95</v>
      </c>
      <c r="J10">
        <v>45</v>
      </c>
      <c r="K10" t="s">
        <v>53</v>
      </c>
      <c r="L10" t="s">
        <v>97</v>
      </c>
      <c r="M10">
        <v>30</v>
      </c>
    </row>
    <row r="11" spans="1:13" x14ac:dyDescent="0.25">
      <c r="A11" t="str">
        <f t="shared" ref="A11:A18" si="3">CONCATENATE(F11,G11,H11,I11,J11,K11)</f>
        <v xml:space="preserve"> קופסה ובה 15 זוגות גרביים  עולה 60 שקלים.</v>
      </c>
      <c r="B11" t="str">
        <f t="shared" ref="B11:B18" si="4">CONCATENATE(L11,M11,H11)</f>
        <v xml:space="preserve">חשבו מחיר של קופסה  ובה  30 זוגות גרביים </v>
      </c>
      <c r="C11" t="s">
        <v>98</v>
      </c>
      <c r="D11" s="1">
        <f t="shared" ref="D11:D18" si="5">J11/G11*M11</f>
        <v>120</v>
      </c>
      <c r="F11" s="1" t="s">
        <v>94</v>
      </c>
      <c r="G11">
        <v>15</v>
      </c>
      <c r="H11" t="s">
        <v>106</v>
      </c>
      <c r="I11" t="s">
        <v>95</v>
      </c>
      <c r="J11">
        <v>60</v>
      </c>
      <c r="K11" t="s">
        <v>53</v>
      </c>
      <c r="L11" t="s">
        <v>97</v>
      </c>
      <c r="M11">
        <v>30</v>
      </c>
    </row>
    <row r="12" spans="1:13" x14ac:dyDescent="0.25">
      <c r="A12" t="str">
        <f t="shared" si="3"/>
        <v xml:space="preserve"> קופסה ובה 15 זוגות גרביים  עולה 47 שקלים.</v>
      </c>
      <c r="B12" t="str">
        <f t="shared" si="4"/>
        <v xml:space="preserve">חשבו מחיר של קופסה  ובה  30 זוגות גרביים </v>
      </c>
      <c r="C12" t="s">
        <v>98</v>
      </c>
      <c r="D12" s="1">
        <f t="shared" si="5"/>
        <v>94</v>
      </c>
      <c r="F12" s="1" t="s">
        <v>94</v>
      </c>
      <c r="G12">
        <v>15</v>
      </c>
      <c r="H12" t="s">
        <v>106</v>
      </c>
      <c r="I12" t="s">
        <v>95</v>
      </c>
      <c r="J12">
        <v>47</v>
      </c>
      <c r="K12" t="s">
        <v>53</v>
      </c>
      <c r="L12" t="s">
        <v>97</v>
      </c>
      <c r="M12">
        <v>30</v>
      </c>
    </row>
    <row r="13" spans="1:13" x14ac:dyDescent="0.25">
      <c r="A13" t="str">
        <f t="shared" si="3"/>
        <v xml:space="preserve"> קופסה ובה 15 זוגות גרביים  עולה 48 שקלים.</v>
      </c>
      <c r="B13" t="str">
        <f t="shared" si="4"/>
        <v xml:space="preserve">חשבו מחיר של קופסה  ובה  30 זוגות גרביים </v>
      </c>
      <c r="C13" t="s">
        <v>98</v>
      </c>
      <c r="D13" s="1">
        <f t="shared" si="5"/>
        <v>96</v>
      </c>
      <c r="F13" s="1" t="s">
        <v>94</v>
      </c>
      <c r="G13">
        <v>15</v>
      </c>
      <c r="H13" t="s">
        <v>106</v>
      </c>
      <c r="I13" t="s">
        <v>95</v>
      </c>
      <c r="J13">
        <v>48</v>
      </c>
      <c r="K13" t="s">
        <v>53</v>
      </c>
      <c r="L13" t="s">
        <v>97</v>
      </c>
      <c r="M13">
        <v>30</v>
      </c>
    </row>
    <row r="14" spans="1:13" x14ac:dyDescent="0.25">
      <c r="A14" t="str">
        <f t="shared" si="3"/>
        <v xml:space="preserve"> קופסה ובה 15 זוגות גרביים  עולה 49 שקלים.</v>
      </c>
      <c r="B14" t="str">
        <f t="shared" si="4"/>
        <v xml:space="preserve">חשבו מחיר של קופסה  ובה  30 זוגות גרביים </v>
      </c>
      <c r="C14" t="s">
        <v>98</v>
      </c>
      <c r="D14" s="1">
        <f t="shared" si="5"/>
        <v>98</v>
      </c>
      <c r="F14" s="1" t="s">
        <v>94</v>
      </c>
      <c r="G14">
        <v>15</v>
      </c>
      <c r="H14" t="s">
        <v>106</v>
      </c>
      <c r="I14" t="s">
        <v>95</v>
      </c>
      <c r="J14">
        <v>49</v>
      </c>
      <c r="K14" t="s">
        <v>53</v>
      </c>
      <c r="L14" t="s">
        <v>97</v>
      </c>
      <c r="M14">
        <v>30</v>
      </c>
    </row>
    <row r="15" spans="1:13" x14ac:dyDescent="0.25">
      <c r="A15" t="str">
        <f t="shared" si="3"/>
        <v xml:space="preserve"> קופסה ובה 15 זוגות גרביים  עולה 50 שקלים.</v>
      </c>
      <c r="B15" t="str">
        <f t="shared" si="4"/>
        <v xml:space="preserve">חשבו מחיר של קופסה  ובה  30 זוגות גרביים </v>
      </c>
      <c r="C15" t="s">
        <v>98</v>
      </c>
      <c r="D15" s="1">
        <f t="shared" si="5"/>
        <v>100</v>
      </c>
      <c r="F15" s="1" t="s">
        <v>94</v>
      </c>
      <c r="G15">
        <v>15</v>
      </c>
      <c r="H15" t="s">
        <v>106</v>
      </c>
      <c r="I15" t="s">
        <v>95</v>
      </c>
      <c r="J15">
        <v>50</v>
      </c>
      <c r="K15" t="s">
        <v>53</v>
      </c>
      <c r="L15" t="s">
        <v>97</v>
      </c>
      <c r="M15">
        <v>30</v>
      </c>
    </row>
    <row r="16" spans="1:13" x14ac:dyDescent="0.25">
      <c r="A16" t="str">
        <f t="shared" si="3"/>
        <v xml:space="preserve"> קופסה ובה 15 זוגות גרביים  עולה 51 שקלים.</v>
      </c>
      <c r="B16" t="str">
        <f t="shared" si="4"/>
        <v xml:space="preserve">חשבו מחיר של קופסה  ובה  30 זוגות גרביים </v>
      </c>
      <c r="C16" t="s">
        <v>98</v>
      </c>
      <c r="D16" s="1">
        <f t="shared" si="5"/>
        <v>102</v>
      </c>
      <c r="F16" s="1" t="s">
        <v>94</v>
      </c>
      <c r="G16">
        <v>15</v>
      </c>
      <c r="H16" t="s">
        <v>106</v>
      </c>
      <c r="I16" t="s">
        <v>95</v>
      </c>
      <c r="J16">
        <v>51</v>
      </c>
      <c r="K16" t="s">
        <v>53</v>
      </c>
      <c r="L16" t="s">
        <v>97</v>
      </c>
      <c r="M16">
        <v>30</v>
      </c>
    </row>
    <row r="17" spans="1:13" x14ac:dyDescent="0.25">
      <c r="A17" t="str">
        <f t="shared" si="3"/>
        <v xml:space="preserve"> קופסה ובה 15 זוגות גרביים  עולה 52 שקלים.</v>
      </c>
      <c r="B17" t="str">
        <f t="shared" si="4"/>
        <v xml:space="preserve">חשבו מחיר של קופסה  ובה  30 זוגות גרביים </v>
      </c>
      <c r="C17" t="s">
        <v>98</v>
      </c>
      <c r="D17" s="1">
        <f t="shared" si="5"/>
        <v>104</v>
      </c>
      <c r="F17" s="1" t="s">
        <v>94</v>
      </c>
      <c r="G17">
        <v>15</v>
      </c>
      <c r="H17" t="s">
        <v>106</v>
      </c>
      <c r="I17" t="s">
        <v>95</v>
      </c>
      <c r="J17">
        <v>52</v>
      </c>
      <c r="K17" t="s">
        <v>53</v>
      </c>
      <c r="L17" t="s">
        <v>97</v>
      </c>
      <c r="M17">
        <v>30</v>
      </c>
    </row>
    <row r="18" spans="1:13" x14ac:dyDescent="0.25">
      <c r="A18" t="str">
        <f t="shared" si="3"/>
        <v xml:space="preserve"> קופסה ובה 15 זוגות גרביים  עולה 53 שקלים.</v>
      </c>
      <c r="B18" t="str">
        <f t="shared" si="4"/>
        <v xml:space="preserve">חשבו מחיר של קופסה  ובה  30 זוגות גרביים </v>
      </c>
      <c r="C18" t="s">
        <v>98</v>
      </c>
      <c r="D18" s="1">
        <f t="shared" si="5"/>
        <v>106</v>
      </c>
      <c r="F18" s="1" t="s">
        <v>94</v>
      </c>
      <c r="G18">
        <v>15</v>
      </c>
      <c r="H18" t="s">
        <v>106</v>
      </c>
      <c r="I18" t="s">
        <v>95</v>
      </c>
      <c r="J18">
        <v>53</v>
      </c>
      <c r="K18" t="s">
        <v>53</v>
      </c>
      <c r="L18" t="s">
        <v>97</v>
      </c>
      <c r="M18">
        <v>30</v>
      </c>
    </row>
    <row r="19" spans="1:13" x14ac:dyDescent="0.25">
      <c r="A19" t="str">
        <f>CONCATENATE(F19,G19,H19,I19,J19,K19)</f>
        <v xml:space="preserve"> קופסה ובה 30 זוגות גרביים  עולה 10 שקלים.</v>
      </c>
      <c r="B19" t="str">
        <f t="shared" ref="B19" si="6">CONCATENATE(L19,M19,H19)</f>
        <v xml:space="preserve">חשבו מחיר של קופסה  ובה  45 זוגות גרביים </v>
      </c>
      <c r="C19" t="s">
        <v>98</v>
      </c>
      <c r="D19" s="1">
        <f t="shared" ref="D19" si="7">J19/G19*M19</f>
        <v>15</v>
      </c>
      <c r="F19" s="1" t="s">
        <v>94</v>
      </c>
      <c r="G19">
        <v>30</v>
      </c>
      <c r="H19" t="s">
        <v>106</v>
      </c>
      <c r="I19" t="s">
        <v>95</v>
      </c>
      <c r="J19">
        <v>10</v>
      </c>
      <c r="K19" t="s">
        <v>53</v>
      </c>
      <c r="L19" t="s">
        <v>97</v>
      </c>
      <c r="M19">
        <v>45</v>
      </c>
    </row>
    <row r="20" spans="1:13" x14ac:dyDescent="0.25">
      <c r="A20" t="str">
        <f>CONCATENATE(F20,G20,H20,I20,J20,K20)</f>
        <v xml:space="preserve"> קופסה ובה 30 זוגות גרביים  עולה 10 שקלים.</v>
      </c>
      <c r="B20" t="str">
        <f t="shared" ref="B20" si="8">CONCATENATE(L20,M20,H20)</f>
        <v xml:space="preserve">חשבו מחיר של קופסה  ובה  75 זוגות גרביים </v>
      </c>
      <c r="C20" t="s">
        <v>98</v>
      </c>
      <c r="D20" s="1">
        <f t="shared" ref="D20" si="9">J20/G20*M20</f>
        <v>25</v>
      </c>
      <c r="F20" s="1" t="s">
        <v>94</v>
      </c>
      <c r="G20">
        <v>30</v>
      </c>
      <c r="H20" t="s">
        <v>106</v>
      </c>
      <c r="I20" t="s">
        <v>95</v>
      </c>
      <c r="J20">
        <v>10</v>
      </c>
      <c r="K20" t="s">
        <v>53</v>
      </c>
      <c r="L20" t="s">
        <v>97</v>
      </c>
      <c r="M20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topLeftCell="B3" zoomScale="102" zoomScaleNormal="102" workbookViewId="0">
      <selection activeCell="B33" sqref="B33"/>
    </sheetView>
  </sheetViews>
  <sheetFormatPr defaultRowHeight="13.8" x14ac:dyDescent="0.25"/>
  <cols>
    <col min="1" max="1" width="28.796875" customWidth="1"/>
    <col min="2" max="2" width="41.59765625" customWidth="1"/>
    <col min="3" max="3" width="28.09765625" customWidth="1"/>
    <col min="4" max="4" width="5.09765625" style="1" customWidth="1"/>
    <col min="5" max="5" width="7" style="1" customWidth="1"/>
    <col min="6" max="6" width="10.69921875" style="1" customWidth="1"/>
    <col min="7" max="7" width="3.796875" customWidth="1"/>
    <col min="8" max="8" width="7.5" customWidth="1"/>
    <col min="9" max="9" width="7.09765625" customWidth="1"/>
    <col min="10" max="10" width="4" customWidth="1"/>
    <col min="11" max="11" width="6.8984375" style="1" customWidth="1"/>
    <col min="12" max="12" width="20.5" customWidth="1"/>
    <col min="13" max="13" width="3.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/>
    </row>
    <row r="2" spans="1:13" x14ac:dyDescent="0.25">
      <c r="A2" t="str">
        <f>CONCATENATE(F2,G2,H2,I2,J2,K2)</f>
        <v xml:space="preserve"> קופסה ובה 5 עוגיות. עולה 10 שקלים.</v>
      </c>
      <c r="B2" t="str">
        <f>CONCATENATE(L2,M2,H2)</f>
        <v>חשבו מחיר של קופסה  ובה  20 עוגיות.</v>
      </c>
      <c r="C2" t="s">
        <v>98</v>
      </c>
      <c r="D2" s="1">
        <f>J2/G2*M2</f>
        <v>40</v>
      </c>
      <c r="F2" s="1" t="s">
        <v>94</v>
      </c>
      <c r="G2">
        <v>5</v>
      </c>
      <c r="H2" t="s">
        <v>96</v>
      </c>
      <c r="I2" t="s">
        <v>95</v>
      </c>
      <c r="J2">
        <v>10</v>
      </c>
      <c r="K2" s="1" t="s">
        <v>53</v>
      </c>
      <c r="L2" t="s">
        <v>97</v>
      </c>
      <c r="M2">
        <v>20</v>
      </c>
    </row>
    <row r="3" spans="1:13" x14ac:dyDescent="0.25">
      <c r="A3" t="str">
        <f t="shared" ref="A3:A20" si="0">CONCATENATE(F3,G3,H3,I3,J3,K3)</f>
        <v xml:space="preserve"> קופסה ובה 10 עוגיות. עולה 10 שקלים.</v>
      </c>
      <c r="B3" t="str">
        <f t="shared" ref="B3:B10" si="1">CONCATENATE(L3,M3,H3)</f>
        <v>חשבו מחיר של קופסה  ובה  20 עוגיות.</v>
      </c>
      <c r="C3" t="s">
        <v>98</v>
      </c>
      <c r="D3" s="1">
        <f t="shared" ref="D3:D10" si="2">J3/G3*M3</f>
        <v>20</v>
      </c>
      <c r="F3" s="1" t="s">
        <v>94</v>
      </c>
      <c r="G3">
        <v>10</v>
      </c>
      <c r="H3" t="s">
        <v>96</v>
      </c>
      <c r="I3" t="s">
        <v>95</v>
      </c>
      <c r="J3">
        <v>10</v>
      </c>
      <c r="K3" s="1" t="s">
        <v>53</v>
      </c>
      <c r="L3" t="s">
        <v>97</v>
      </c>
      <c r="M3">
        <v>20</v>
      </c>
    </row>
    <row r="4" spans="1:13" x14ac:dyDescent="0.25">
      <c r="A4" t="str">
        <f t="shared" si="0"/>
        <v xml:space="preserve"> קופסה ובה 15 עוגיות. עולה 10 שקלים.</v>
      </c>
      <c r="B4" t="str">
        <f t="shared" si="1"/>
        <v>חשבו מחיר של קופסה  ובה  15 עוגיות.</v>
      </c>
      <c r="C4" t="s">
        <v>98</v>
      </c>
      <c r="D4" s="1">
        <f t="shared" si="2"/>
        <v>10</v>
      </c>
      <c r="F4" s="1" t="s">
        <v>94</v>
      </c>
      <c r="G4">
        <v>15</v>
      </c>
      <c r="H4" t="s">
        <v>96</v>
      </c>
      <c r="I4" t="s">
        <v>95</v>
      </c>
      <c r="J4">
        <v>10</v>
      </c>
      <c r="K4" s="1" t="s">
        <v>53</v>
      </c>
      <c r="L4" t="s">
        <v>97</v>
      </c>
      <c r="M4">
        <v>15</v>
      </c>
    </row>
    <row r="5" spans="1:13" x14ac:dyDescent="0.25">
      <c r="A5" t="str">
        <f t="shared" si="0"/>
        <v xml:space="preserve"> קופסה ובה 20 עוגיות. עולה 10 שקלים.</v>
      </c>
      <c r="B5" t="str">
        <f t="shared" si="1"/>
        <v>חשבו מחיר של קופסה  ובה  30 עוגיות.</v>
      </c>
      <c r="C5" t="s">
        <v>98</v>
      </c>
      <c r="D5" s="1">
        <f t="shared" si="2"/>
        <v>15</v>
      </c>
      <c r="F5" s="1" t="s">
        <v>94</v>
      </c>
      <c r="G5">
        <v>20</v>
      </c>
      <c r="H5" t="s">
        <v>96</v>
      </c>
      <c r="I5" t="s">
        <v>95</v>
      </c>
      <c r="J5">
        <v>10</v>
      </c>
      <c r="K5" s="1" t="s">
        <v>53</v>
      </c>
      <c r="L5" t="s">
        <v>97</v>
      </c>
      <c r="M5">
        <v>30</v>
      </c>
    </row>
    <row r="6" spans="1:13" x14ac:dyDescent="0.25">
      <c r="A6" t="str">
        <f t="shared" si="0"/>
        <v xml:space="preserve"> קופסה ובה 25 עוגיות. עולה 10 שקלים.</v>
      </c>
      <c r="B6" t="str">
        <f t="shared" si="1"/>
        <v>חשבו מחיר של קופסה  ובה  35 עוגיות.</v>
      </c>
      <c r="C6" t="s">
        <v>98</v>
      </c>
      <c r="D6" s="1">
        <f t="shared" si="2"/>
        <v>14</v>
      </c>
      <c r="F6" s="1" t="s">
        <v>94</v>
      </c>
      <c r="G6">
        <v>25</v>
      </c>
      <c r="H6" t="s">
        <v>96</v>
      </c>
      <c r="I6" t="s">
        <v>95</v>
      </c>
      <c r="J6">
        <v>10</v>
      </c>
      <c r="K6" s="1" t="s">
        <v>53</v>
      </c>
      <c r="L6" t="s">
        <v>97</v>
      </c>
      <c r="M6">
        <v>35</v>
      </c>
    </row>
    <row r="7" spans="1:13" x14ac:dyDescent="0.25">
      <c r="A7" t="str">
        <f t="shared" si="0"/>
        <v xml:space="preserve"> קופסה ובה 30 עוגיות. עולה 10 שקלים.</v>
      </c>
      <c r="B7" t="str">
        <f t="shared" si="1"/>
        <v>חשבו מחיר של קופסה  ובה  45 עוגיות.</v>
      </c>
      <c r="C7" t="s">
        <v>98</v>
      </c>
      <c r="D7" s="1">
        <f t="shared" si="2"/>
        <v>15</v>
      </c>
      <c r="F7" s="1" t="s">
        <v>94</v>
      </c>
      <c r="G7">
        <v>30</v>
      </c>
      <c r="H7" t="s">
        <v>96</v>
      </c>
      <c r="I7" t="s">
        <v>95</v>
      </c>
      <c r="J7">
        <v>10</v>
      </c>
      <c r="K7" s="1" t="s">
        <v>53</v>
      </c>
      <c r="L7" t="s">
        <v>97</v>
      </c>
      <c r="M7">
        <v>45</v>
      </c>
    </row>
    <row r="8" spans="1:13" x14ac:dyDescent="0.25">
      <c r="A8" t="str">
        <f t="shared" si="0"/>
        <v xml:space="preserve"> קופסה ובה 35 עוגיות. עולה 10 שקלים.</v>
      </c>
      <c r="B8" t="str">
        <f t="shared" si="1"/>
        <v>חשבו מחיר של קופסה  ובה  70 עוגיות.</v>
      </c>
      <c r="C8" t="s">
        <v>98</v>
      </c>
      <c r="D8" s="1">
        <f t="shared" si="2"/>
        <v>20</v>
      </c>
      <c r="F8" s="1" t="s">
        <v>94</v>
      </c>
      <c r="G8">
        <v>35</v>
      </c>
      <c r="H8" t="s">
        <v>96</v>
      </c>
      <c r="I8" t="s">
        <v>95</v>
      </c>
      <c r="J8">
        <v>10</v>
      </c>
      <c r="K8" s="1" t="s">
        <v>53</v>
      </c>
      <c r="L8" t="s">
        <v>97</v>
      </c>
      <c r="M8">
        <v>70</v>
      </c>
    </row>
    <row r="9" spans="1:13" x14ac:dyDescent="0.25">
      <c r="A9" t="str">
        <f t="shared" si="0"/>
        <v xml:space="preserve"> קופסה ובה 40 עוגיות. עולה 10 שקלים.</v>
      </c>
      <c r="B9" t="str">
        <f t="shared" si="1"/>
        <v>חשבו מחיר של קופסה  ובה  40 עוגיות.</v>
      </c>
      <c r="C9" t="s">
        <v>98</v>
      </c>
      <c r="D9" s="1">
        <f t="shared" si="2"/>
        <v>10</v>
      </c>
      <c r="F9" s="1" t="s">
        <v>94</v>
      </c>
      <c r="G9">
        <v>40</v>
      </c>
      <c r="H9" t="s">
        <v>96</v>
      </c>
      <c r="I9" t="s">
        <v>95</v>
      </c>
      <c r="J9">
        <v>10</v>
      </c>
      <c r="K9" s="1" t="s">
        <v>53</v>
      </c>
      <c r="L9" t="s">
        <v>97</v>
      </c>
      <c r="M9">
        <v>40</v>
      </c>
    </row>
    <row r="10" spans="1:13" x14ac:dyDescent="0.25">
      <c r="A10" t="str">
        <f t="shared" si="0"/>
        <v xml:space="preserve"> קופסה ובה 21 עוגיות. עולה 9 שקלים.</v>
      </c>
      <c r="B10" t="str">
        <f t="shared" si="1"/>
        <v>חשבו מחיר של קופסה  ובה  28 עוגיות.</v>
      </c>
      <c r="C10" t="s">
        <v>98</v>
      </c>
      <c r="D10" s="1">
        <f t="shared" si="2"/>
        <v>12</v>
      </c>
      <c r="F10" s="1" t="s">
        <v>94</v>
      </c>
      <c r="G10">
        <v>21</v>
      </c>
      <c r="H10" t="s">
        <v>96</v>
      </c>
      <c r="I10" t="s">
        <v>95</v>
      </c>
      <c r="J10">
        <v>9</v>
      </c>
      <c r="K10" s="1" t="s">
        <v>53</v>
      </c>
      <c r="L10" t="s">
        <v>97</v>
      </c>
      <c r="M10">
        <v>28</v>
      </c>
    </row>
    <row r="11" spans="1:13" x14ac:dyDescent="0.25">
      <c r="A11" t="str">
        <f t="shared" si="0"/>
        <v xml:space="preserve">  רצף מרצף 20 אריחים במשך 9 שעות.</v>
      </c>
      <c r="B11" t="str">
        <f>CONCATENATE(L11,M11,K11)</f>
        <v xml:space="preserve"> כמה אריחים ירצף במשך 18 שעות.</v>
      </c>
      <c r="C11" t="s">
        <v>104</v>
      </c>
      <c r="D11" s="1">
        <f>M11*G11/J11</f>
        <v>40</v>
      </c>
      <c r="F11" s="1" t="s">
        <v>102</v>
      </c>
      <c r="G11">
        <v>20</v>
      </c>
      <c r="H11" t="s">
        <v>101</v>
      </c>
      <c r="I11" t="s">
        <v>100</v>
      </c>
      <c r="J11">
        <v>9</v>
      </c>
      <c r="K11" s="1" t="s">
        <v>99</v>
      </c>
      <c r="L11" t="s">
        <v>103</v>
      </c>
      <c r="M11">
        <v>18</v>
      </c>
    </row>
    <row r="12" spans="1:13" x14ac:dyDescent="0.25">
      <c r="A12" t="str">
        <f t="shared" si="0"/>
        <v xml:space="preserve">  רצף מרצף 20 אריחים במשך 12 שעות.</v>
      </c>
      <c r="B12" t="str">
        <f t="shared" ref="B12:B19" si="3">CONCATENATE(L12,M12,K12)</f>
        <v xml:space="preserve"> כמה אריחים ירצף במשך 18 שעות.</v>
      </c>
      <c r="C12" t="s">
        <v>104</v>
      </c>
      <c r="D12" s="1">
        <f t="shared" ref="D12:D19" si="4">M12*G12/J12</f>
        <v>30</v>
      </c>
      <c r="F12" s="1" t="s">
        <v>102</v>
      </c>
      <c r="G12">
        <v>20</v>
      </c>
      <c r="H12" t="s">
        <v>101</v>
      </c>
      <c r="I12" t="s">
        <v>100</v>
      </c>
      <c r="J12">
        <v>12</v>
      </c>
      <c r="K12" s="1" t="s">
        <v>99</v>
      </c>
      <c r="L12" t="s">
        <v>103</v>
      </c>
      <c r="M12">
        <v>18</v>
      </c>
    </row>
    <row r="13" spans="1:13" x14ac:dyDescent="0.25">
      <c r="A13" t="str">
        <f t="shared" si="0"/>
        <v xml:space="preserve">  רצף מרצף 20 אריחים במשך 12 שעות.</v>
      </c>
      <c r="B13" t="str">
        <f t="shared" si="3"/>
        <v xml:space="preserve"> כמה אריחים ירצף במשך 27 שעות.</v>
      </c>
      <c r="C13" t="s">
        <v>104</v>
      </c>
      <c r="D13" s="1">
        <f t="shared" si="4"/>
        <v>45</v>
      </c>
      <c r="F13" s="1" t="s">
        <v>102</v>
      </c>
      <c r="G13">
        <v>20</v>
      </c>
      <c r="H13" t="s">
        <v>101</v>
      </c>
      <c r="I13" t="s">
        <v>100</v>
      </c>
      <c r="J13">
        <v>12</v>
      </c>
      <c r="K13" s="1" t="s">
        <v>99</v>
      </c>
      <c r="L13" t="s">
        <v>103</v>
      </c>
      <c r="M13">
        <v>27</v>
      </c>
    </row>
    <row r="14" spans="1:13" x14ac:dyDescent="0.25">
      <c r="A14" t="str">
        <f t="shared" si="0"/>
        <v xml:space="preserve">  רצף מרצף 20 אריחים במשך 12 שעות.</v>
      </c>
      <c r="B14" t="str">
        <f t="shared" si="3"/>
        <v xml:space="preserve"> כמה אריחים ירצף במשך 36 שעות.</v>
      </c>
      <c r="C14" t="s">
        <v>104</v>
      </c>
      <c r="D14" s="1">
        <f t="shared" si="4"/>
        <v>60</v>
      </c>
      <c r="F14" s="1" t="s">
        <v>102</v>
      </c>
      <c r="G14">
        <v>20</v>
      </c>
      <c r="H14" t="s">
        <v>101</v>
      </c>
      <c r="I14" t="s">
        <v>100</v>
      </c>
      <c r="J14">
        <v>12</v>
      </c>
      <c r="K14" s="1" t="s">
        <v>99</v>
      </c>
      <c r="L14" t="s">
        <v>103</v>
      </c>
      <c r="M14">
        <v>36</v>
      </c>
    </row>
    <row r="15" spans="1:13" x14ac:dyDescent="0.25">
      <c r="A15" t="str">
        <f t="shared" si="0"/>
        <v xml:space="preserve">  רצף מרצף 20 אריחים במשך 12 שעות.</v>
      </c>
      <c r="B15" t="str">
        <f t="shared" si="3"/>
        <v xml:space="preserve"> כמה אריחים ירצף במשך 45 שעות.</v>
      </c>
      <c r="C15" t="s">
        <v>104</v>
      </c>
      <c r="D15" s="1">
        <f t="shared" si="4"/>
        <v>75</v>
      </c>
      <c r="F15" s="1" t="s">
        <v>102</v>
      </c>
      <c r="G15">
        <v>20</v>
      </c>
      <c r="H15" t="s">
        <v>101</v>
      </c>
      <c r="I15" t="s">
        <v>100</v>
      </c>
      <c r="J15">
        <v>12</v>
      </c>
      <c r="K15" s="1" t="s">
        <v>99</v>
      </c>
      <c r="L15" t="s">
        <v>103</v>
      </c>
      <c r="M15">
        <v>45</v>
      </c>
    </row>
    <row r="16" spans="1:13" x14ac:dyDescent="0.25">
      <c r="A16" t="str">
        <f t="shared" si="0"/>
        <v xml:space="preserve">  רצף מרצף 20 אריחים במשך 12 שעות.</v>
      </c>
      <c r="B16" t="str">
        <f t="shared" si="3"/>
        <v xml:space="preserve"> כמה אריחים ירצף במשך 54 שעות.</v>
      </c>
      <c r="C16" t="s">
        <v>104</v>
      </c>
      <c r="D16" s="1">
        <f t="shared" si="4"/>
        <v>90</v>
      </c>
      <c r="F16" s="1" t="s">
        <v>102</v>
      </c>
      <c r="G16">
        <v>20</v>
      </c>
      <c r="H16" t="s">
        <v>101</v>
      </c>
      <c r="I16" t="s">
        <v>100</v>
      </c>
      <c r="J16">
        <v>12</v>
      </c>
      <c r="K16" s="1" t="s">
        <v>99</v>
      </c>
      <c r="L16" t="s">
        <v>103</v>
      </c>
      <c r="M16">
        <v>54</v>
      </c>
    </row>
    <row r="17" spans="1:13" x14ac:dyDescent="0.25">
      <c r="A17" t="str">
        <f t="shared" si="0"/>
        <v xml:space="preserve">  רצף מרצף 20 אריחים במשך 12 שעות.</v>
      </c>
      <c r="B17" t="str">
        <f t="shared" si="3"/>
        <v xml:space="preserve"> כמה אריחים ירצף במשך 63 שעות.</v>
      </c>
      <c r="C17" t="s">
        <v>104</v>
      </c>
      <c r="D17" s="1">
        <f t="shared" si="4"/>
        <v>105</v>
      </c>
      <c r="F17" s="1" t="s">
        <v>102</v>
      </c>
      <c r="G17">
        <v>20</v>
      </c>
      <c r="H17" t="s">
        <v>101</v>
      </c>
      <c r="I17" t="s">
        <v>100</v>
      </c>
      <c r="J17">
        <v>12</v>
      </c>
      <c r="K17" s="1" t="s">
        <v>99</v>
      </c>
      <c r="L17" t="s">
        <v>103</v>
      </c>
      <c r="M17">
        <v>63</v>
      </c>
    </row>
    <row r="18" spans="1:13" x14ac:dyDescent="0.25">
      <c r="A18" t="str">
        <f t="shared" si="0"/>
        <v xml:space="preserve">  רצף מרצף 20 אריחים במשך 12 שעות.</v>
      </c>
      <c r="B18" t="str">
        <f t="shared" si="3"/>
        <v xml:space="preserve"> כמה אריחים ירצף במשך 72 שעות.</v>
      </c>
      <c r="C18" t="s">
        <v>104</v>
      </c>
      <c r="D18" s="1">
        <f t="shared" si="4"/>
        <v>120</v>
      </c>
      <c r="F18" s="1" t="s">
        <v>102</v>
      </c>
      <c r="G18">
        <v>20</v>
      </c>
      <c r="H18" t="s">
        <v>101</v>
      </c>
      <c r="I18" t="s">
        <v>100</v>
      </c>
      <c r="J18">
        <v>12</v>
      </c>
      <c r="K18" s="1" t="s">
        <v>99</v>
      </c>
      <c r="L18" t="s">
        <v>103</v>
      </c>
      <c r="M18">
        <v>72</v>
      </c>
    </row>
    <row r="19" spans="1:13" x14ac:dyDescent="0.25">
      <c r="A19" t="str">
        <f t="shared" si="0"/>
        <v xml:space="preserve">  רצף מרצף 20 אריחים במשך 12 שעות.</v>
      </c>
      <c r="B19" t="str">
        <f t="shared" si="3"/>
        <v xml:space="preserve"> כמה אריחים ירצף במשך 81 שעות.</v>
      </c>
      <c r="C19" t="s">
        <v>104</v>
      </c>
      <c r="D19" s="1">
        <f t="shared" si="4"/>
        <v>135</v>
      </c>
      <c r="F19" s="1" t="s">
        <v>102</v>
      </c>
      <c r="G19">
        <v>20</v>
      </c>
      <c r="H19" t="s">
        <v>101</v>
      </c>
      <c r="I19" t="s">
        <v>100</v>
      </c>
      <c r="J19">
        <v>12</v>
      </c>
      <c r="K19" s="1" t="s">
        <v>99</v>
      </c>
      <c r="L19" t="s">
        <v>103</v>
      </c>
      <c r="M19">
        <v>81</v>
      </c>
    </row>
    <row r="20" spans="1:13" x14ac:dyDescent="0.25">
      <c r="A20" t="str">
        <f t="shared" si="0"/>
        <v xml:space="preserve">מחיר 6 ק"ג עגבניות 4 ₪ </v>
      </c>
      <c r="B20" t="str">
        <f>CONCATENATE(L20,M20,H20,I20)</f>
        <v xml:space="preserve">חשבו מחיר של של   15 ק"ג עגבניות </v>
      </c>
      <c r="C20" t="s">
        <v>362</v>
      </c>
      <c r="D20" s="1">
        <f>J20*M20/G20</f>
        <v>10</v>
      </c>
      <c r="F20" s="1" t="s">
        <v>360</v>
      </c>
      <c r="G20">
        <v>6</v>
      </c>
      <c r="H20" t="s">
        <v>359</v>
      </c>
      <c r="I20" t="s">
        <v>357</v>
      </c>
      <c r="J20">
        <v>4</v>
      </c>
      <c r="K20" s="1" t="s">
        <v>358</v>
      </c>
      <c r="L20" t="s">
        <v>361</v>
      </c>
      <c r="M20">
        <v>15</v>
      </c>
    </row>
    <row r="21" spans="1:13" x14ac:dyDescent="0.25">
      <c r="A21" t="str">
        <f t="shared" ref="A21:A30" si="5">CONCATENATE(F21,G21,H21,I21,J21,K21)</f>
        <v xml:space="preserve">מחיר 8 ק"ג עגבניות 5 ₪ </v>
      </c>
      <c r="B21" t="str">
        <f t="shared" ref="B21:B30" si="6">CONCATENATE(L21,M21,H21,I21)</f>
        <v xml:space="preserve">חשבו מחיר של של   16 ק"ג עגבניות </v>
      </c>
      <c r="C21" t="s">
        <v>362</v>
      </c>
      <c r="D21" s="1">
        <f t="shared" ref="D21:D30" si="7">J21*M21/G21</f>
        <v>10</v>
      </c>
      <c r="F21" s="1" t="s">
        <v>360</v>
      </c>
      <c r="G21">
        <v>8</v>
      </c>
      <c r="H21" t="s">
        <v>359</v>
      </c>
      <c r="I21" t="s">
        <v>357</v>
      </c>
      <c r="J21">
        <v>5</v>
      </c>
      <c r="K21" s="1" t="s">
        <v>358</v>
      </c>
      <c r="L21" t="s">
        <v>361</v>
      </c>
      <c r="M21">
        <f>G21*2</f>
        <v>16</v>
      </c>
    </row>
    <row r="22" spans="1:13" x14ac:dyDescent="0.25">
      <c r="A22" t="str">
        <f t="shared" si="5"/>
        <v xml:space="preserve">מחיר 10 ק"ג עגבניות 6 ₪ </v>
      </c>
      <c r="B22" t="str">
        <f t="shared" si="6"/>
        <v xml:space="preserve">חשבו מחיר של של   25 ק"ג עגבניות </v>
      </c>
      <c r="C22" t="s">
        <v>362</v>
      </c>
      <c r="D22" s="1">
        <f t="shared" si="7"/>
        <v>15</v>
      </c>
      <c r="F22" s="1" t="s">
        <v>360</v>
      </c>
      <c r="G22">
        <v>10</v>
      </c>
      <c r="H22" t="s">
        <v>359</v>
      </c>
      <c r="I22" t="s">
        <v>357</v>
      </c>
      <c r="J22">
        <v>6</v>
      </c>
      <c r="K22" s="1" t="s">
        <v>358</v>
      </c>
      <c r="L22" t="s">
        <v>361</v>
      </c>
      <c r="M22">
        <f>G22*2.5</f>
        <v>25</v>
      </c>
    </row>
    <row r="23" spans="1:13" x14ac:dyDescent="0.25">
      <c r="A23" t="str">
        <f t="shared" si="5"/>
        <v xml:space="preserve">מחיר 12 ק"ג עגבניות 48 ₪ </v>
      </c>
      <c r="B23" t="str">
        <f t="shared" si="6"/>
        <v xml:space="preserve">חשבו מחיר של של   30 ק"ג עגבניות </v>
      </c>
      <c r="C23" t="s">
        <v>362</v>
      </c>
      <c r="D23" s="1">
        <f t="shared" si="7"/>
        <v>120</v>
      </c>
      <c r="F23" s="1" t="s">
        <v>360</v>
      </c>
      <c r="G23">
        <v>12</v>
      </c>
      <c r="H23" t="s">
        <v>359</v>
      </c>
      <c r="I23" t="s">
        <v>357</v>
      </c>
      <c r="J23">
        <f>G23*4</f>
        <v>48</v>
      </c>
      <c r="K23" s="1" t="s">
        <v>358</v>
      </c>
      <c r="L23" t="s">
        <v>361</v>
      </c>
      <c r="M23">
        <f t="shared" ref="M23:M30" si="8">G23*2.5</f>
        <v>30</v>
      </c>
    </row>
    <row r="24" spans="1:13" x14ac:dyDescent="0.25">
      <c r="A24" t="str">
        <f t="shared" si="5"/>
        <v xml:space="preserve">מחיר 14 ק"ג עגבניות 56 ₪ </v>
      </c>
      <c r="B24" t="str">
        <f t="shared" si="6"/>
        <v xml:space="preserve">חשבו מחיר של של   35 ק"ג עגבניות </v>
      </c>
      <c r="C24" t="s">
        <v>362</v>
      </c>
      <c r="D24" s="1">
        <f t="shared" si="7"/>
        <v>140</v>
      </c>
      <c r="F24" s="1" t="s">
        <v>360</v>
      </c>
      <c r="G24">
        <v>14</v>
      </c>
      <c r="H24" t="s">
        <v>359</v>
      </c>
      <c r="I24" t="s">
        <v>357</v>
      </c>
      <c r="J24">
        <f t="shared" ref="J24:J30" si="9">G24*4</f>
        <v>56</v>
      </c>
      <c r="K24" s="1" t="s">
        <v>358</v>
      </c>
      <c r="L24" t="s">
        <v>361</v>
      </c>
      <c r="M24">
        <f t="shared" si="8"/>
        <v>35</v>
      </c>
    </row>
    <row r="25" spans="1:13" x14ac:dyDescent="0.25">
      <c r="A25" t="str">
        <f t="shared" si="5"/>
        <v xml:space="preserve">מחיר 16 ק"ג עגבניות 64 ₪ </v>
      </c>
      <c r="B25" t="str">
        <f t="shared" si="6"/>
        <v xml:space="preserve">חשבו מחיר של של   40 ק"ג עגבניות </v>
      </c>
      <c r="C25" t="s">
        <v>362</v>
      </c>
      <c r="D25" s="1">
        <f t="shared" si="7"/>
        <v>160</v>
      </c>
      <c r="F25" s="1" t="s">
        <v>360</v>
      </c>
      <c r="G25">
        <v>16</v>
      </c>
      <c r="H25" t="s">
        <v>359</v>
      </c>
      <c r="I25" t="s">
        <v>357</v>
      </c>
      <c r="J25">
        <f t="shared" si="9"/>
        <v>64</v>
      </c>
      <c r="K25" s="1" t="s">
        <v>358</v>
      </c>
      <c r="L25" t="s">
        <v>361</v>
      </c>
      <c r="M25">
        <f t="shared" si="8"/>
        <v>40</v>
      </c>
    </row>
    <row r="26" spans="1:13" x14ac:dyDescent="0.25">
      <c r="A26" t="str">
        <f t="shared" si="5"/>
        <v xml:space="preserve">מחיר 18 ק"ג עגבניות 72 ₪ </v>
      </c>
      <c r="B26" t="str">
        <f t="shared" si="6"/>
        <v xml:space="preserve">חשבו מחיר של של   45 ק"ג עגבניות </v>
      </c>
      <c r="C26" t="s">
        <v>362</v>
      </c>
      <c r="D26" s="1">
        <f t="shared" si="7"/>
        <v>180</v>
      </c>
      <c r="F26" s="1" t="s">
        <v>360</v>
      </c>
      <c r="G26">
        <v>18</v>
      </c>
      <c r="H26" t="s">
        <v>359</v>
      </c>
      <c r="I26" t="s">
        <v>357</v>
      </c>
      <c r="J26">
        <f t="shared" si="9"/>
        <v>72</v>
      </c>
      <c r="K26" s="1" t="s">
        <v>358</v>
      </c>
      <c r="L26" t="s">
        <v>361</v>
      </c>
      <c r="M26">
        <f t="shared" si="8"/>
        <v>45</v>
      </c>
    </row>
    <row r="27" spans="1:13" x14ac:dyDescent="0.25">
      <c r="A27" t="str">
        <f t="shared" si="5"/>
        <v xml:space="preserve">מחיר 20 ק"ג עגבניות 80 ₪ </v>
      </c>
      <c r="B27" t="str">
        <f t="shared" si="6"/>
        <v xml:space="preserve">חשבו מחיר של של   50 ק"ג עגבניות </v>
      </c>
      <c r="C27" t="s">
        <v>362</v>
      </c>
      <c r="D27" s="1">
        <f t="shared" si="7"/>
        <v>200</v>
      </c>
      <c r="F27" s="1" t="s">
        <v>360</v>
      </c>
      <c r="G27">
        <v>20</v>
      </c>
      <c r="H27" t="s">
        <v>359</v>
      </c>
      <c r="I27" t="s">
        <v>357</v>
      </c>
      <c r="J27">
        <f t="shared" si="9"/>
        <v>80</v>
      </c>
      <c r="K27" s="1" t="s">
        <v>358</v>
      </c>
      <c r="L27" t="s">
        <v>361</v>
      </c>
      <c r="M27">
        <f t="shared" si="8"/>
        <v>50</v>
      </c>
    </row>
    <row r="28" spans="1:13" x14ac:dyDescent="0.25">
      <c r="A28" t="str">
        <f t="shared" si="5"/>
        <v xml:space="preserve">מחיר 22 ק"ג עגבניות 88 ₪ </v>
      </c>
      <c r="B28" t="str">
        <f t="shared" si="6"/>
        <v xml:space="preserve">חשבו מחיר של של   55 ק"ג עגבניות </v>
      </c>
      <c r="C28" t="s">
        <v>362</v>
      </c>
      <c r="D28" s="1">
        <f t="shared" si="7"/>
        <v>220</v>
      </c>
      <c r="F28" s="1" t="s">
        <v>360</v>
      </c>
      <c r="G28">
        <v>22</v>
      </c>
      <c r="H28" t="s">
        <v>359</v>
      </c>
      <c r="I28" t="s">
        <v>357</v>
      </c>
      <c r="J28">
        <f t="shared" si="9"/>
        <v>88</v>
      </c>
      <c r="K28" s="1" t="s">
        <v>358</v>
      </c>
      <c r="L28" t="s">
        <v>361</v>
      </c>
      <c r="M28">
        <f t="shared" si="8"/>
        <v>55</v>
      </c>
    </row>
    <row r="29" spans="1:13" x14ac:dyDescent="0.25">
      <c r="A29" t="str">
        <f t="shared" si="5"/>
        <v xml:space="preserve">מחיר 24 ק"ג עגבניות 96 ₪ </v>
      </c>
      <c r="B29" t="str">
        <f t="shared" si="6"/>
        <v xml:space="preserve">חשבו מחיר של של   60 ק"ג עגבניות </v>
      </c>
      <c r="C29" t="s">
        <v>362</v>
      </c>
      <c r="D29" s="1">
        <f t="shared" si="7"/>
        <v>240</v>
      </c>
      <c r="F29" s="1" t="s">
        <v>360</v>
      </c>
      <c r="G29">
        <v>24</v>
      </c>
      <c r="H29" t="s">
        <v>359</v>
      </c>
      <c r="I29" t="s">
        <v>357</v>
      </c>
      <c r="J29">
        <f t="shared" si="9"/>
        <v>96</v>
      </c>
      <c r="K29" s="1" t="s">
        <v>358</v>
      </c>
      <c r="L29" t="s">
        <v>361</v>
      </c>
      <c r="M29">
        <f t="shared" si="8"/>
        <v>60</v>
      </c>
    </row>
    <row r="30" spans="1:13" x14ac:dyDescent="0.25">
      <c r="A30" t="str">
        <f t="shared" si="5"/>
        <v xml:space="preserve">מחיר 26 ק"ג עגבניות 104 ₪ </v>
      </c>
      <c r="B30" t="str">
        <f t="shared" si="6"/>
        <v xml:space="preserve">חשבו מחיר של של   65 ק"ג עגבניות </v>
      </c>
      <c r="C30" t="s">
        <v>362</v>
      </c>
      <c r="D30" s="1">
        <f t="shared" si="7"/>
        <v>260</v>
      </c>
      <c r="F30" s="1" t="s">
        <v>360</v>
      </c>
      <c r="G30">
        <v>26</v>
      </c>
      <c r="H30" t="s">
        <v>359</v>
      </c>
      <c r="I30" t="s">
        <v>357</v>
      </c>
      <c r="J30">
        <f t="shared" si="9"/>
        <v>104</v>
      </c>
      <c r="K30" s="1" t="s">
        <v>358</v>
      </c>
      <c r="L30" t="s">
        <v>361</v>
      </c>
      <c r="M30">
        <f t="shared" si="8"/>
        <v>65</v>
      </c>
    </row>
    <row r="31" spans="1:13" x14ac:dyDescent="0.25">
      <c r="A31" t="str">
        <f t="shared" ref="A31" si="10">CONCATENATE(F31,G31,H31,I31,J31,K31)</f>
        <v xml:space="preserve">מחיר 4 ק"ג עגבניות 10 ₪ </v>
      </c>
      <c r="B31" t="str">
        <f t="shared" ref="B31" si="11">CONCATENATE(L31,M31,H31,I31)</f>
        <v xml:space="preserve">חשבו מחיר של של   15 ק"ג עגבניות </v>
      </c>
      <c r="C31" t="s">
        <v>362</v>
      </c>
      <c r="D31" s="1">
        <f>G31*2.5*1.5</f>
        <v>15</v>
      </c>
      <c r="F31" s="1" t="s">
        <v>360</v>
      </c>
      <c r="G31">
        <v>4</v>
      </c>
      <c r="H31" t="s">
        <v>359</v>
      </c>
      <c r="I31" t="s">
        <v>357</v>
      </c>
      <c r="J31">
        <f>G31*2.5</f>
        <v>10</v>
      </c>
      <c r="K31" s="1" t="s">
        <v>358</v>
      </c>
      <c r="L31" t="s">
        <v>361</v>
      </c>
      <c r="M31">
        <f>G31*2.5*1.5</f>
        <v>15</v>
      </c>
    </row>
    <row r="32" spans="1:13" x14ac:dyDescent="0.25">
      <c r="A32" t="str">
        <f t="shared" ref="A32:A35" si="12">CONCATENATE(F32,G32,H32,I32,J32,K32)</f>
        <v xml:space="preserve">מחיר 8 ק"ג עגבניות 20 ₪ </v>
      </c>
      <c r="B32" t="str">
        <f t="shared" ref="B32:B35" si="13">CONCATENATE(L32,M32,H32,I32)</f>
        <v xml:space="preserve">חשבו מחיר של של   20 ק"ג עגבניות </v>
      </c>
      <c r="C32" t="s">
        <v>362</v>
      </c>
      <c r="D32" s="1">
        <f t="shared" ref="D32:D35" si="14">G32*2.5*1.5</f>
        <v>30</v>
      </c>
      <c r="F32" s="1" t="s">
        <v>360</v>
      </c>
      <c r="G32">
        <v>8</v>
      </c>
      <c r="H32" t="s">
        <v>359</v>
      </c>
      <c r="I32" t="s">
        <v>357</v>
      </c>
      <c r="J32">
        <f t="shared" ref="J32:J34" si="15">G32*2.5</f>
        <v>20</v>
      </c>
      <c r="K32" s="1" t="s">
        <v>358</v>
      </c>
      <c r="L32" t="s">
        <v>361</v>
      </c>
      <c r="M32">
        <f t="shared" ref="M32:M35" si="16">G32*2.5</f>
        <v>20</v>
      </c>
    </row>
    <row r="33" spans="1:13" x14ac:dyDescent="0.25">
      <c r="A33" t="str">
        <f t="shared" si="12"/>
        <v xml:space="preserve">מחיר 12 ק"ג עגבניות 30 ₪ </v>
      </c>
      <c r="B33" t="str">
        <f t="shared" si="13"/>
        <v xml:space="preserve">חשבו מחיר של של   30 ק"ג עגבניות </v>
      </c>
      <c r="C33" t="s">
        <v>362</v>
      </c>
      <c r="D33" s="1">
        <f t="shared" si="14"/>
        <v>45</v>
      </c>
      <c r="F33" s="1" t="s">
        <v>360</v>
      </c>
      <c r="G33">
        <v>12</v>
      </c>
      <c r="H33" t="s">
        <v>359</v>
      </c>
      <c r="I33" t="s">
        <v>357</v>
      </c>
      <c r="J33">
        <f t="shared" si="15"/>
        <v>30</v>
      </c>
      <c r="K33" s="1" t="s">
        <v>358</v>
      </c>
      <c r="L33" t="s">
        <v>361</v>
      </c>
      <c r="M33">
        <f t="shared" si="16"/>
        <v>30</v>
      </c>
    </row>
    <row r="34" spans="1:13" x14ac:dyDescent="0.25">
      <c r="A34" t="str">
        <f t="shared" si="12"/>
        <v xml:space="preserve">מחיר 16 ק"ג עגבניות 40 ₪ </v>
      </c>
      <c r="B34" t="str">
        <f t="shared" si="13"/>
        <v xml:space="preserve">חשבו מחיר של של   40 ק"ג עגבניות </v>
      </c>
      <c r="C34" t="s">
        <v>362</v>
      </c>
      <c r="D34" s="1">
        <f t="shared" si="14"/>
        <v>60</v>
      </c>
      <c r="F34" s="1" t="s">
        <v>360</v>
      </c>
      <c r="G34">
        <v>16</v>
      </c>
      <c r="H34" t="s">
        <v>359</v>
      </c>
      <c r="I34" t="s">
        <v>357</v>
      </c>
      <c r="J34">
        <f t="shared" si="15"/>
        <v>40</v>
      </c>
      <c r="K34" s="1" t="s">
        <v>358</v>
      </c>
      <c r="L34" t="s">
        <v>361</v>
      </c>
      <c r="M34">
        <f t="shared" si="16"/>
        <v>40</v>
      </c>
    </row>
    <row r="35" spans="1:13" x14ac:dyDescent="0.25">
      <c r="A35" t="str">
        <f t="shared" si="12"/>
        <v xml:space="preserve">מחיר 20 ק"ג עגבניות 50 ₪ </v>
      </c>
      <c r="B35" t="str">
        <f t="shared" si="13"/>
        <v xml:space="preserve">חשבו מחיר של של   50 ק"ג עגבניות </v>
      </c>
      <c r="C35" t="s">
        <v>362</v>
      </c>
      <c r="D35" s="1">
        <f t="shared" si="14"/>
        <v>75</v>
      </c>
      <c r="F35" s="1" t="s">
        <v>360</v>
      </c>
      <c r="G35">
        <v>20</v>
      </c>
      <c r="H35" t="s">
        <v>359</v>
      </c>
      <c r="I35" t="s">
        <v>357</v>
      </c>
      <c r="J35">
        <f t="shared" ref="J35" si="17">G35*2.5</f>
        <v>50</v>
      </c>
      <c r="K35" s="1" t="s">
        <v>358</v>
      </c>
      <c r="L35" t="s">
        <v>361</v>
      </c>
      <c r="M35">
        <f t="shared" si="16"/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102" zoomScaleNormal="102" workbookViewId="0">
      <selection activeCell="E10" sqref="E10"/>
    </sheetView>
  </sheetViews>
  <sheetFormatPr defaultRowHeight="13.8" x14ac:dyDescent="0.25"/>
  <cols>
    <col min="1" max="1" width="49.69921875" customWidth="1"/>
    <col min="2" max="2" width="33.19921875" customWidth="1"/>
    <col min="3" max="3" width="48.09765625" customWidth="1"/>
    <col min="4" max="4" width="6.296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122</v>
      </c>
      <c r="C2" t="s">
        <v>123</v>
      </c>
      <c r="D2">
        <v>30</v>
      </c>
      <c r="F2" s="4" t="s">
        <v>120</v>
      </c>
      <c r="G2" t="s">
        <v>124</v>
      </c>
      <c r="H2" t="s">
        <v>125</v>
      </c>
      <c r="I2" s="3" t="s">
        <v>107</v>
      </c>
      <c r="J2" s="1" t="s">
        <v>10</v>
      </c>
      <c r="K2" t="s">
        <v>121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122</v>
      </c>
      <c r="C3" t="s">
        <v>123</v>
      </c>
      <c r="D3">
        <v>40</v>
      </c>
      <c r="F3" s="4" t="s">
        <v>112</v>
      </c>
      <c r="G3" t="s">
        <v>124</v>
      </c>
      <c r="H3" t="s">
        <v>125</v>
      </c>
      <c r="I3" s="3" t="s">
        <v>107</v>
      </c>
      <c r="J3" s="1" t="s">
        <v>10</v>
      </c>
      <c r="K3" t="s">
        <v>121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122</v>
      </c>
      <c r="C4" t="s">
        <v>123</v>
      </c>
      <c r="D4">
        <v>40</v>
      </c>
      <c r="F4" s="4" t="s">
        <v>109</v>
      </c>
      <c r="G4" t="s">
        <v>124</v>
      </c>
      <c r="H4" t="s">
        <v>125</v>
      </c>
      <c r="I4" s="3" t="s">
        <v>114</v>
      </c>
      <c r="J4" s="1" t="s">
        <v>10</v>
      </c>
      <c r="K4" t="s">
        <v>121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122</v>
      </c>
      <c r="C5" t="s">
        <v>123</v>
      </c>
      <c r="D5">
        <v>8</v>
      </c>
      <c r="F5" s="1" t="s">
        <v>7</v>
      </c>
      <c r="G5" t="s">
        <v>124</v>
      </c>
      <c r="H5" t="s">
        <v>125</v>
      </c>
      <c r="I5" s="3" t="s">
        <v>112</v>
      </c>
      <c r="J5" s="1" t="s">
        <v>10</v>
      </c>
      <c r="K5" t="s">
        <v>121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122</v>
      </c>
      <c r="C6" t="s">
        <v>123</v>
      </c>
      <c r="D6">
        <v>12</v>
      </c>
      <c r="F6" s="4" t="s">
        <v>117</v>
      </c>
      <c r="G6" t="s">
        <v>124</v>
      </c>
      <c r="H6" t="s">
        <v>125</v>
      </c>
      <c r="I6" s="3" t="s">
        <v>113</v>
      </c>
      <c r="J6" s="1" t="s">
        <v>10</v>
      </c>
      <c r="K6" t="s">
        <v>121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122</v>
      </c>
      <c r="C7" t="s">
        <v>123</v>
      </c>
      <c r="D7">
        <v>6</v>
      </c>
      <c r="F7" s="4" t="s">
        <v>7</v>
      </c>
      <c r="G7" t="s">
        <v>124</v>
      </c>
      <c r="H7" t="s">
        <v>125</v>
      </c>
      <c r="I7" s="3" t="s">
        <v>108</v>
      </c>
      <c r="J7" s="1" t="s">
        <v>10</v>
      </c>
      <c r="K7" t="s">
        <v>121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122</v>
      </c>
      <c r="C8" t="s">
        <v>123</v>
      </c>
      <c r="D8">
        <v>40</v>
      </c>
      <c r="F8" s="4" t="s">
        <v>109</v>
      </c>
      <c r="G8" t="s">
        <v>124</v>
      </c>
      <c r="H8" t="s">
        <v>125</v>
      </c>
      <c r="I8" s="3" t="s">
        <v>107</v>
      </c>
      <c r="J8" s="1" t="s">
        <v>10</v>
      </c>
      <c r="K8" t="s">
        <v>121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122</v>
      </c>
      <c r="C9" t="s">
        <v>126</v>
      </c>
      <c r="D9">
        <v>120</v>
      </c>
      <c r="F9" s="4" t="s">
        <v>109</v>
      </c>
      <c r="G9" t="s">
        <v>124</v>
      </c>
      <c r="H9" t="s">
        <v>125</v>
      </c>
      <c r="I9" s="3" t="s">
        <v>107</v>
      </c>
      <c r="J9" s="1" t="s">
        <v>10</v>
      </c>
      <c r="K9" t="s">
        <v>127</v>
      </c>
      <c r="L9" s="3" t="s">
        <v>118</v>
      </c>
      <c r="M9" s="1" t="s">
        <v>128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134</v>
      </c>
      <c r="D10">
        <f>G10/2</f>
        <v>6</v>
      </c>
      <c r="F10" s="1" t="s">
        <v>6</v>
      </c>
      <c r="G10">
        <v>12</v>
      </c>
      <c r="H10" t="s">
        <v>129</v>
      </c>
      <c r="I10">
        <v>4</v>
      </c>
      <c r="J10" s="4" t="s">
        <v>130</v>
      </c>
      <c r="K10" t="s">
        <v>133</v>
      </c>
      <c r="L10" t="s">
        <v>131</v>
      </c>
      <c r="M10" s="4" t="s">
        <v>132</v>
      </c>
      <c r="N10" t="s">
        <v>135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134</v>
      </c>
      <c r="D11">
        <f t="shared" ref="D11:D14" si="3">G11/2</f>
        <v>7</v>
      </c>
      <c r="F11" s="1" t="s">
        <v>6</v>
      </c>
      <c r="G11">
        <v>14</v>
      </c>
      <c r="H11" t="s">
        <v>129</v>
      </c>
      <c r="I11">
        <v>8</v>
      </c>
      <c r="J11" s="4" t="s">
        <v>130</v>
      </c>
      <c r="K11" t="s">
        <v>133</v>
      </c>
      <c r="L11" t="s">
        <v>131</v>
      </c>
      <c r="M11" s="4" t="s">
        <v>132</v>
      </c>
      <c r="N11" t="s">
        <v>135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134</v>
      </c>
      <c r="D12">
        <f t="shared" si="3"/>
        <v>8</v>
      </c>
      <c r="F12" s="1" t="s">
        <v>6</v>
      </c>
      <c r="G12">
        <v>16</v>
      </c>
      <c r="H12" t="s">
        <v>129</v>
      </c>
      <c r="J12" s="4" t="s">
        <v>130</v>
      </c>
      <c r="K12" t="s">
        <v>133</v>
      </c>
      <c r="L12" t="s">
        <v>131</v>
      </c>
      <c r="M12" s="4" t="s">
        <v>132</v>
      </c>
      <c r="N12" t="s">
        <v>135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134</v>
      </c>
      <c r="D13">
        <f t="shared" si="3"/>
        <v>9</v>
      </c>
      <c r="F13" s="1" t="s">
        <v>6</v>
      </c>
      <c r="G13">
        <v>18</v>
      </c>
      <c r="H13" t="s">
        <v>129</v>
      </c>
      <c r="J13" s="4" t="s">
        <v>130</v>
      </c>
      <c r="K13" t="s">
        <v>133</v>
      </c>
      <c r="L13" t="s">
        <v>131</v>
      </c>
      <c r="M13" s="4" t="s">
        <v>132</v>
      </c>
      <c r="N13" t="s">
        <v>135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134</v>
      </c>
      <c r="D14">
        <f t="shared" si="3"/>
        <v>12</v>
      </c>
      <c r="F14" s="1" t="s">
        <v>6</v>
      </c>
      <c r="G14">
        <v>24</v>
      </c>
      <c r="H14" t="s">
        <v>129</v>
      </c>
      <c r="J14" s="4" t="s">
        <v>130</v>
      </c>
      <c r="K14" t="s">
        <v>133</v>
      </c>
      <c r="L14" t="s">
        <v>131</v>
      </c>
      <c r="M14" s="4" t="s">
        <v>132</v>
      </c>
      <c r="N14" t="s">
        <v>135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134</v>
      </c>
      <c r="D15">
        <f>G15/3</f>
        <v>10</v>
      </c>
      <c r="F15" s="1" t="s">
        <v>6</v>
      </c>
      <c r="G15">
        <v>30</v>
      </c>
      <c r="H15" t="s">
        <v>129</v>
      </c>
      <c r="J15" s="4" t="s">
        <v>110</v>
      </c>
      <c r="K15" t="s">
        <v>133</v>
      </c>
      <c r="L15" t="s">
        <v>131</v>
      </c>
      <c r="M15" s="4" t="s">
        <v>132</v>
      </c>
      <c r="N15" t="s">
        <v>135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134</v>
      </c>
      <c r="D16">
        <v>15</v>
      </c>
      <c r="F16" s="1" t="s">
        <v>6</v>
      </c>
      <c r="G16">
        <v>32</v>
      </c>
      <c r="H16" t="s">
        <v>129</v>
      </c>
      <c r="J16" s="4" t="s">
        <v>119</v>
      </c>
      <c r="K16" t="s">
        <v>133</v>
      </c>
      <c r="L16" t="s">
        <v>131</v>
      </c>
      <c r="M16" s="1" t="s">
        <v>113</v>
      </c>
      <c r="N16" t="s">
        <v>135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134</v>
      </c>
      <c r="D17">
        <v>6</v>
      </c>
      <c r="F17" s="1" t="s">
        <v>6</v>
      </c>
      <c r="G17">
        <v>20</v>
      </c>
      <c r="H17" t="s">
        <v>129</v>
      </c>
      <c r="J17" s="4" t="s">
        <v>116</v>
      </c>
      <c r="K17" t="s">
        <v>133</v>
      </c>
      <c r="L17" t="s">
        <v>131</v>
      </c>
      <c r="M17" s="3" t="s">
        <v>112</v>
      </c>
      <c r="N17" t="s">
        <v>135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134</v>
      </c>
      <c r="D18">
        <v>9</v>
      </c>
      <c r="F18" s="1" t="s">
        <v>6</v>
      </c>
      <c r="G18">
        <v>30</v>
      </c>
      <c r="H18" t="s">
        <v>129</v>
      </c>
      <c r="J18" s="4" t="s">
        <v>116</v>
      </c>
      <c r="K18" t="s">
        <v>133</v>
      </c>
      <c r="L18" t="s">
        <v>131</v>
      </c>
      <c r="M18" s="3" t="s">
        <v>112</v>
      </c>
      <c r="N18" t="s">
        <v>135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134</v>
      </c>
      <c r="D19">
        <v>12</v>
      </c>
      <c r="F19" s="1" t="s">
        <v>6</v>
      </c>
      <c r="G19">
        <v>40</v>
      </c>
      <c r="H19" t="s">
        <v>129</v>
      </c>
      <c r="J19" s="4" t="s">
        <v>116</v>
      </c>
      <c r="K19" t="s">
        <v>133</v>
      </c>
      <c r="L19" t="s">
        <v>131</v>
      </c>
      <c r="M19" s="3" t="s">
        <v>112</v>
      </c>
      <c r="N19" t="s">
        <v>135</v>
      </c>
    </row>
    <row r="27" spans="1:14" ht="21" x14ac:dyDescent="0.25">
      <c r="E27" s="3"/>
      <c r="H27" s="3"/>
      <c r="I27" s="3" t="s">
        <v>108</v>
      </c>
      <c r="J27" s="4" t="s">
        <v>107</v>
      </c>
      <c r="K27" s="3" t="s">
        <v>107</v>
      </c>
    </row>
    <row r="28" spans="1:14" ht="21" x14ac:dyDescent="0.25">
      <c r="C28" s="3"/>
      <c r="E28" s="3"/>
      <c r="F28" s="4"/>
      <c r="H28" s="3"/>
      <c r="I28" s="3" t="s">
        <v>109</v>
      </c>
      <c r="J28" s="4" t="s">
        <v>110</v>
      </c>
      <c r="K28" s="3" t="s">
        <v>111</v>
      </c>
    </row>
    <row r="29" spans="1:14" ht="21" x14ac:dyDescent="0.25">
      <c r="C29" s="3"/>
      <c r="E29" s="3"/>
      <c r="F29" s="4"/>
      <c r="H29" s="3"/>
      <c r="I29" s="3" t="s">
        <v>112</v>
      </c>
      <c r="J29" s="4" t="s">
        <v>113</v>
      </c>
      <c r="K29" s="3" t="s">
        <v>114</v>
      </c>
    </row>
    <row r="30" spans="1:14" ht="21" x14ac:dyDescent="0.25">
      <c r="C30" s="3"/>
      <c r="D30" s="3"/>
      <c r="E30" s="3"/>
      <c r="H30" s="3"/>
      <c r="I30" s="3" t="s">
        <v>115</v>
      </c>
      <c r="J30" s="4" t="s">
        <v>113</v>
      </c>
      <c r="K30" s="3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9" zoomScaleNormal="89" workbookViewId="0">
      <selection activeCell="A2" sqref="A2"/>
    </sheetView>
  </sheetViews>
  <sheetFormatPr defaultRowHeight="13.8" x14ac:dyDescent="0.25"/>
  <cols>
    <col min="1" max="1" width="49.69921875" customWidth="1"/>
    <col min="2" max="2" width="33.19921875" customWidth="1"/>
    <col min="3" max="3" width="52.19921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122</v>
      </c>
      <c r="C2" t="s">
        <v>123</v>
      </c>
      <c r="F2" s="4" t="s">
        <v>120</v>
      </c>
      <c r="G2" t="s">
        <v>124</v>
      </c>
      <c r="H2" t="s">
        <v>125</v>
      </c>
      <c r="I2" s="3" t="s">
        <v>107</v>
      </c>
      <c r="J2" s="1" t="s">
        <v>10</v>
      </c>
      <c r="K2" t="s">
        <v>121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122</v>
      </c>
      <c r="C3" t="s">
        <v>123</v>
      </c>
      <c r="F3" s="4" t="s">
        <v>112</v>
      </c>
      <c r="G3" t="s">
        <v>124</v>
      </c>
      <c r="H3" t="s">
        <v>125</v>
      </c>
      <c r="I3" s="3" t="s">
        <v>107</v>
      </c>
      <c r="J3" s="1" t="s">
        <v>10</v>
      </c>
      <c r="K3" t="s">
        <v>121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122</v>
      </c>
      <c r="C4" t="s">
        <v>123</v>
      </c>
      <c r="F4" s="4" t="s">
        <v>109</v>
      </c>
      <c r="G4" t="s">
        <v>124</v>
      </c>
      <c r="H4" t="s">
        <v>125</v>
      </c>
      <c r="I4" s="3" t="s">
        <v>114</v>
      </c>
      <c r="J4" s="1" t="s">
        <v>10</v>
      </c>
      <c r="K4" t="s">
        <v>121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122</v>
      </c>
      <c r="C5" t="s">
        <v>123</v>
      </c>
      <c r="F5" s="1" t="s">
        <v>7</v>
      </c>
      <c r="G5" t="s">
        <v>124</v>
      </c>
      <c r="H5" t="s">
        <v>125</v>
      </c>
      <c r="I5" s="3" t="s">
        <v>112</v>
      </c>
      <c r="J5" s="1" t="s">
        <v>10</v>
      </c>
      <c r="K5" t="s">
        <v>121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122</v>
      </c>
      <c r="C6" t="s">
        <v>123</v>
      </c>
      <c r="F6" s="4" t="s">
        <v>117</v>
      </c>
      <c r="G6" t="s">
        <v>124</v>
      </c>
      <c r="H6" t="s">
        <v>125</v>
      </c>
      <c r="I6" s="3" t="s">
        <v>113</v>
      </c>
      <c r="J6" s="1" t="s">
        <v>10</v>
      </c>
      <c r="K6" t="s">
        <v>121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122</v>
      </c>
      <c r="C7" t="s">
        <v>123</v>
      </c>
      <c r="F7" s="4" t="s">
        <v>7</v>
      </c>
      <c r="G7" t="s">
        <v>124</v>
      </c>
      <c r="H7" t="s">
        <v>125</v>
      </c>
      <c r="I7" s="3" t="s">
        <v>108</v>
      </c>
      <c r="J7" s="1" t="s">
        <v>10</v>
      </c>
      <c r="K7" t="s">
        <v>121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122</v>
      </c>
      <c r="C8" t="s">
        <v>123</v>
      </c>
      <c r="F8" s="4" t="s">
        <v>109</v>
      </c>
      <c r="G8" t="s">
        <v>124</v>
      </c>
      <c r="H8" t="s">
        <v>125</v>
      </c>
      <c r="I8" s="3" t="s">
        <v>107</v>
      </c>
      <c r="J8" s="1" t="s">
        <v>10</v>
      </c>
      <c r="K8" t="s">
        <v>121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122</v>
      </c>
      <c r="C9" t="s">
        <v>126</v>
      </c>
      <c r="F9" s="4" t="s">
        <v>109</v>
      </c>
      <c r="G9" t="s">
        <v>124</v>
      </c>
      <c r="H9" t="s">
        <v>125</v>
      </c>
      <c r="I9" s="3" t="s">
        <v>107</v>
      </c>
      <c r="J9" s="1" t="s">
        <v>10</v>
      </c>
      <c r="K9" t="s">
        <v>127</v>
      </c>
      <c r="L9" s="3" t="s">
        <v>118</v>
      </c>
      <c r="M9" s="1" t="s">
        <v>128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134</v>
      </c>
      <c r="D10">
        <f>G10/2</f>
        <v>6</v>
      </c>
      <c r="F10" s="1" t="s">
        <v>6</v>
      </c>
      <c r="G10">
        <v>12</v>
      </c>
      <c r="H10" t="s">
        <v>129</v>
      </c>
      <c r="I10">
        <v>4</v>
      </c>
      <c r="J10" s="4" t="s">
        <v>130</v>
      </c>
      <c r="K10" t="s">
        <v>133</v>
      </c>
      <c r="L10" t="s">
        <v>131</v>
      </c>
      <c r="M10" s="4" t="s">
        <v>132</v>
      </c>
      <c r="N10" t="s">
        <v>135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134</v>
      </c>
      <c r="D11">
        <f t="shared" ref="D11:D14" si="3">G11/2</f>
        <v>7</v>
      </c>
      <c r="F11" s="1" t="s">
        <v>6</v>
      </c>
      <c r="G11">
        <v>14</v>
      </c>
      <c r="H11" t="s">
        <v>129</v>
      </c>
      <c r="I11">
        <v>8</v>
      </c>
      <c r="J11" s="4" t="s">
        <v>130</v>
      </c>
      <c r="K11" t="s">
        <v>133</v>
      </c>
      <c r="L11" t="s">
        <v>131</v>
      </c>
      <c r="M11" s="4" t="s">
        <v>132</v>
      </c>
      <c r="N11" t="s">
        <v>135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134</v>
      </c>
      <c r="D12">
        <f t="shared" si="3"/>
        <v>8</v>
      </c>
      <c r="F12" s="1" t="s">
        <v>6</v>
      </c>
      <c r="G12">
        <v>16</v>
      </c>
      <c r="H12" t="s">
        <v>129</v>
      </c>
      <c r="J12" s="4" t="s">
        <v>130</v>
      </c>
      <c r="K12" t="s">
        <v>133</v>
      </c>
      <c r="L12" t="s">
        <v>131</v>
      </c>
      <c r="M12" s="4" t="s">
        <v>132</v>
      </c>
      <c r="N12" t="s">
        <v>135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134</v>
      </c>
      <c r="D13">
        <f t="shared" si="3"/>
        <v>9</v>
      </c>
      <c r="F13" s="1" t="s">
        <v>6</v>
      </c>
      <c r="G13">
        <v>18</v>
      </c>
      <c r="H13" t="s">
        <v>129</v>
      </c>
      <c r="J13" s="4" t="s">
        <v>130</v>
      </c>
      <c r="K13" t="s">
        <v>133</v>
      </c>
      <c r="L13" t="s">
        <v>131</v>
      </c>
      <c r="M13" s="4" t="s">
        <v>132</v>
      </c>
      <c r="N13" t="s">
        <v>135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134</v>
      </c>
      <c r="D14">
        <f t="shared" si="3"/>
        <v>12</v>
      </c>
      <c r="F14" s="1" t="s">
        <v>6</v>
      </c>
      <c r="G14">
        <v>24</v>
      </c>
      <c r="H14" t="s">
        <v>129</v>
      </c>
      <c r="J14" s="4" t="s">
        <v>130</v>
      </c>
      <c r="K14" t="s">
        <v>133</v>
      </c>
      <c r="L14" t="s">
        <v>131</v>
      </c>
      <c r="M14" s="4" t="s">
        <v>132</v>
      </c>
      <c r="N14" t="s">
        <v>135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134</v>
      </c>
      <c r="D15">
        <f>G15/3</f>
        <v>10</v>
      </c>
      <c r="F15" s="1" t="s">
        <v>6</v>
      </c>
      <c r="G15">
        <v>30</v>
      </c>
      <c r="H15" t="s">
        <v>129</v>
      </c>
      <c r="J15" s="4" t="s">
        <v>110</v>
      </c>
      <c r="K15" t="s">
        <v>133</v>
      </c>
      <c r="L15" t="s">
        <v>131</v>
      </c>
      <c r="M15" s="4" t="s">
        <v>132</v>
      </c>
      <c r="N15" t="s">
        <v>135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134</v>
      </c>
      <c r="D16">
        <v>15</v>
      </c>
      <c r="F16" s="1" t="s">
        <v>6</v>
      </c>
      <c r="G16">
        <v>32</v>
      </c>
      <c r="H16" t="s">
        <v>129</v>
      </c>
      <c r="J16" s="4" t="s">
        <v>119</v>
      </c>
      <c r="K16" t="s">
        <v>133</v>
      </c>
      <c r="L16" t="s">
        <v>131</v>
      </c>
      <c r="M16" s="1" t="s">
        <v>113</v>
      </c>
      <c r="N16" t="s">
        <v>135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134</v>
      </c>
      <c r="D17">
        <v>6</v>
      </c>
      <c r="F17" s="1" t="s">
        <v>6</v>
      </c>
      <c r="G17">
        <v>20</v>
      </c>
      <c r="H17" t="s">
        <v>129</v>
      </c>
      <c r="J17" s="4" t="s">
        <v>116</v>
      </c>
      <c r="K17" t="s">
        <v>133</v>
      </c>
      <c r="L17" t="s">
        <v>131</v>
      </c>
      <c r="M17" s="3" t="s">
        <v>112</v>
      </c>
      <c r="N17" t="s">
        <v>135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134</v>
      </c>
      <c r="D18">
        <v>9</v>
      </c>
      <c r="F18" s="1" t="s">
        <v>6</v>
      </c>
      <c r="G18">
        <v>30</v>
      </c>
      <c r="H18" t="s">
        <v>129</v>
      </c>
      <c r="J18" s="4" t="s">
        <v>116</v>
      </c>
      <c r="K18" t="s">
        <v>133</v>
      </c>
      <c r="L18" t="s">
        <v>131</v>
      </c>
      <c r="M18" s="3" t="s">
        <v>112</v>
      </c>
      <c r="N18" t="s">
        <v>135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134</v>
      </c>
      <c r="D19">
        <v>12</v>
      </c>
      <c r="F19" s="1" t="s">
        <v>6</v>
      </c>
      <c r="G19">
        <v>40</v>
      </c>
      <c r="H19" t="s">
        <v>129</v>
      </c>
      <c r="J19" s="4" t="s">
        <v>116</v>
      </c>
      <c r="K19" t="s">
        <v>133</v>
      </c>
      <c r="L19" t="s">
        <v>131</v>
      </c>
      <c r="M19" s="3" t="s">
        <v>112</v>
      </c>
      <c r="N19" t="s">
        <v>135</v>
      </c>
    </row>
    <row r="27" spans="1:14" ht="21" x14ac:dyDescent="0.25">
      <c r="E27" s="3"/>
      <c r="H27" s="3"/>
      <c r="I27" s="3" t="s">
        <v>108</v>
      </c>
      <c r="J27" s="4" t="s">
        <v>107</v>
      </c>
      <c r="K27" s="3" t="s">
        <v>107</v>
      </c>
    </row>
    <row r="28" spans="1:14" ht="21" x14ac:dyDescent="0.25">
      <c r="C28" s="3"/>
      <c r="E28" s="3"/>
      <c r="F28" s="4"/>
      <c r="H28" s="3"/>
      <c r="I28" s="3" t="s">
        <v>109</v>
      </c>
      <c r="J28" s="4" t="s">
        <v>110</v>
      </c>
      <c r="K28" s="3" t="s">
        <v>111</v>
      </c>
    </row>
    <row r="29" spans="1:14" ht="21" x14ac:dyDescent="0.25">
      <c r="C29" s="3"/>
      <c r="E29" s="3"/>
      <c r="F29" s="4"/>
      <c r="H29" s="3"/>
      <c r="I29" s="3" t="s">
        <v>112</v>
      </c>
      <c r="J29" s="4" t="s">
        <v>113</v>
      </c>
      <c r="K29" s="3" t="s">
        <v>114</v>
      </c>
    </row>
    <row r="30" spans="1:14" ht="21" x14ac:dyDescent="0.25">
      <c r="C30" s="3"/>
      <c r="D30" s="3"/>
      <c r="E30" s="3"/>
      <c r="H30" s="3"/>
      <c r="I30" s="3" t="s">
        <v>115</v>
      </c>
      <c r="J30" s="4" t="s">
        <v>113</v>
      </c>
      <c r="K30" s="3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zoomScale="89" zoomScaleNormal="89" workbookViewId="0">
      <selection sqref="A1:E1"/>
    </sheetView>
  </sheetViews>
  <sheetFormatPr defaultRowHeight="13.8" x14ac:dyDescent="0.25"/>
  <cols>
    <col min="1" max="1" width="49.69921875" customWidth="1"/>
    <col min="2" max="2" width="33.19921875" customWidth="1"/>
    <col min="3" max="3" width="52.19921875" customWidth="1"/>
    <col min="6" max="6" width="8.796875" style="1"/>
    <col min="7" max="7" width="7.296875" customWidth="1"/>
    <col min="8" max="8" width="12.5" customWidth="1"/>
    <col min="9" max="9" width="3.5" customWidth="1"/>
    <col min="10" max="10" width="8.796875" style="1"/>
    <col min="11" max="11" width="22.296875" customWidth="1"/>
    <col min="13" max="13" width="4.59765625" style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ht="21" x14ac:dyDescent="0.25">
      <c r="A2" t="str">
        <f>CONCATENATE(G2,F2,H2,I2,J2,K2)</f>
        <v xml:space="preserve"> מבין תלמידי הכיתה  ⅙  לומדים חשבון, ⅕ לומדים אנגלית והשאר משחקים.</v>
      </c>
      <c r="B2" t="s">
        <v>122</v>
      </c>
      <c r="C2" t="s">
        <v>123</v>
      </c>
      <c r="F2" s="4" t="s">
        <v>120</v>
      </c>
      <c r="G2" t="s">
        <v>124</v>
      </c>
      <c r="H2" t="s">
        <v>125</v>
      </c>
      <c r="I2" s="3" t="s">
        <v>107</v>
      </c>
      <c r="J2" s="1" t="s">
        <v>10</v>
      </c>
      <c r="K2" t="s">
        <v>121</v>
      </c>
    </row>
    <row r="3" spans="1:14" ht="21" x14ac:dyDescent="0.25">
      <c r="A3" t="str">
        <f t="shared" ref="A3:A8" si="0">CONCATENATE(G3,F3,H3,I3,J3,K3)</f>
        <v xml:space="preserve"> מבין תלמידי הכיתה  ⅜ לומדים חשבון, ⅕ לומדים אנגלית והשאר משחקים.</v>
      </c>
      <c r="B3" t="s">
        <v>122</v>
      </c>
      <c r="C3" t="s">
        <v>123</v>
      </c>
      <c r="F3" s="4" t="s">
        <v>112</v>
      </c>
      <c r="G3" t="s">
        <v>124</v>
      </c>
      <c r="H3" t="s">
        <v>125</v>
      </c>
      <c r="I3" s="3" t="s">
        <v>107</v>
      </c>
      <c r="J3" s="1" t="s">
        <v>10</v>
      </c>
      <c r="K3" t="s">
        <v>121</v>
      </c>
    </row>
    <row r="4" spans="1:14" ht="21" x14ac:dyDescent="0.25">
      <c r="A4" t="str">
        <f t="shared" si="0"/>
        <v xml:space="preserve"> מבין תלמידי הכיתה  ⅛ לומדים חשבון, ⅗ לומדים אנגלית והשאר משחקים.</v>
      </c>
      <c r="B4" t="s">
        <v>122</v>
      </c>
      <c r="C4" t="s">
        <v>123</v>
      </c>
      <c r="F4" s="4" t="s">
        <v>109</v>
      </c>
      <c r="G4" t="s">
        <v>124</v>
      </c>
      <c r="H4" t="s">
        <v>125</v>
      </c>
      <c r="I4" s="3" t="s">
        <v>114</v>
      </c>
      <c r="J4" s="1" t="s">
        <v>10</v>
      </c>
      <c r="K4" t="s">
        <v>121</v>
      </c>
    </row>
    <row r="5" spans="1:14" ht="21" x14ac:dyDescent="0.25">
      <c r="A5" t="str">
        <f t="shared" si="0"/>
        <v xml:space="preserve"> מבין תלמידי הכיתה  ½ לומדים חשבון, ⅜ לומדים אנגלית והשאר משחקים.</v>
      </c>
      <c r="B5" t="s">
        <v>122</v>
      </c>
      <c r="C5" t="s">
        <v>123</v>
      </c>
      <c r="F5" s="1" t="s">
        <v>7</v>
      </c>
      <c r="G5" t="s">
        <v>124</v>
      </c>
      <c r="H5" t="s">
        <v>125</v>
      </c>
      <c r="I5" s="3" t="s">
        <v>112</v>
      </c>
      <c r="J5" s="1" t="s">
        <v>10</v>
      </c>
      <c r="K5" t="s">
        <v>121</v>
      </c>
    </row>
    <row r="6" spans="1:14" ht="21" x14ac:dyDescent="0.25">
      <c r="A6" t="str">
        <f t="shared" si="0"/>
        <v xml:space="preserve"> מבין תלמידי הכיתה  ⅙ לומדים חשבון, ¾ לומדים אנגלית והשאר משחקים.</v>
      </c>
      <c r="B6" t="s">
        <v>122</v>
      </c>
      <c r="C6" t="s">
        <v>123</v>
      </c>
      <c r="F6" s="4" t="s">
        <v>117</v>
      </c>
      <c r="G6" t="s">
        <v>124</v>
      </c>
      <c r="H6" t="s">
        <v>125</v>
      </c>
      <c r="I6" s="3" t="s">
        <v>113</v>
      </c>
      <c r="J6" s="1" t="s">
        <v>10</v>
      </c>
      <c r="K6" t="s">
        <v>121</v>
      </c>
    </row>
    <row r="7" spans="1:14" ht="21" x14ac:dyDescent="0.25">
      <c r="A7" t="str">
        <f t="shared" si="0"/>
        <v xml:space="preserve"> מבין תלמידי הכיתה  ½ לומדים חשבון, ⅓ לומדים אנגלית והשאר משחקים.</v>
      </c>
      <c r="B7" t="s">
        <v>122</v>
      </c>
      <c r="C7" t="s">
        <v>123</v>
      </c>
      <c r="F7" s="4" t="s">
        <v>7</v>
      </c>
      <c r="G7" t="s">
        <v>124</v>
      </c>
      <c r="H7" t="s">
        <v>125</v>
      </c>
      <c r="I7" s="3" t="s">
        <v>108</v>
      </c>
      <c r="J7" s="1" t="s">
        <v>10</v>
      </c>
      <c r="K7" t="s">
        <v>121</v>
      </c>
    </row>
    <row r="8" spans="1:14" ht="21" x14ac:dyDescent="0.25">
      <c r="A8" t="str">
        <f t="shared" si="0"/>
        <v xml:space="preserve"> מבין תלמידי הכיתה  ⅛ לומדים חשבון, ⅕ לומדים אנגלית והשאר משחקים.</v>
      </c>
      <c r="B8" t="s">
        <v>122</v>
      </c>
      <c r="C8" t="s">
        <v>123</v>
      </c>
      <c r="F8" s="4" t="s">
        <v>109</v>
      </c>
      <c r="G8" t="s">
        <v>124</v>
      </c>
      <c r="H8" t="s">
        <v>125</v>
      </c>
      <c r="I8" s="3" t="s">
        <v>107</v>
      </c>
      <c r="J8" s="1" t="s">
        <v>10</v>
      </c>
      <c r="K8" t="s">
        <v>121</v>
      </c>
    </row>
    <row r="9" spans="1:14" ht="21" x14ac:dyDescent="0.25">
      <c r="A9" t="str">
        <f>CONCATENATE(G9,F9,H9,I9,J9,K9,L9,M9)</f>
        <v xml:space="preserve"> מבין תלמידי הכיתה  ⅛ לומדים חשבון, ⅕ לומדים אנגלית ו  ⅚ לומדים גאוגרפיה.</v>
      </c>
      <c r="B9" t="s">
        <v>122</v>
      </c>
      <c r="C9" t="s">
        <v>126</v>
      </c>
      <c r="F9" s="4" t="s">
        <v>109</v>
      </c>
      <c r="G9" t="s">
        <v>124</v>
      </c>
      <c r="H9" t="s">
        <v>125</v>
      </c>
      <c r="I9" s="3" t="s">
        <v>107</v>
      </c>
      <c r="J9" s="1" t="s">
        <v>10</v>
      </c>
      <c r="K9" t="s">
        <v>127</v>
      </c>
      <c r="L9" s="3" t="s">
        <v>118</v>
      </c>
      <c r="M9" s="1" t="s">
        <v>128</v>
      </c>
    </row>
    <row r="10" spans="1:14" ht="21" x14ac:dyDescent="0.25">
      <c r="A10" t="str">
        <f>CONCATENATE(F10,G10,H10,J10,K10)</f>
        <v xml:space="preserve">בכיתה 12 תלמידים ומתוכם ½  שחקני שחמט </v>
      </c>
      <c r="B10" t="str">
        <f>CONCATENATE(L10,K10,M10,N10)</f>
        <v>מבין שחקני שחמט  ½  בנות.</v>
      </c>
      <c r="C10" t="s">
        <v>134</v>
      </c>
      <c r="D10">
        <f>G10/2</f>
        <v>6</v>
      </c>
      <c r="F10" s="1" t="s">
        <v>6</v>
      </c>
      <c r="G10">
        <v>12</v>
      </c>
      <c r="H10" t="s">
        <v>129</v>
      </c>
      <c r="I10">
        <v>4</v>
      </c>
      <c r="J10" s="4" t="s">
        <v>130</v>
      </c>
      <c r="K10" t="s">
        <v>133</v>
      </c>
      <c r="L10" t="s">
        <v>131</v>
      </c>
      <c r="M10" s="4" t="s">
        <v>132</v>
      </c>
      <c r="N10" t="s">
        <v>135</v>
      </c>
    </row>
    <row r="11" spans="1:14" ht="21" x14ac:dyDescent="0.25">
      <c r="A11" t="str">
        <f t="shared" ref="A11:A19" si="1">CONCATENATE(F11,G11,H11,J11,K11)</f>
        <v xml:space="preserve">בכיתה 14 תלמידים ומתוכם ½  שחקני שחמט </v>
      </c>
      <c r="B11" t="str">
        <f t="shared" ref="B11:B19" si="2">CONCATENATE(L11,K11,M11,N11)</f>
        <v>מבין שחקני שחמט  ½  בנות.</v>
      </c>
      <c r="C11" t="s">
        <v>134</v>
      </c>
      <c r="D11">
        <f t="shared" ref="D11:D14" si="3">G11/2</f>
        <v>7</v>
      </c>
      <c r="F11" s="1" t="s">
        <v>6</v>
      </c>
      <c r="G11">
        <v>14</v>
      </c>
      <c r="H11" t="s">
        <v>129</v>
      </c>
      <c r="I11">
        <v>8</v>
      </c>
      <c r="J11" s="4" t="s">
        <v>130</v>
      </c>
      <c r="K11" t="s">
        <v>133</v>
      </c>
      <c r="L11" t="s">
        <v>131</v>
      </c>
      <c r="M11" s="4" t="s">
        <v>132</v>
      </c>
      <c r="N11" t="s">
        <v>135</v>
      </c>
    </row>
    <row r="12" spans="1:14" ht="21" x14ac:dyDescent="0.25">
      <c r="A12" t="str">
        <f t="shared" si="1"/>
        <v xml:space="preserve">בכיתה 16 תלמידים ומתוכם ½  שחקני שחמט </v>
      </c>
      <c r="B12" t="str">
        <f t="shared" si="2"/>
        <v>מבין שחקני שחמט  ½  בנות.</v>
      </c>
      <c r="C12" t="s">
        <v>134</v>
      </c>
      <c r="D12">
        <f t="shared" si="3"/>
        <v>8</v>
      </c>
      <c r="F12" s="1" t="s">
        <v>6</v>
      </c>
      <c r="G12">
        <v>16</v>
      </c>
      <c r="H12" t="s">
        <v>129</v>
      </c>
      <c r="J12" s="4" t="s">
        <v>130</v>
      </c>
      <c r="K12" t="s">
        <v>133</v>
      </c>
      <c r="L12" t="s">
        <v>131</v>
      </c>
      <c r="M12" s="4" t="s">
        <v>132</v>
      </c>
      <c r="N12" t="s">
        <v>135</v>
      </c>
    </row>
    <row r="13" spans="1:14" ht="21" x14ac:dyDescent="0.25">
      <c r="A13" t="str">
        <f t="shared" si="1"/>
        <v xml:space="preserve">בכיתה 18 תלמידים ומתוכם ½  שחקני שחמט </v>
      </c>
      <c r="B13" t="str">
        <f t="shared" si="2"/>
        <v>מבין שחקני שחמט  ½  בנות.</v>
      </c>
      <c r="C13" t="s">
        <v>134</v>
      </c>
      <c r="D13">
        <f t="shared" si="3"/>
        <v>9</v>
      </c>
      <c r="F13" s="1" t="s">
        <v>6</v>
      </c>
      <c r="G13">
        <v>18</v>
      </c>
      <c r="H13" t="s">
        <v>129</v>
      </c>
      <c r="J13" s="4" t="s">
        <v>130</v>
      </c>
      <c r="K13" t="s">
        <v>133</v>
      </c>
      <c r="L13" t="s">
        <v>131</v>
      </c>
      <c r="M13" s="4" t="s">
        <v>132</v>
      </c>
      <c r="N13" t="s">
        <v>135</v>
      </c>
    </row>
    <row r="14" spans="1:14" ht="21" x14ac:dyDescent="0.25">
      <c r="A14" t="str">
        <f t="shared" si="1"/>
        <v xml:space="preserve">בכיתה 24 תלמידים ומתוכם ½  שחקני שחמט </v>
      </c>
      <c r="B14" t="str">
        <f t="shared" si="2"/>
        <v>מבין שחקני שחמט  ½  בנות.</v>
      </c>
      <c r="C14" t="s">
        <v>134</v>
      </c>
      <c r="D14">
        <f t="shared" si="3"/>
        <v>12</v>
      </c>
      <c r="F14" s="1" t="s">
        <v>6</v>
      </c>
      <c r="G14">
        <v>24</v>
      </c>
      <c r="H14" t="s">
        <v>129</v>
      </c>
      <c r="J14" s="4" t="s">
        <v>130</v>
      </c>
      <c r="K14" t="s">
        <v>133</v>
      </c>
      <c r="L14" t="s">
        <v>131</v>
      </c>
      <c r="M14" s="4" t="s">
        <v>132</v>
      </c>
      <c r="N14" t="s">
        <v>135</v>
      </c>
    </row>
    <row r="15" spans="1:14" ht="21" x14ac:dyDescent="0.25">
      <c r="A15" t="str">
        <f t="shared" si="1"/>
        <v xml:space="preserve">בכיתה 30 תלמידים ומתוכם ⅔ שחקני שחמט </v>
      </c>
      <c r="B15" t="str">
        <f t="shared" si="2"/>
        <v>מבין שחקני שחמט  ½  בנות.</v>
      </c>
      <c r="C15" t="s">
        <v>134</v>
      </c>
      <c r="D15">
        <f>G15/3</f>
        <v>10</v>
      </c>
      <c r="F15" s="1" t="s">
        <v>6</v>
      </c>
      <c r="G15">
        <v>30</v>
      </c>
      <c r="H15" t="s">
        <v>129</v>
      </c>
      <c r="J15" s="4" t="s">
        <v>110</v>
      </c>
      <c r="K15" t="s">
        <v>133</v>
      </c>
      <c r="L15" t="s">
        <v>131</v>
      </c>
      <c r="M15" s="4" t="s">
        <v>132</v>
      </c>
      <c r="N15" t="s">
        <v>135</v>
      </c>
    </row>
    <row r="16" spans="1:14" ht="21" x14ac:dyDescent="0.25">
      <c r="A16" t="str">
        <f t="shared" si="1"/>
        <v xml:space="preserve">בכיתה 32 תלמידים ומתוכם ⅝ שחקני שחמט </v>
      </c>
      <c r="B16" t="str">
        <f t="shared" si="2"/>
        <v>מבין שחקני שחמט ¾ בנות.</v>
      </c>
      <c r="C16" t="s">
        <v>134</v>
      </c>
      <c r="D16">
        <v>15</v>
      </c>
      <c r="F16" s="1" t="s">
        <v>6</v>
      </c>
      <c r="G16">
        <v>32</v>
      </c>
      <c r="H16" t="s">
        <v>129</v>
      </c>
      <c r="J16" s="4" t="s">
        <v>119</v>
      </c>
      <c r="K16" t="s">
        <v>133</v>
      </c>
      <c r="L16" t="s">
        <v>131</v>
      </c>
      <c r="M16" s="1" t="s">
        <v>113</v>
      </c>
      <c r="N16" t="s">
        <v>135</v>
      </c>
    </row>
    <row r="17" spans="1:14" ht="21" x14ac:dyDescent="0.25">
      <c r="A17" t="str">
        <f t="shared" si="1"/>
        <v xml:space="preserve">בכיתה 20 תלמידים ומתוכם ⅘ שחקני שחמט </v>
      </c>
      <c r="B17" t="str">
        <f t="shared" si="2"/>
        <v>מבין שחקני שחמט ⅜ בנות.</v>
      </c>
      <c r="C17" t="s">
        <v>134</v>
      </c>
      <c r="D17">
        <v>6</v>
      </c>
      <c r="F17" s="1" t="s">
        <v>6</v>
      </c>
      <c r="G17">
        <v>20</v>
      </c>
      <c r="H17" t="s">
        <v>129</v>
      </c>
      <c r="J17" s="4" t="s">
        <v>116</v>
      </c>
      <c r="K17" t="s">
        <v>133</v>
      </c>
      <c r="L17" t="s">
        <v>131</v>
      </c>
      <c r="M17" s="3" t="s">
        <v>112</v>
      </c>
      <c r="N17" t="s">
        <v>135</v>
      </c>
    </row>
    <row r="18" spans="1:14" ht="21" x14ac:dyDescent="0.25">
      <c r="A18" t="str">
        <f t="shared" si="1"/>
        <v xml:space="preserve">בכיתה 30 תלמידים ומתוכם ⅘ שחקני שחמט </v>
      </c>
      <c r="B18" t="str">
        <f t="shared" si="2"/>
        <v>מבין שחקני שחמט ⅜ בנות.</v>
      </c>
      <c r="C18" t="s">
        <v>134</v>
      </c>
      <c r="D18">
        <v>9</v>
      </c>
      <c r="F18" s="1" t="s">
        <v>6</v>
      </c>
      <c r="G18">
        <v>30</v>
      </c>
      <c r="H18" t="s">
        <v>129</v>
      </c>
      <c r="J18" s="4" t="s">
        <v>116</v>
      </c>
      <c r="K18" t="s">
        <v>133</v>
      </c>
      <c r="L18" t="s">
        <v>131</v>
      </c>
      <c r="M18" s="3" t="s">
        <v>112</v>
      </c>
      <c r="N18" t="s">
        <v>135</v>
      </c>
    </row>
    <row r="19" spans="1:14" ht="21" x14ac:dyDescent="0.25">
      <c r="A19" t="str">
        <f t="shared" si="1"/>
        <v xml:space="preserve">בכיתה 40 תלמידים ומתוכם ⅘ שחקני שחמט </v>
      </c>
      <c r="B19" t="str">
        <f t="shared" si="2"/>
        <v>מבין שחקני שחמט ⅜ בנות.</v>
      </c>
      <c r="C19" t="s">
        <v>134</v>
      </c>
      <c r="D19">
        <v>12</v>
      </c>
      <c r="F19" s="1" t="s">
        <v>6</v>
      </c>
      <c r="G19">
        <v>40</v>
      </c>
      <c r="H19" t="s">
        <v>129</v>
      </c>
      <c r="J19" s="4" t="s">
        <v>116</v>
      </c>
      <c r="K19" t="s">
        <v>133</v>
      </c>
      <c r="L19" t="s">
        <v>131</v>
      </c>
      <c r="M19" s="3" t="s">
        <v>112</v>
      </c>
      <c r="N19" t="s">
        <v>135</v>
      </c>
    </row>
    <row r="27" spans="1:14" ht="21" x14ac:dyDescent="0.25">
      <c r="E27" s="3"/>
      <c r="H27" s="3"/>
      <c r="I27" s="3" t="s">
        <v>108</v>
      </c>
      <c r="J27" s="4" t="s">
        <v>107</v>
      </c>
      <c r="K27" s="3" t="s">
        <v>107</v>
      </c>
    </row>
    <row r="28" spans="1:14" ht="21" x14ac:dyDescent="0.25">
      <c r="C28" s="3"/>
      <c r="E28" s="3"/>
      <c r="F28" s="4"/>
      <c r="H28" s="3"/>
      <c r="I28" s="3" t="s">
        <v>109</v>
      </c>
      <c r="J28" s="4" t="s">
        <v>110</v>
      </c>
      <c r="K28" s="3" t="s">
        <v>111</v>
      </c>
    </row>
    <row r="29" spans="1:14" ht="21" x14ac:dyDescent="0.25">
      <c r="C29" s="3"/>
      <c r="E29" s="3"/>
      <c r="F29" s="4"/>
      <c r="H29" s="3"/>
      <c r="I29" s="3" t="s">
        <v>112</v>
      </c>
      <c r="J29" s="4" t="s">
        <v>113</v>
      </c>
      <c r="K29" s="3" t="s">
        <v>114</v>
      </c>
    </row>
    <row r="30" spans="1:14" ht="21" x14ac:dyDescent="0.25">
      <c r="C30" s="3"/>
      <c r="D30" s="3"/>
      <c r="E30" s="3"/>
      <c r="H30" s="3"/>
      <c r="I30" s="3" t="s">
        <v>115</v>
      </c>
      <c r="J30" s="4" t="s">
        <v>113</v>
      </c>
      <c r="K30" s="3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workbookViewId="0">
      <selection activeCell="A14" sqref="A14:L14"/>
    </sheetView>
  </sheetViews>
  <sheetFormatPr defaultRowHeight="13.8" x14ac:dyDescent="0.25"/>
  <cols>
    <col min="1" max="1" width="33.3984375" customWidth="1"/>
    <col min="2" max="2" width="17.69921875" customWidth="1"/>
    <col min="3" max="3" width="29.796875" customWidth="1"/>
    <col min="6" max="6" width="20.296875" customWidth="1"/>
    <col min="7" max="7" width="4.3984375" customWidth="1"/>
    <col min="8" max="8" width="3.5" customWidth="1"/>
    <col min="10" max="10" width="3.09765625" customWidth="1"/>
    <col min="11" max="11" width="11.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התיבה הוא  12 מ' ורוחבו 5 מ'</v>
      </c>
      <c r="B2" t="str">
        <f>CONCATENATE(K2,L2,H2)</f>
        <v xml:space="preserve"> גובה התיבה  4 מ'</v>
      </c>
      <c r="C2" t="s">
        <v>145</v>
      </c>
      <c r="D2">
        <f>G2*J2*L2</f>
        <v>240</v>
      </c>
      <c r="F2" t="s">
        <v>148</v>
      </c>
      <c r="G2">
        <v>12</v>
      </c>
      <c r="H2" t="s">
        <v>137</v>
      </c>
      <c r="I2" t="s">
        <v>138</v>
      </c>
      <c r="J2">
        <v>5</v>
      </c>
      <c r="K2" t="s">
        <v>147</v>
      </c>
      <c r="L2">
        <v>4</v>
      </c>
    </row>
    <row r="3" spans="1:12" x14ac:dyDescent="0.25">
      <c r="A3" t="str">
        <f t="shared" ref="A3:A6" si="0">CONCATENATE(F3,G3,H3,I3,J3,H3)</f>
        <v>הרוחב של בסיס התיבה הוא  11 מ' ורוחבו 5 מ'</v>
      </c>
      <c r="B3" t="str">
        <f t="shared" ref="B3:B6" si="1">CONCATENATE(K3,L3,H3)</f>
        <v xml:space="preserve"> גובה התיבה  4 מ'</v>
      </c>
      <c r="C3" t="s">
        <v>145</v>
      </c>
      <c r="D3">
        <f t="shared" ref="D3:D11" si="2">G3*J3*L3</f>
        <v>220</v>
      </c>
      <c r="F3" t="s">
        <v>148</v>
      </c>
      <c r="G3">
        <v>11</v>
      </c>
      <c r="H3" t="s">
        <v>137</v>
      </c>
      <c r="I3" t="s">
        <v>138</v>
      </c>
      <c r="J3">
        <v>5</v>
      </c>
      <c r="K3" t="s">
        <v>147</v>
      </c>
      <c r="L3">
        <v>4</v>
      </c>
    </row>
    <row r="4" spans="1:12" x14ac:dyDescent="0.25">
      <c r="A4" t="str">
        <f t="shared" si="0"/>
        <v>הרוחב של בסיס התיבה הוא  10 מ' ורוחבו 5 מ'</v>
      </c>
      <c r="B4" t="str">
        <f t="shared" si="1"/>
        <v xml:space="preserve"> גובה התיבה  4 מ'</v>
      </c>
      <c r="C4" t="s">
        <v>145</v>
      </c>
      <c r="D4">
        <f t="shared" si="2"/>
        <v>200</v>
      </c>
      <c r="F4" t="s">
        <v>148</v>
      </c>
      <c r="G4">
        <v>10</v>
      </c>
      <c r="H4" t="s">
        <v>137</v>
      </c>
      <c r="I4" t="s">
        <v>138</v>
      </c>
      <c r="J4">
        <v>5</v>
      </c>
      <c r="K4" t="s">
        <v>147</v>
      </c>
      <c r="L4">
        <v>4</v>
      </c>
    </row>
    <row r="5" spans="1:12" x14ac:dyDescent="0.25">
      <c r="A5" t="str">
        <f t="shared" si="0"/>
        <v>הרוחב של בסיס התיבה הוא  9 מ' ורוחבו 5 מ'</v>
      </c>
      <c r="B5" t="str">
        <f t="shared" si="1"/>
        <v xml:space="preserve"> גובה התיבה  4 מ'</v>
      </c>
      <c r="C5" t="s">
        <v>145</v>
      </c>
      <c r="D5">
        <f t="shared" si="2"/>
        <v>180</v>
      </c>
      <c r="F5" t="s">
        <v>148</v>
      </c>
      <c r="G5">
        <v>9</v>
      </c>
      <c r="H5" t="s">
        <v>137</v>
      </c>
      <c r="I5" t="s">
        <v>138</v>
      </c>
      <c r="J5">
        <v>5</v>
      </c>
      <c r="K5" t="s">
        <v>147</v>
      </c>
      <c r="L5">
        <v>4</v>
      </c>
    </row>
    <row r="6" spans="1:12" x14ac:dyDescent="0.25">
      <c r="A6" t="str">
        <f t="shared" si="0"/>
        <v>הרוחב של בסיס התיבה הוא  8 מ' ורוחבו 5 מ'</v>
      </c>
      <c r="B6" t="str">
        <f t="shared" si="1"/>
        <v xml:space="preserve"> גובה התיבה  4 מ'</v>
      </c>
      <c r="C6" t="s">
        <v>145</v>
      </c>
      <c r="D6">
        <f t="shared" si="2"/>
        <v>160</v>
      </c>
      <c r="F6" t="s">
        <v>148</v>
      </c>
      <c r="G6">
        <v>8</v>
      </c>
      <c r="H6" t="s">
        <v>137</v>
      </c>
      <c r="I6" t="s">
        <v>138</v>
      </c>
      <c r="J6">
        <v>5</v>
      </c>
      <c r="K6" t="s">
        <v>147</v>
      </c>
      <c r="L6">
        <v>4</v>
      </c>
    </row>
    <row r="7" spans="1:12" x14ac:dyDescent="0.25">
      <c r="A7" t="str">
        <f t="shared" ref="A7:A11" si="3">CONCATENATE(F7,G7,H7,I7,J7,H7)</f>
        <v>הרוחב של בסיס התיבה הוא  9 מ' ורוחבו 5 מ'</v>
      </c>
      <c r="B7" t="str">
        <f t="shared" ref="B7:B11" si="4">CONCATENATE(K7,L7,H7)</f>
        <v xml:space="preserve"> גובה התיבה  5 מ'</v>
      </c>
      <c r="C7" t="s">
        <v>145</v>
      </c>
      <c r="D7">
        <f t="shared" si="2"/>
        <v>225</v>
      </c>
      <c r="F7" t="s">
        <v>148</v>
      </c>
      <c r="G7">
        <v>9</v>
      </c>
      <c r="H7" t="s">
        <v>137</v>
      </c>
      <c r="I7" t="s">
        <v>138</v>
      </c>
      <c r="J7">
        <v>5</v>
      </c>
      <c r="K7" t="s">
        <v>147</v>
      </c>
      <c r="L7">
        <v>5</v>
      </c>
    </row>
    <row r="8" spans="1:12" x14ac:dyDescent="0.25">
      <c r="A8" t="str">
        <f t="shared" si="3"/>
        <v>הרוחב של בסיס התיבה הוא  8 מ' ורוחבו 5 מ'</v>
      </c>
      <c r="B8" t="str">
        <f t="shared" si="4"/>
        <v xml:space="preserve"> גובה התיבה  6 מ'</v>
      </c>
      <c r="C8" t="s">
        <v>145</v>
      </c>
      <c r="D8">
        <f t="shared" si="2"/>
        <v>240</v>
      </c>
      <c r="F8" t="s">
        <v>148</v>
      </c>
      <c r="G8">
        <v>8</v>
      </c>
      <c r="H8" t="s">
        <v>137</v>
      </c>
      <c r="I8" t="s">
        <v>138</v>
      </c>
      <c r="J8">
        <v>5</v>
      </c>
      <c r="K8" t="s">
        <v>147</v>
      </c>
      <c r="L8">
        <v>6</v>
      </c>
    </row>
    <row r="9" spans="1:12" x14ac:dyDescent="0.25">
      <c r="A9" t="str">
        <f t="shared" si="3"/>
        <v>הרוחב של בסיס התיבה הוא  7 מ' ורוחבו 5 מ'</v>
      </c>
      <c r="B9" t="str">
        <f t="shared" si="4"/>
        <v xml:space="preserve"> גובה התיבה  7 מ'</v>
      </c>
      <c r="C9" t="s">
        <v>145</v>
      </c>
      <c r="D9">
        <f t="shared" si="2"/>
        <v>245</v>
      </c>
      <c r="F9" t="s">
        <v>148</v>
      </c>
      <c r="G9">
        <v>7</v>
      </c>
      <c r="H9" t="s">
        <v>137</v>
      </c>
      <c r="I9" t="s">
        <v>138</v>
      </c>
      <c r="J9">
        <v>5</v>
      </c>
      <c r="K9" t="s">
        <v>147</v>
      </c>
      <c r="L9">
        <v>7</v>
      </c>
    </row>
    <row r="10" spans="1:12" x14ac:dyDescent="0.25">
      <c r="A10" t="str">
        <f t="shared" si="3"/>
        <v>הרוחב של בסיס התיבה הוא  6 מ' ורוחבו 5 מ'</v>
      </c>
      <c r="B10" t="str">
        <f t="shared" si="4"/>
        <v xml:space="preserve"> גובה התיבה  8 מ'</v>
      </c>
      <c r="C10" t="s">
        <v>145</v>
      </c>
      <c r="D10">
        <f t="shared" si="2"/>
        <v>240</v>
      </c>
      <c r="F10" t="s">
        <v>148</v>
      </c>
      <c r="G10">
        <v>6</v>
      </c>
      <c r="H10" t="s">
        <v>137</v>
      </c>
      <c r="I10" t="s">
        <v>138</v>
      </c>
      <c r="J10">
        <v>5</v>
      </c>
      <c r="K10" t="s">
        <v>147</v>
      </c>
      <c r="L10">
        <v>8</v>
      </c>
    </row>
    <row r="11" spans="1:12" x14ac:dyDescent="0.25">
      <c r="A11" t="str">
        <f t="shared" si="3"/>
        <v>הרוחב של בסיס התיבה הוא  5 מ' ורוחבו 5 מ'</v>
      </c>
      <c r="B11" t="str">
        <f t="shared" si="4"/>
        <v xml:space="preserve"> גובה התיבה  9 מ'</v>
      </c>
      <c r="C11" t="s">
        <v>145</v>
      </c>
      <c r="D11">
        <f t="shared" si="2"/>
        <v>225</v>
      </c>
      <c r="F11" t="s">
        <v>148</v>
      </c>
      <c r="G11">
        <v>5</v>
      </c>
      <c r="H11" t="s">
        <v>137</v>
      </c>
      <c r="I11" t="s">
        <v>138</v>
      </c>
      <c r="J11">
        <v>5</v>
      </c>
      <c r="K11" t="s">
        <v>147</v>
      </c>
      <c r="L11">
        <v>9</v>
      </c>
    </row>
    <row r="12" spans="1:12" x14ac:dyDescent="0.25">
      <c r="A12" t="str">
        <f t="shared" ref="A12:A14" si="5">CONCATENATE(F12,G12,H12,I12,J12,H12)</f>
        <v>הרוחב של בסיס התיבה הוא  4 מ' ורוחבו 6 מ'</v>
      </c>
      <c r="B12" t="str">
        <f t="shared" ref="B12:B14" si="6">CONCATENATE(K12,L12,H12)</f>
        <v xml:space="preserve"> גובה התיבה  9 מ'</v>
      </c>
      <c r="C12" t="s">
        <v>145</v>
      </c>
      <c r="D12">
        <f t="shared" ref="D12:D14" si="7">G12*J12*L12</f>
        <v>216</v>
      </c>
      <c r="F12" t="s">
        <v>148</v>
      </c>
      <c r="G12">
        <v>4</v>
      </c>
      <c r="H12" t="s">
        <v>137</v>
      </c>
      <c r="I12" t="s">
        <v>138</v>
      </c>
      <c r="J12">
        <v>6</v>
      </c>
      <c r="K12" t="s">
        <v>147</v>
      </c>
      <c r="L12">
        <v>9</v>
      </c>
    </row>
    <row r="13" spans="1:12" x14ac:dyDescent="0.25">
      <c r="A13" t="str">
        <f t="shared" si="5"/>
        <v>הרוחב של בסיס התיבה הוא  3 מ' ורוחבו 7 מ'</v>
      </c>
      <c r="B13" t="str">
        <f t="shared" si="6"/>
        <v xml:space="preserve"> גובה התיבה  9 מ'</v>
      </c>
      <c r="C13" t="s">
        <v>145</v>
      </c>
      <c r="D13">
        <f t="shared" si="7"/>
        <v>189</v>
      </c>
      <c r="F13" t="s">
        <v>148</v>
      </c>
      <c r="G13">
        <v>3</v>
      </c>
      <c r="H13" t="s">
        <v>137</v>
      </c>
      <c r="I13" t="s">
        <v>138</v>
      </c>
      <c r="J13">
        <v>7</v>
      </c>
      <c r="K13" t="s">
        <v>147</v>
      </c>
      <c r="L13">
        <v>9</v>
      </c>
    </row>
    <row r="14" spans="1:12" x14ac:dyDescent="0.25">
      <c r="A14" t="str">
        <f t="shared" si="5"/>
        <v>הרוחב של בסיס התיבה הוא  2 מ' ורוחבו 8 מ'</v>
      </c>
      <c r="B14" t="str">
        <f t="shared" si="6"/>
        <v xml:space="preserve"> גובה התיבה  9 מ'</v>
      </c>
      <c r="C14" t="s">
        <v>145</v>
      </c>
      <c r="D14">
        <f t="shared" si="7"/>
        <v>144</v>
      </c>
      <c r="F14" t="s">
        <v>148</v>
      </c>
      <c r="G14">
        <v>2</v>
      </c>
      <c r="H14" t="s">
        <v>137</v>
      </c>
      <c r="I14" t="s">
        <v>138</v>
      </c>
      <c r="J14">
        <v>8</v>
      </c>
      <c r="K14" t="s">
        <v>147</v>
      </c>
      <c r="L14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rightToLeft="1" topLeftCell="C1" workbookViewId="0">
      <selection activeCell="A2" sqref="A2:L18"/>
    </sheetView>
  </sheetViews>
  <sheetFormatPr defaultRowHeight="13.8" x14ac:dyDescent="0.25"/>
  <cols>
    <col min="1" max="1" width="33.59765625" customWidth="1"/>
    <col min="2" max="2" width="21.69921875" customWidth="1"/>
    <col min="3" max="3" width="42.296875" customWidth="1"/>
    <col min="4" max="4" width="15.69921875" style="1" customWidth="1"/>
    <col min="6" max="6" width="26.8984375" customWidth="1"/>
    <col min="11" max="11" width="14.7968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תיבה הוא  12 מ' ורוחבו 5 מ'</v>
      </c>
      <c r="B2" t="str">
        <f>CONCATENATE(K2,L2,H2)</f>
        <v xml:space="preserve"> גובה התיבה 4 מ'</v>
      </c>
      <c r="C2" t="s">
        <v>145</v>
      </c>
      <c r="D2">
        <f>G2*J2*L2</f>
        <v>240</v>
      </c>
      <c r="F2" t="s">
        <v>141</v>
      </c>
      <c r="G2">
        <v>12</v>
      </c>
      <c r="H2" t="s">
        <v>137</v>
      </c>
      <c r="I2" t="s">
        <v>138</v>
      </c>
      <c r="J2">
        <v>5</v>
      </c>
      <c r="K2" t="s">
        <v>146</v>
      </c>
      <c r="L2">
        <v>4</v>
      </c>
    </row>
    <row r="3" spans="1:12" x14ac:dyDescent="0.25">
      <c r="A3" t="str">
        <f t="shared" ref="A3:A14" si="0">CONCATENATE(F3,G3,H3,I3,J3,H3)</f>
        <v>הרוחב של בסיס תיבה הוא  11 מ' ורוחבו 5 מ'</v>
      </c>
      <c r="B3" t="str">
        <f t="shared" ref="B3:B14" si="1">CONCATENATE(K3,L3,H3)</f>
        <v xml:space="preserve"> גובה התיבה 4 מ'</v>
      </c>
      <c r="C3" t="s">
        <v>145</v>
      </c>
      <c r="D3">
        <f t="shared" ref="D3:D14" si="2">G3*J3*L3</f>
        <v>220</v>
      </c>
      <c r="F3" t="s">
        <v>141</v>
      </c>
      <c r="G3">
        <v>11</v>
      </c>
      <c r="H3" t="s">
        <v>137</v>
      </c>
      <c r="I3" t="s">
        <v>138</v>
      </c>
      <c r="J3">
        <v>5</v>
      </c>
      <c r="K3" t="s">
        <v>146</v>
      </c>
      <c r="L3">
        <v>4</v>
      </c>
    </row>
    <row r="4" spans="1:12" x14ac:dyDescent="0.25">
      <c r="A4" t="str">
        <f t="shared" si="0"/>
        <v>הרוחב של בסיס תיבה הוא  10 מ' ורוחבו 5 מ'</v>
      </c>
      <c r="B4" t="str">
        <f t="shared" si="1"/>
        <v xml:space="preserve"> גובה התיבה 4 מ'</v>
      </c>
      <c r="C4" t="s">
        <v>145</v>
      </c>
      <c r="D4">
        <f t="shared" si="2"/>
        <v>200</v>
      </c>
      <c r="F4" t="s">
        <v>141</v>
      </c>
      <c r="G4">
        <v>10</v>
      </c>
      <c r="H4" t="s">
        <v>137</v>
      </c>
      <c r="I4" t="s">
        <v>138</v>
      </c>
      <c r="J4">
        <v>5</v>
      </c>
      <c r="K4" t="s">
        <v>146</v>
      </c>
      <c r="L4">
        <v>4</v>
      </c>
    </row>
    <row r="5" spans="1:12" x14ac:dyDescent="0.25">
      <c r="A5" t="str">
        <f t="shared" si="0"/>
        <v>הרוחב של בסיס תיבה הוא  9 מ' ורוחבו 5 מ'</v>
      </c>
      <c r="B5" t="str">
        <f t="shared" si="1"/>
        <v xml:space="preserve"> גובה התיבה 4 מ'</v>
      </c>
      <c r="C5" t="s">
        <v>145</v>
      </c>
      <c r="D5">
        <f t="shared" si="2"/>
        <v>180</v>
      </c>
      <c r="F5" t="s">
        <v>141</v>
      </c>
      <c r="G5">
        <v>9</v>
      </c>
      <c r="H5" t="s">
        <v>137</v>
      </c>
      <c r="I5" t="s">
        <v>138</v>
      </c>
      <c r="J5">
        <v>5</v>
      </c>
      <c r="K5" t="s">
        <v>146</v>
      </c>
      <c r="L5">
        <v>4</v>
      </c>
    </row>
    <row r="6" spans="1:12" x14ac:dyDescent="0.25">
      <c r="A6" t="str">
        <f t="shared" si="0"/>
        <v>הרוחב של בסיס תיבה הוא  8 מ' ורוחבו 5 מ'</v>
      </c>
      <c r="B6" t="str">
        <f t="shared" si="1"/>
        <v xml:space="preserve"> גובה התיבה 4 מ'</v>
      </c>
      <c r="C6" t="s">
        <v>145</v>
      </c>
      <c r="D6">
        <f t="shared" si="2"/>
        <v>160</v>
      </c>
      <c r="F6" t="s">
        <v>141</v>
      </c>
      <c r="G6">
        <v>8</v>
      </c>
      <c r="H6" t="s">
        <v>137</v>
      </c>
      <c r="I6" t="s">
        <v>138</v>
      </c>
      <c r="J6">
        <v>5</v>
      </c>
      <c r="K6" t="s">
        <v>146</v>
      </c>
      <c r="L6">
        <v>4</v>
      </c>
    </row>
    <row r="7" spans="1:12" x14ac:dyDescent="0.25">
      <c r="A7" t="str">
        <f t="shared" si="0"/>
        <v>הרוחב של בסיס תיבה הוא  9 מ' ורוחבו 5 מ'</v>
      </c>
      <c r="B7" t="str">
        <f t="shared" si="1"/>
        <v xml:space="preserve"> גובה התיבה 5 מ'</v>
      </c>
      <c r="C7" t="s">
        <v>145</v>
      </c>
      <c r="D7">
        <f t="shared" si="2"/>
        <v>225</v>
      </c>
      <c r="F7" t="s">
        <v>141</v>
      </c>
      <c r="G7">
        <v>9</v>
      </c>
      <c r="H7" t="s">
        <v>137</v>
      </c>
      <c r="I7" t="s">
        <v>138</v>
      </c>
      <c r="J7">
        <v>5</v>
      </c>
      <c r="K7" t="s">
        <v>146</v>
      </c>
      <c r="L7">
        <v>5</v>
      </c>
    </row>
    <row r="8" spans="1:12" x14ac:dyDescent="0.25">
      <c r="A8" t="str">
        <f t="shared" si="0"/>
        <v>הרוחב של בסיס תיבה הוא  8 מ' ורוחבו 5 מ'</v>
      </c>
      <c r="B8" t="str">
        <f t="shared" si="1"/>
        <v xml:space="preserve"> גובה התיבה 6 מ'</v>
      </c>
      <c r="C8" t="s">
        <v>145</v>
      </c>
      <c r="D8">
        <f t="shared" si="2"/>
        <v>240</v>
      </c>
      <c r="F8" t="s">
        <v>141</v>
      </c>
      <c r="G8">
        <v>8</v>
      </c>
      <c r="H8" t="s">
        <v>137</v>
      </c>
      <c r="I8" t="s">
        <v>138</v>
      </c>
      <c r="J8">
        <v>5</v>
      </c>
      <c r="K8" t="s">
        <v>146</v>
      </c>
      <c r="L8">
        <v>6</v>
      </c>
    </row>
    <row r="9" spans="1:12" x14ac:dyDescent="0.25">
      <c r="A9" t="str">
        <f t="shared" si="0"/>
        <v>הרוחב של בסיס תיבה הוא  7 מ' ורוחבו 5 מ'</v>
      </c>
      <c r="B9" t="str">
        <f t="shared" si="1"/>
        <v xml:space="preserve"> גובה התיבה 7 מ'</v>
      </c>
      <c r="C9" t="s">
        <v>145</v>
      </c>
      <c r="D9">
        <f t="shared" si="2"/>
        <v>245</v>
      </c>
      <c r="F9" t="s">
        <v>141</v>
      </c>
      <c r="G9">
        <v>7</v>
      </c>
      <c r="H9" t="s">
        <v>137</v>
      </c>
      <c r="I9" t="s">
        <v>138</v>
      </c>
      <c r="J9">
        <v>5</v>
      </c>
      <c r="K9" t="s">
        <v>146</v>
      </c>
      <c r="L9">
        <v>7</v>
      </c>
    </row>
    <row r="10" spans="1:12" x14ac:dyDescent="0.25">
      <c r="A10" t="str">
        <f t="shared" si="0"/>
        <v>הרוחב של בסיס תיבה הוא  6 מ' ורוחבו 5 מ'</v>
      </c>
      <c r="B10" t="str">
        <f t="shared" si="1"/>
        <v xml:space="preserve"> גובה התיבה 8 מ'</v>
      </c>
      <c r="C10" t="s">
        <v>145</v>
      </c>
      <c r="D10">
        <f t="shared" si="2"/>
        <v>240</v>
      </c>
      <c r="F10" t="s">
        <v>141</v>
      </c>
      <c r="G10">
        <v>6</v>
      </c>
      <c r="H10" t="s">
        <v>137</v>
      </c>
      <c r="I10" t="s">
        <v>138</v>
      </c>
      <c r="J10">
        <v>5</v>
      </c>
      <c r="K10" t="s">
        <v>146</v>
      </c>
      <c r="L10">
        <v>8</v>
      </c>
    </row>
    <row r="11" spans="1:12" x14ac:dyDescent="0.25">
      <c r="A11" t="str">
        <f t="shared" si="0"/>
        <v>הרוחב של בסיס תיבה הוא  5 מ' ורוחבו 5 מ'</v>
      </c>
      <c r="B11" t="str">
        <f t="shared" si="1"/>
        <v xml:space="preserve"> גובה התיבה 9 מ'</v>
      </c>
      <c r="C11" t="s">
        <v>145</v>
      </c>
      <c r="D11">
        <f t="shared" si="2"/>
        <v>225</v>
      </c>
      <c r="F11" t="s">
        <v>141</v>
      </c>
      <c r="G11">
        <v>5</v>
      </c>
      <c r="H11" t="s">
        <v>137</v>
      </c>
      <c r="I11" t="s">
        <v>138</v>
      </c>
      <c r="J11">
        <v>5</v>
      </c>
      <c r="K11" t="s">
        <v>146</v>
      </c>
      <c r="L11">
        <v>9</v>
      </c>
    </row>
    <row r="12" spans="1:12" x14ac:dyDescent="0.25">
      <c r="A12" t="str">
        <f t="shared" si="0"/>
        <v>הרוחב של בסיס תיבה הוא  4 מ' ורוחבו 6 מ'</v>
      </c>
      <c r="B12" t="str">
        <f t="shared" si="1"/>
        <v xml:space="preserve"> גובה התיבה 9 מ'</v>
      </c>
      <c r="C12" t="s">
        <v>145</v>
      </c>
      <c r="D12">
        <f t="shared" si="2"/>
        <v>216</v>
      </c>
      <c r="F12" t="s">
        <v>141</v>
      </c>
      <c r="G12">
        <v>4</v>
      </c>
      <c r="H12" t="s">
        <v>137</v>
      </c>
      <c r="I12" t="s">
        <v>138</v>
      </c>
      <c r="J12">
        <v>6</v>
      </c>
      <c r="K12" t="s">
        <v>146</v>
      </c>
      <c r="L12">
        <v>9</v>
      </c>
    </row>
    <row r="13" spans="1:12" x14ac:dyDescent="0.25">
      <c r="A13" t="str">
        <f t="shared" si="0"/>
        <v>הרוחב של בסיס תיבה הוא  3 מ' ורוחבו 7 מ'</v>
      </c>
      <c r="B13" t="str">
        <f t="shared" si="1"/>
        <v xml:space="preserve"> גובה התיבה 9 מ'</v>
      </c>
      <c r="C13" t="s">
        <v>145</v>
      </c>
      <c r="D13">
        <f t="shared" si="2"/>
        <v>189</v>
      </c>
      <c r="F13" t="s">
        <v>141</v>
      </c>
      <c r="G13">
        <v>3</v>
      </c>
      <c r="H13" t="s">
        <v>137</v>
      </c>
      <c r="I13" t="s">
        <v>138</v>
      </c>
      <c r="J13">
        <v>7</v>
      </c>
      <c r="K13" t="s">
        <v>146</v>
      </c>
      <c r="L13">
        <v>9</v>
      </c>
    </row>
    <row r="14" spans="1:12" x14ac:dyDescent="0.25">
      <c r="A14" t="str">
        <f t="shared" si="0"/>
        <v>הרוחב של בסיס תיבה הוא  2 מ' ורוחבו 8 מ'</v>
      </c>
      <c r="B14" t="str">
        <f t="shared" si="1"/>
        <v xml:space="preserve"> גובה התיבה 9 מ'</v>
      </c>
      <c r="C14" t="s">
        <v>145</v>
      </c>
      <c r="D14">
        <f t="shared" si="2"/>
        <v>144</v>
      </c>
      <c r="F14" t="s">
        <v>141</v>
      </c>
      <c r="G14">
        <v>2</v>
      </c>
      <c r="H14" t="s">
        <v>137</v>
      </c>
      <c r="I14" t="s">
        <v>138</v>
      </c>
      <c r="J14">
        <v>8</v>
      </c>
      <c r="K14" t="s">
        <v>146</v>
      </c>
      <c r="L14">
        <v>9</v>
      </c>
    </row>
    <row r="15" spans="1:12" x14ac:dyDescent="0.25">
      <c r="A15" t="str">
        <f t="shared" ref="A15:A18" si="3">CONCATENATE(F15,G15,H15,I15,J15,H15)</f>
        <v>הרוחב של בסיס תיבה הוא  3 מ' ורוחבו 3 מ'</v>
      </c>
      <c r="B15" t="str">
        <f t="shared" ref="B15:B18" si="4">CONCATENATE(K15,L15,H15)</f>
        <v xml:space="preserve"> גובה התיבה 10 מ'</v>
      </c>
      <c r="C15" t="s">
        <v>144</v>
      </c>
      <c r="D15" s="1" t="str">
        <f>CONCATENATE(G15*J15*L15,",",(G15*J15+G15*L15+J15*L15)*2)</f>
        <v>90,138</v>
      </c>
      <c r="F15" t="s">
        <v>141</v>
      </c>
      <c r="G15">
        <v>3</v>
      </c>
      <c r="H15" t="s">
        <v>137</v>
      </c>
      <c r="I15" t="s">
        <v>138</v>
      </c>
      <c r="J15">
        <v>3</v>
      </c>
      <c r="K15" t="s">
        <v>146</v>
      </c>
      <c r="L15">
        <v>10</v>
      </c>
    </row>
    <row r="16" spans="1:12" x14ac:dyDescent="0.25">
      <c r="A16" t="str">
        <f t="shared" si="3"/>
        <v>הרוחב של בסיס תיבה הוא  4 מ' ורוחבו 3 מ'</v>
      </c>
      <c r="B16" t="str">
        <f t="shared" si="4"/>
        <v xml:space="preserve"> גובה התיבה 8 מ'</v>
      </c>
      <c r="C16" t="s">
        <v>144</v>
      </c>
      <c r="D16" s="1" t="str">
        <f>CONCATENATE(G16*J16*L16,",",(G16*J16+G16*L16+J16*L16)*2)</f>
        <v>96,136</v>
      </c>
      <c r="F16" t="s">
        <v>141</v>
      </c>
      <c r="G16">
        <v>4</v>
      </c>
      <c r="H16" t="s">
        <v>137</v>
      </c>
      <c r="I16" t="s">
        <v>138</v>
      </c>
      <c r="J16">
        <v>3</v>
      </c>
      <c r="K16" t="s">
        <v>146</v>
      </c>
      <c r="L16">
        <v>8</v>
      </c>
    </row>
    <row r="17" spans="1:12" x14ac:dyDescent="0.25">
      <c r="A17" t="str">
        <f t="shared" si="3"/>
        <v>הרוחב של בסיס תיבה הוא  4 מ' ורוחבו 2 מ'</v>
      </c>
      <c r="B17" t="str">
        <f t="shared" si="4"/>
        <v xml:space="preserve"> גובה התיבה 6 מ'</v>
      </c>
      <c r="C17" t="s">
        <v>144</v>
      </c>
      <c r="D17" s="1" t="str">
        <f>CONCATENATE(G17*J17*L17,",",(G17*J17+G17*L17+J17*L17)*2)</f>
        <v>48,88</v>
      </c>
      <c r="F17" t="s">
        <v>141</v>
      </c>
      <c r="G17">
        <v>4</v>
      </c>
      <c r="H17" t="s">
        <v>137</v>
      </c>
      <c r="I17" t="s">
        <v>138</v>
      </c>
      <c r="J17">
        <v>2</v>
      </c>
      <c r="K17" t="s">
        <v>146</v>
      </c>
      <c r="L17">
        <v>6</v>
      </c>
    </row>
    <row r="18" spans="1:12" x14ac:dyDescent="0.25">
      <c r="A18" t="str">
        <f t="shared" si="3"/>
        <v>הרוחב של בסיס תיבה הוא  4 מ' ורוחבו 4 מ'</v>
      </c>
      <c r="B18" t="str">
        <f t="shared" si="4"/>
        <v xml:space="preserve"> גובה התיבה 4 מ'</v>
      </c>
      <c r="C18" t="s">
        <v>144</v>
      </c>
      <c r="D18" s="1" t="str">
        <f>CONCATENATE(G18*J18*L18,",",(G18*J18+G18*L18+J18*L18)*2)</f>
        <v>64,96</v>
      </c>
      <c r="F18" t="s">
        <v>141</v>
      </c>
      <c r="G18">
        <v>4</v>
      </c>
      <c r="H18" t="s">
        <v>137</v>
      </c>
      <c r="I18" t="s">
        <v>138</v>
      </c>
      <c r="J18">
        <v>4</v>
      </c>
      <c r="K18" t="s">
        <v>146</v>
      </c>
      <c r="L18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rightToLeft="1" workbookViewId="0">
      <selection sqref="A1:E1"/>
    </sheetView>
  </sheetViews>
  <sheetFormatPr defaultRowHeight="13.8" x14ac:dyDescent="0.25"/>
  <cols>
    <col min="1" max="1" width="39.5" customWidth="1"/>
    <col min="3" max="3" width="42.296875" customWidth="1"/>
    <col min="4" max="4" width="15.69921875" style="1" customWidth="1"/>
    <col min="6" max="6" width="20.398437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CONCATENATE(F2,G2,H2,I2,J2,H2)</f>
        <v>הרוחב של בסיס קובייה הוא  12 מ' ורוחבו 5 מ'</v>
      </c>
      <c r="B2" t="str">
        <f>CONCATENATE(K2,L2,H2)</f>
        <v>גובה הקוביה 4 מ'</v>
      </c>
      <c r="C2" t="s">
        <v>140</v>
      </c>
      <c r="D2" s="1">
        <f>G2*J2*L2</f>
        <v>240</v>
      </c>
      <c r="F2" t="s">
        <v>136</v>
      </c>
      <c r="G2">
        <v>12</v>
      </c>
      <c r="H2" t="s">
        <v>137</v>
      </c>
      <c r="I2" t="s">
        <v>138</v>
      </c>
      <c r="J2">
        <v>5</v>
      </c>
      <c r="K2" t="s">
        <v>139</v>
      </c>
      <c r="L2">
        <v>4</v>
      </c>
    </row>
    <row r="3" spans="1:12" x14ac:dyDescent="0.25">
      <c r="A3" t="str">
        <f t="shared" ref="A3:A18" si="0">CONCATENATE(F3,G3,H3,I3,J3,H3)</f>
        <v>הרוחב של בסיס קובייה הוא  11 מ' ורוחבו 5 מ'</v>
      </c>
      <c r="B3" t="str">
        <f t="shared" ref="B3:B18" si="1">CONCATENATE(K3,L3,H3)</f>
        <v>גובה הקוביה 4 מ'</v>
      </c>
      <c r="C3" t="s">
        <v>140</v>
      </c>
      <c r="D3" s="1">
        <f t="shared" ref="D3:D14" si="2">G3*J3*L3</f>
        <v>220</v>
      </c>
      <c r="F3" t="s">
        <v>136</v>
      </c>
      <c r="G3">
        <v>11</v>
      </c>
      <c r="H3" t="s">
        <v>137</v>
      </c>
      <c r="I3" t="s">
        <v>138</v>
      </c>
      <c r="J3">
        <v>5</v>
      </c>
      <c r="K3" t="s">
        <v>139</v>
      </c>
      <c r="L3">
        <v>4</v>
      </c>
    </row>
    <row r="4" spans="1:12" x14ac:dyDescent="0.25">
      <c r="A4" t="str">
        <f t="shared" si="0"/>
        <v>הרוחב של בסיס קובייה הוא  10 מ' ורוחבו 5 מ'</v>
      </c>
      <c r="B4" t="str">
        <f t="shared" si="1"/>
        <v>גובה הקוביה 4 מ'</v>
      </c>
      <c r="C4" t="s">
        <v>140</v>
      </c>
      <c r="D4" s="1">
        <f t="shared" si="2"/>
        <v>200</v>
      </c>
      <c r="F4" t="s">
        <v>136</v>
      </c>
      <c r="G4">
        <v>10</v>
      </c>
      <c r="H4" t="s">
        <v>137</v>
      </c>
      <c r="I4" t="s">
        <v>138</v>
      </c>
      <c r="J4">
        <v>5</v>
      </c>
      <c r="K4" t="s">
        <v>139</v>
      </c>
      <c r="L4">
        <v>4</v>
      </c>
    </row>
    <row r="5" spans="1:12" x14ac:dyDescent="0.25">
      <c r="A5" t="str">
        <f t="shared" si="0"/>
        <v>הרוחב של בסיס קובייה הוא  9 מ' ורוחבו 5 מ'</v>
      </c>
      <c r="B5" t="str">
        <f t="shared" si="1"/>
        <v>גובה הקוביה 4 מ'</v>
      </c>
      <c r="C5" t="s">
        <v>140</v>
      </c>
      <c r="D5" s="1">
        <f t="shared" si="2"/>
        <v>180</v>
      </c>
      <c r="F5" t="s">
        <v>136</v>
      </c>
      <c r="G5">
        <v>9</v>
      </c>
      <c r="H5" t="s">
        <v>137</v>
      </c>
      <c r="I5" t="s">
        <v>138</v>
      </c>
      <c r="J5">
        <v>5</v>
      </c>
      <c r="K5" t="s">
        <v>139</v>
      </c>
      <c r="L5">
        <v>4</v>
      </c>
    </row>
    <row r="6" spans="1:12" x14ac:dyDescent="0.25">
      <c r="A6" t="str">
        <f t="shared" si="0"/>
        <v>הרוחב של בסיס קובייה הוא  8 מ' ורוחבו 5 מ'</v>
      </c>
      <c r="B6" t="str">
        <f t="shared" si="1"/>
        <v>גובה הקוביה 4 מ'</v>
      </c>
      <c r="C6" t="s">
        <v>140</v>
      </c>
      <c r="D6" s="1">
        <f t="shared" si="2"/>
        <v>160</v>
      </c>
      <c r="F6" t="s">
        <v>136</v>
      </c>
      <c r="G6">
        <v>8</v>
      </c>
      <c r="H6" t="s">
        <v>137</v>
      </c>
      <c r="I6" t="s">
        <v>138</v>
      </c>
      <c r="J6">
        <v>5</v>
      </c>
      <c r="K6" t="s">
        <v>139</v>
      </c>
      <c r="L6">
        <v>4</v>
      </c>
    </row>
    <row r="7" spans="1:12" x14ac:dyDescent="0.25">
      <c r="A7" t="str">
        <f t="shared" si="0"/>
        <v>הרוחב של בסיס תיבה הוא  9 מ' ורוחבו 5 מ'</v>
      </c>
      <c r="B7" t="str">
        <f t="shared" si="1"/>
        <v>גובה התיבה5 מ'</v>
      </c>
      <c r="C7" t="s">
        <v>143</v>
      </c>
      <c r="D7" s="1">
        <f t="shared" si="2"/>
        <v>225</v>
      </c>
      <c r="F7" t="s">
        <v>141</v>
      </c>
      <c r="G7">
        <v>9</v>
      </c>
      <c r="H7" t="s">
        <v>137</v>
      </c>
      <c r="I7" t="s">
        <v>138</v>
      </c>
      <c r="J7">
        <v>5</v>
      </c>
      <c r="K7" t="s">
        <v>142</v>
      </c>
      <c r="L7">
        <v>5</v>
      </c>
    </row>
    <row r="8" spans="1:12" x14ac:dyDescent="0.25">
      <c r="A8" t="str">
        <f t="shared" si="0"/>
        <v>הרוחב של בסיס תיבה הוא  8 מ' ורוחבו 5 מ'</v>
      </c>
      <c r="B8" t="str">
        <f t="shared" si="1"/>
        <v>גובה התיבה6 מ'</v>
      </c>
      <c r="C8" t="s">
        <v>143</v>
      </c>
      <c r="D8" s="1">
        <f t="shared" si="2"/>
        <v>240</v>
      </c>
      <c r="F8" t="s">
        <v>141</v>
      </c>
      <c r="G8">
        <v>8</v>
      </c>
      <c r="H8" t="s">
        <v>137</v>
      </c>
      <c r="I8" t="s">
        <v>138</v>
      </c>
      <c r="J8">
        <v>5</v>
      </c>
      <c r="K8" t="s">
        <v>142</v>
      </c>
      <c r="L8">
        <v>6</v>
      </c>
    </row>
    <row r="9" spans="1:12" x14ac:dyDescent="0.25">
      <c r="A9" t="str">
        <f t="shared" si="0"/>
        <v>הרוחב של בסיס תיבה הוא  7 מ' ורוחבו 5 מ'</v>
      </c>
      <c r="B9" t="str">
        <f t="shared" si="1"/>
        <v>גובה התיבה7 מ'</v>
      </c>
      <c r="C9" t="s">
        <v>143</v>
      </c>
      <c r="D9" s="1">
        <f t="shared" si="2"/>
        <v>245</v>
      </c>
      <c r="F9" t="s">
        <v>141</v>
      </c>
      <c r="G9">
        <v>7</v>
      </c>
      <c r="H9" t="s">
        <v>137</v>
      </c>
      <c r="I9" t="s">
        <v>138</v>
      </c>
      <c r="J9">
        <v>5</v>
      </c>
      <c r="K9" t="s">
        <v>142</v>
      </c>
      <c r="L9">
        <v>7</v>
      </c>
    </row>
    <row r="10" spans="1:12" x14ac:dyDescent="0.25">
      <c r="A10" t="str">
        <f t="shared" si="0"/>
        <v>הרוחב של בסיס תיבה הוא  6 מ' ורוחבו 5 מ'</v>
      </c>
      <c r="B10" t="str">
        <f t="shared" si="1"/>
        <v>גובה התיבה8 מ'</v>
      </c>
      <c r="C10" t="s">
        <v>143</v>
      </c>
      <c r="D10" s="1">
        <f t="shared" si="2"/>
        <v>240</v>
      </c>
      <c r="F10" t="s">
        <v>141</v>
      </c>
      <c r="G10">
        <v>6</v>
      </c>
      <c r="H10" t="s">
        <v>137</v>
      </c>
      <c r="I10" t="s">
        <v>138</v>
      </c>
      <c r="J10">
        <v>5</v>
      </c>
      <c r="K10" t="s">
        <v>142</v>
      </c>
      <c r="L10">
        <v>8</v>
      </c>
    </row>
    <row r="11" spans="1:12" x14ac:dyDescent="0.25">
      <c r="A11" t="str">
        <f t="shared" si="0"/>
        <v>הרוחב של בסיס תיבה הוא  5 מ' ורוחבו 5 מ'</v>
      </c>
      <c r="B11" t="str">
        <f t="shared" si="1"/>
        <v>גובה התיבה9 מ'</v>
      </c>
      <c r="C11" t="s">
        <v>143</v>
      </c>
      <c r="D11" s="1">
        <f t="shared" si="2"/>
        <v>225</v>
      </c>
      <c r="F11" t="s">
        <v>141</v>
      </c>
      <c r="G11">
        <v>5</v>
      </c>
      <c r="H11" t="s">
        <v>137</v>
      </c>
      <c r="I11" t="s">
        <v>138</v>
      </c>
      <c r="J11">
        <v>5</v>
      </c>
      <c r="K11" t="s">
        <v>142</v>
      </c>
      <c r="L11">
        <v>9</v>
      </c>
    </row>
    <row r="12" spans="1:12" x14ac:dyDescent="0.25">
      <c r="A12" t="str">
        <f t="shared" si="0"/>
        <v>הרוחב של בסיס תיבה הוא  4 מ' ורוחבו 6 מ'</v>
      </c>
      <c r="B12" t="str">
        <f t="shared" si="1"/>
        <v>גובה התיבה9 מ'</v>
      </c>
      <c r="C12" t="s">
        <v>143</v>
      </c>
      <c r="D12" s="1">
        <f t="shared" si="2"/>
        <v>216</v>
      </c>
      <c r="F12" t="s">
        <v>141</v>
      </c>
      <c r="G12">
        <v>4</v>
      </c>
      <c r="H12" t="s">
        <v>137</v>
      </c>
      <c r="I12" t="s">
        <v>138</v>
      </c>
      <c r="J12">
        <v>6</v>
      </c>
      <c r="K12" t="s">
        <v>142</v>
      </c>
      <c r="L12">
        <v>9</v>
      </c>
    </row>
    <row r="13" spans="1:12" x14ac:dyDescent="0.25">
      <c r="A13" t="str">
        <f t="shared" si="0"/>
        <v>הרוחב של בסיס תיבה הוא  3 מ' ורוחבו 7 מ'</v>
      </c>
      <c r="B13" t="str">
        <f t="shared" si="1"/>
        <v>גובה התיבה9 מ'</v>
      </c>
      <c r="C13" t="s">
        <v>143</v>
      </c>
      <c r="D13" s="1">
        <f t="shared" si="2"/>
        <v>189</v>
      </c>
      <c r="F13" t="s">
        <v>141</v>
      </c>
      <c r="G13">
        <v>3</v>
      </c>
      <c r="H13" t="s">
        <v>137</v>
      </c>
      <c r="I13" t="s">
        <v>138</v>
      </c>
      <c r="J13">
        <v>7</v>
      </c>
      <c r="K13" t="s">
        <v>142</v>
      </c>
      <c r="L13">
        <v>9</v>
      </c>
    </row>
    <row r="14" spans="1:12" x14ac:dyDescent="0.25">
      <c r="A14" t="str">
        <f t="shared" si="0"/>
        <v>הרוחב של בסיס תיבה הוא  2 מ' ורוחבו 8 מ'</v>
      </c>
      <c r="B14" t="str">
        <f t="shared" si="1"/>
        <v>גובה התיבה9 מ'</v>
      </c>
      <c r="C14" t="s">
        <v>143</v>
      </c>
      <c r="D14" s="1">
        <f t="shared" si="2"/>
        <v>144</v>
      </c>
      <c r="F14" t="s">
        <v>141</v>
      </c>
      <c r="G14">
        <v>2</v>
      </c>
      <c r="H14" t="s">
        <v>137</v>
      </c>
      <c r="I14" t="s">
        <v>138</v>
      </c>
      <c r="J14">
        <v>8</v>
      </c>
      <c r="K14" t="s">
        <v>142</v>
      </c>
      <c r="L14">
        <v>9</v>
      </c>
    </row>
    <row r="15" spans="1:12" x14ac:dyDescent="0.25">
      <c r="A15" t="str">
        <f t="shared" si="0"/>
        <v>הרוחב של בסיס תיבה הוא  3 מ' ורוחבו 3 מ'</v>
      </c>
      <c r="B15" t="str">
        <f t="shared" si="1"/>
        <v>גובה התיבה10 מ'</v>
      </c>
      <c r="C15" t="s">
        <v>144</v>
      </c>
      <c r="D15" s="1" t="str">
        <f>CONCATENATE(G15*J15*L15,",",(G15*J15+G15*L15+J15*L15)*2)</f>
        <v>90,138</v>
      </c>
      <c r="F15" t="s">
        <v>141</v>
      </c>
      <c r="G15">
        <v>3</v>
      </c>
      <c r="H15" t="s">
        <v>137</v>
      </c>
      <c r="I15" t="s">
        <v>138</v>
      </c>
      <c r="J15">
        <v>3</v>
      </c>
      <c r="K15" t="s">
        <v>142</v>
      </c>
      <c r="L15">
        <v>10</v>
      </c>
    </row>
    <row r="16" spans="1:12" x14ac:dyDescent="0.25">
      <c r="A16" t="str">
        <f t="shared" si="0"/>
        <v>הרוחב של בסיס תיבה הוא  4 מ' ורוחבו 3 מ'</v>
      </c>
      <c r="B16" t="str">
        <f t="shared" si="1"/>
        <v>גובה התיבה8 מ'</v>
      </c>
      <c r="C16" t="s">
        <v>144</v>
      </c>
      <c r="D16" s="1" t="str">
        <f>CONCATENATE(G16*J16*L16,",",(G16*J16+G16*L16+J16*L16)*2)</f>
        <v>96,136</v>
      </c>
      <c r="F16" t="s">
        <v>141</v>
      </c>
      <c r="G16">
        <v>4</v>
      </c>
      <c r="H16" t="s">
        <v>137</v>
      </c>
      <c r="I16" t="s">
        <v>138</v>
      </c>
      <c r="J16">
        <v>3</v>
      </c>
      <c r="K16" t="s">
        <v>142</v>
      </c>
      <c r="L16">
        <v>8</v>
      </c>
    </row>
    <row r="17" spans="1:12" x14ac:dyDescent="0.25">
      <c r="A17" t="str">
        <f t="shared" si="0"/>
        <v>הרוחב של בסיס תיבה הוא  4 מ' ורוחבו 2 מ'</v>
      </c>
      <c r="B17" t="str">
        <f t="shared" si="1"/>
        <v>גובה התיבה6 מ'</v>
      </c>
      <c r="C17" t="s">
        <v>144</v>
      </c>
      <c r="D17" s="1" t="str">
        <f>CONCATENATE(G17*J17*L17,",",(G17*J17+G17*L17+J17*L17)*2)</f>
        <v>48,88</v>
      </c>
      <c r="F17" t="s">
        <v>141</v>
      </c>
      <c r="G17">
        <v>4</v>
      </c>
      <c r="H17" t="s">
        <v>137</v>
      </c>
      <c r="I17" t="s">
        <v>138</v>
      </c>
      <c r="J17">
        <v>2</v>
      </c>
      <c r="K17" t="s">
        <v>142</v>
      </c>
      <c r="L17">
        <v>6</v>
      </c>
    </row>
    <row r="18" spans="1:12" x14ac:dyDescent="0.25">
      <c r="A18" t="str">
        <f t="shared" si="0"/>
        <v>הרוחב של בסיס תיבה הוא  4 מ' ורוחבו 4 מ'</v>
      </c>
      <c r="B18" t="str">
        <f t="shared" si="1"/>
        <v>גובה התיבה4 מ'</v>
      </c>
      <c r="C18" t="s">
        <v>144</v>
      </c>
      <c r="D18" s="1" t="str">
        <f>CONCATENATE(G18*J18*L18,",",(G18*J18+G18*L18+J18*L18)*2)</f>
        <v>64,96</v>
      </c>
      <c r="F18" t="s">
        <v>141</v>
      </c>
      <c r="G18">
        <v>4</v>
      </c>
      <c r="H18" t="s">
        <v>137</v>
      </c>
      <c r="I18" t="s">
        <v>138</v>
      </c>
      <c r="J18">
        <v>4</v>
      </c>
      <c r="K18" t="s">
        <v>142</v>
      </c>
      <c r="L1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rightToLeft="1" topLeftCell="A10" zoomScale="82" zoomScaleNormal="82" workbookViewId="0">
      <selection activeCell="A30" sqref="A30:A48"/>
    </sheetView>
  </sheetViews>
  <sheetFormatPr defaultColWidth="18.3984375" defaultRowHeight="13.8" x14ac:dyDescent="0.25"/>
  <cols>
    <col min="1" max="1" width="43.3984375" customWidth="1"/>
    <col min="2" max="2" width="50.5" customWidth="1"/>
    <col min="3" max="3" width="81.09765625" customWidth="1"/>
    <col min="4" max="4" width="11.5" style="2" customWidth="1"/>
    <col min="5" max="5" width="40.296875" customWidth="1"/>
    <col min="6" max="6" width="20.5" customWidth="1"/>
    <col min="7" max="7" width="4.59765625" customWidth="1"/>
    <col min="8" max="8" width="7.296875" customWidth="1"/>
    <col min="9" max="9" width="12" customWidth="1"/>
    <col min="10" max="10" width="3.3984375" customWidth="1"/>
    <col min="11" max="11" width="4.09765625" customWidth="1"/>
    <col min="12" max="12" width="16" customWidth="1"/>
    <col min="13" max="13" width="7.8984375" customWidth="1"/>
    <col min="14" max="14" width="6.09765625" customWidth="1"/>
    <col min="15" max="15" width="5.796875" customWidth="1"/>
    <col min="16" max="16" width="7.3984375" customWidth="1"/>
    <col min="17" max="17" width="20.19921875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17" x14ac:dyDescent="0.25">
      <c r="A2" t="str">
        <f>CONCATENATE(F2,G2,H2)</f>
        <v>בבית ספר 24 תלמידים.</v>
      </c>
      <c r="B2" t="str">
        <f>CONCATENATE(I2,J2,"/",K2,L2, M2,N2,"/",O2, P2,Q2)</f>
        <v xml:space="preserve"> מתוכם 2/12 לומדים חשנון ו 1/4 לומדים אנגלית והשאר משחקים</v>
      </c>
      <c r="C2" t="s">
        <v>18</v>
      </c>
      <c r="D2" s="2" t="str">
        <f>CONCATENATE(J2*G2/K2,",", N2*G2/O2,",", G2-J2*G2/K2- N2*G2/O2 )</f>
        <v>4,6,14</v>
      </c>
      <c r="E2" t="str">
        <f>CONCATENATE(J2,"/",K2,"x",G2,"=",J2*G2/K2,",",N2,"/",O2,"x",G2,"=", N2*G2/O2,",",G2,"-", N2*G2/O2,"-",J2*G2/K2,"=",G2-J2*G2/K2- N2*G2/O2)</f>
        <v>2/12x24=4,1/4x24=6,24-6-4=14</v>
      </c>
      <c r="F2" t="s">
        <v>17</v>
      </c>
      <c r="G2">
        <v>24</v>
      </c>
      <c r="H2" t="s">
        <v>9</v>
      </c>
      <c r="I2" t="s">
        <v>308</v>
      </c>
      <c r="J2">
        <v>2</v>
      </c>
      <c r="K2">
        <v>12</v>
      </c>
      <c r="L2" t="s">
        <v>10</v>
      </c>
      <c r="M2" t="s">
        <v>309</v>
      </c>
      <c r="N2">
        <v>1</v>
      </c>
      <c r="O2">
        <v>4</v>
      </c>
      <c r="P2" t="s">
        <v>10</v>
      </c>
      <c r="Q2" t="s">
        <v>16</v>
      </c>
    </row>
    <row r="3" spans="1:17" x14ac:dyDescent="0.25">
      <c r="A3" t="str">
        <f t="shared" ref="A3:A29" si="0">CONCATENATE(F3,G3,H3)</f>
        <v>בבית ספר 36 תלמידים.</v>
      </c>
      <c r="B3" t="str">
        <f t="shared" ref="B3:B29" si="1">CONCATENATE(I3,J3,"/",K3,L3, M3,N3,"/",O3, P3,Q3)</f>
        <v xml:space="preserve"> מתוכם 3/12 לומדים חשנון ו 1/4 לומדים אנגלית והשאר משחקים</v>
      </c>
      <c r="C3" t="s">
        <v>18</v>
      </c>
      <c r="D3" s="2" t="str">
        <f t="shared" ref="D3:D21" si="2">CONCATENATE(J3*G3/K3,",", N3*G3/O3,",", G3-J3*G3/K3- N3*G3/O3 )</f>
        <v>9,9,18</v>
      </c>
      <c r="E3" t="str">
        <f t="shared" ref="E3:E21" si="3">CONCATENATE(J3,"/",K3,"x",G3,"=",J3*G3/K3,",",N3,"/",O3,"x",G3,"=", N3*G3/O3,",",G3,"-", N3*G3/O3,"-",J3*G3/K3,"=",G3-J3*G3/K3- N3*G3/O3)</f>
        <v>3/12x36=9,1/4x36=9,36-9-9=18</v>
      </c>
      <c r="F3" t="s">
        <v>17</v>
      </c>
      <c r="G3">
        <v>36</v>
      </c>
      <c r="H3" t="s">
        <v>9</v>
      </c>
      <c r="I3" t="s">
        <v>308</v>
      </c>
      <c r="J3">
        <v>3</v>
      </c>
      <c r="K3">
        <v>12</v>
      </c>
      <c r="L3" t="s">
        <v>10</v>
      </c>
      <c r="M3" t="s">
        <v>309</v>
      </c>
      <c r="N3">
        <v>1</v>
      </c>
      <c r="O3">
        <v>4</v>
      </c>
      <c r="P3" t="s">
        <v>10</v>
      </c>
      <c r="Q3" t="s">
        <v>16</v>
      </c>
    </row>
    <row r="4" spans="1:17" x14ac:dyDescent="0.25">
      <c r="A4" t="str">
        <f t="shared" si="0"/>
        <v>בבית ספר 48 תלמידים.</v>
      </c>
      <c r="B4" t="str">
        <f t="shared" si="1"/>
        <v xml:space="preserve"> מתוכם 4/12 לומדים חשנון ו 1/4 לומדים אנגלית והשאר משחקים</v>
      </c>
      <c r="C4" t="s">
        <v>18</v>
      </c>
      <c r="D4" s="2" t="str">
        <f t="shared" si="2"/>
        <v>16,12,20</v>
      </c>
      <c r="E4" t="str">
        <f t="shared" si="3"/>
        <v>4/12x48=16,1/4x48=12,48-12-16=20</v>
      </c>
      <c r="F4" t="s">
        <v>17</v>
      </c>
      <c r="G4">
        <v>48</v>
      </c>
      <c r="H4" t="s">
        <v>9</v>
      </c>
      <c r="I4" t="s">
        <v>308</v>
      </c>
      <c r="J4">
        <v>4</v>
      </c>
      <c r="K4">
        <v>12</v>
      </c>
      <c r="L4" t="s">
        <v>10</v>
      </c>
      <c r="M4" t="s">
        <v>309</v>
      </c>
      <c r="N4">
        <v>1</v>
      </c>
      <c r="O4">
        <v>4</v>
      </c>
      <c r="P4" t="s">
        <v>10</v>
      </c>
      <c r="Q4" t="s">
        <v>16</v>
      </c>
    </row>
    <row r="5" spans="1:17" x14ac:dyDescent="0.25">
      <c r="A5" t="str">
        <f t="shared" si="0"/>
        <v>בבית ספר 60 תלמידים.</v>
      </c>
      <c r="B5" t="str">
        <f t="shared" si="1"/>
        <v xml:space="preserve"> מתוכם 5/12 לומדים חשנון ו 1/4 לומדים אנגלית והשאר משחקים</v>
      </c>
      <c r="C5" t="s">
        <v>18</v>
      </c>
      <c r="D5" s="2" t="str">
        <f t="shared" si="2"/>
        <v>25,15,20</v>
      </c>
      <c r="E5" t="str">
        <f t="shared" si="3"/>
        <v>5/12x60=25,1/4x60=15,60-15-25=20</v>
      </c>
      <c r="F5" t="s">
        <v>17</v>
      </c>
      <c r="G5">
        <v>60</v>
      </c>
      <c r="H5" t="s">
        <v>9</v>
      </c>
      <c r="I5" t="s">
        <v>308</v>
      </c>
      <c r="J5">
        <v>5</v>
      </c>
      <c r="K5">
        <v>12</v>
      </c>
      <c r="L5" t="s">
        <v>10</v>
      </c>
      <c r="M5" t="s">
        <v>309</v>
      </c>
      <c r="N5">
        <v>1</v>
      </c>
      <c r="O5">
        <v>4</v>
      </c>
      <c r="P5" t="s">
        <v>10</v>
      </c>
      <c r="Q5" t="s">
        <v>16</v>
      </c>
    </row>
    <row r="6" spans="1:17" x14ac:dyDescent="0.25">
      <c r="A6" t="str">
        <f t="shared" si="0"/>
        <v>בבית ספר 72 תלמידים.</v>
      </c>
      <c r="B6" t="str">
        <f t="shared" si="1"/>
        <v xml:space="preserve"> מתוכם 6/12 לומדים חשנון ו 1/4 לומדים אנגלית והשאר משחקים</v>
      </c>
      <c r="C6" t="s">
        <v>18</v>
      </c>
      <c r="D6" s="2" t="str">
        <f t="shared" si="2"/>
        <v>36,18,18</v>
      </c>
      <c r="E6" t="str">
        <f t="shared" si="3"/>
        <v>6/12x72=36,1/4x72=18,72-18-36=18</v>
      </c>
      <c r="F6" t="s">
        <v>17</v>
      </c>
      <c r="G6">
        <v>72</v>
      </c>
      <c r="H6" t="s">
        <v>9</v>
      </c>
      <c r="I6" t="s">
        <v>308</v>
      </c>
      <c r="J6">
        <v>6</v>
      </c>
      <c r="K6">
        <v>12</v>
      </c>
      <c r="L6" t="s">
        <v>10</v>
      </c>
      <c r="M6" t="s">
        <v>309</v>
      </c>
      <c r="N6">
        <v>1</v>
      </c>
      <c r="O6">
        <v>4</v>
      </c>
      <c r="P6" t="s">
        <v>10</v>
      </c>
      <c r="Q6" t="s">
        <v>16</v>
      </c>
    </row>
    <row r="7" spans="1:17" x14ac:dyDescent="0.25">
      <c r="A7" t="str">
        <f t="shared" si="0"/>
        <v>בבית ספר 84 תלמידים.</v>
      </c>
      <c r="B7" t="str">
        <f t="shared" si="1"/>
        <v xml:space="preserve"> מתוכם 2/12 לומדים חשנון ו 1/4 לומדים אנגלית והשאר משחקים</v>
      </c>
      <c r="C7" t="s">
        <v>18</v>
      </c>
      <c r="D7" s="2" t="str">
        <f t="shared" si="2"/>
        <v>14,21,49</v>
      </c>
      <c r="E7" t="str">
        <f t="shared" si="3"/>
        <v>2/12x84=14,1/4x84=21,84-21-14=49</v>
      </c>
      <c r="F7" t="s">
        <v>17</v>
      </c>
      <c r="G7">
        <v>84</v>
      </c>
      <c r="H7" t="s">
        <v>9</v>
      </c>
      <c r="I7" t="s">
        <v>308</v>
      </c>
      <c r="J7">
        <v>2</v>
      </c>
      <c r="K7">
        <v>12</v>
      </c>
      <c r="L7" t="s">
        <v>10</v>
      </c>
      <c r="M7" t="s">
        <v>309</v>
      </c>
      <c r="N7">
        <v>1</v>
      </c>
      <c r="O7">
        <v>4</v>
      </c>
      <c r="P7" t="s">
        <v>10</v>
      </c>
      <c r="Q7" t="s">
        <v>16</v>
      </c>
    </row>
    <row r="8" spans="1:17" x14ac:dyDescent="0.25">
      <c r="A8" t="str">
        <f t="shared" si="0"/>
        <v>בבית ספר 96 תלמידים.</v>
      </c>
      <c r="B8" t="str">
        <f t="shared" si="1"/>
        <v xml:space="preserve"> מתוכם 2/12 לומדים חשנון ו 1/4 לומדים אנגלית והשאר משחקים</v>
      </c>
      <c r="C8" t="s">
        <v>18</v>
      </c>
      <c r="D8" s="2" t="str">
        <f t="shared" si="2"/>
        <v>16,24,56</v>
      </c>
      <c r="E8" t="str">
        <f t="shared" si="3"/>
        <v>2/12x96=16,1/4x96=24,96-24-16=56</v>
      </c>
      <c r="F8" t="s">
        <v>17</v>
      </c>
      <c r="G8">
        <v>96</v>
      </c>
      <c r="H8" t="s">
        <v>9</v>
      </c>
      <c r="I8" t="s">
        <v>308</v>
      </c>
      <c r="J8">
        <v>2</v>
      </c>
      <c r="K8">
        <v>12</v>
      </c>
      <c r="L8" t="s">
        <v>10</v>
      </c>
      <c r="M8" t="s">
        <v>309</v>
      </c>
      <c r="N8">
        <v>1</v>
      </c>
      <c r="O8">
        <v>4</v>
      </c>
      <c r="P8" t="s">
        <v>10</v>
      </c>
      <c r="Q8" t="s">
        <v>16</v>
      </c>
    </row>
    <row r="9" spans="1:17" x14ac:dyDescent="0.25">
      <c r="A9" t="str">
        <f t="shared" si="0"/>
        <v>בבית ספר 108 תלמידים.</v>
      </c>
      <c r="B9" t="str">
        <f t="shared" si="1"/>
        <v xml:space="preserve"> מתוכם 2/12 לומדים חשנון ו 1/4 לומדים אנגלית והשאר משחקים</v>
      </c>
      <c r="C9" t="s">
        <v>18</v>
      </c>
      <c r="D9" s="2" t="str">
        <f t="shared" si="2"/>
        <v>18,27,63</v>
      </c>
      <c r="E9" t="str">
        <f t="shared" si="3"/>
        <v>2/12x108=18,1/4x108=27,108-27-18=63</v>
      </c>
      <c r="F9" t="s">
        <v>17</v>
      </c>
      <c r="G9">
        <v>108</v>
      </c>
      <c r="H9" t="s">
        <v>9</v>
      </c>
      <c r="I9" t="s">
        <v>308</v>
      </c>
      <c r="J9">
        <v>2</v>
      </c>
      <c r="K9">
        <v>12</v>
      </c>
      <c r="L9" t="s">
        <v>10</v>
      </c>
      <c r="M9" t="s">
        <v>309</v>
      </c>
      <c r="N9">
        <v>1</v>
      </c>
      <c r="O9">
        <v>4</v>
      </c>
      <c r="P9" t="s">
        <v>10</v>
      </c>
      <c r="Q9" t="s">
        <v>16</v>
      </c>
    </row>
    <row r="10" spans="1:17" x14ac:dyDescent="0.25">
      <c r="A10" t="str">
        <f t="shared" si="0"/>
        <v>בבית ספר 120 תלמידים.</v>
      </c>
      <c r="B10" t="str">
        <f t="shared" si="1"/>
        <v xml:space="preserve"> מתוכם 2/12 לומדים חשנון ו 1/4 לומדים אנגלית והשאר משחקים</v>
      </c>
      <c r="C10" t="s">
        <v>18</v>
      </c>
      <c r="D10" s="2" t="str">
        <f t="shared" si="2"/>
        <v>20,30,70</v>
      </c>
      <c r="E10" t="str">
        <f t="shared" si="3"/>
        <v>2/12x120=20,1/4x120=30,120-30-20=70</v>
      </c>
      <c r="F10" t="s">
        <v>17</v>
      </c>
      <c r="G10">
        <v>120</v>
      </c>
      <c r="H10" t="s">
        <v>9</v>
      </c>
      <c r="I10" t="s">
        <v>308</v>
      </c>
      <c r="J10">
        <v>2</v>
      </c>
      <c r="K10">
        <v>12</v>
      </c>
      <c r="L10" t="s">
        <v>10</v>
      </c>
      <c r="M10" t="s">
        <v>309</v>
      </c>
      <c r="N10">
        <v>1</v>
      </c>
      <c r="O10">
        <v>4</v>
      </c>
      <c r="P10" t="s">
        <v>10</v>
      </c>
      <c r="Q10" t="s">
        <v>16</v>
      </c>
    </row>
    <row r="11" spans="1:17" x14ac:dyDescent="0.25">
      <c r="A11" t="str">
        <f t="shared" si="0"/>
        <v>בבית ספר 132 תלמידים.</v>
      </c>
      <c r="B11" t="str">
        <f t="shared" si="1"/>
        <v xml:space="preserve"> מתוכם 2/12 לומדים חשנון ו 1/4 לומדים אנגלית והשאר משחקים</v>
      </c>
      <c r="C11" t="s">
        <v>18</v>
      </c>
      <c r="D11" s="2" t="str">
        <f t="shared" si="2"/>
        <v>22,33,77</v>
      </c>
      <c r="E11" t="str">
        <f t="shared" si="3"/>
        <v>2/12x132=22,1/4x132=33,132-33-22=77</v>
      </c>
      <c r="F11" t="s">
        <v>17</v>
      </c>
      <c r="G11">
        <v>132</v>
      </c>
      <c r="H11" t="s">
        <v>9</v>
      </c>
      <c r="I11" t="s">
        <v>308</v>
      </c>
      <c r="J11">
        <v>2</v>
      </c>
      <c r="K11">
        <v>12</v>
      </c>
      <c r="L11" t="s">
        <v>10</v>
      </c>
      <c r="M11" t="s">
        <v>309</v>
      </c>
      <c r="N11">
        <v>1</v>
      </c>
      <c r="O11">
        <v>4</v>
      </c>
      <c r="P11" t="s">
        <v>10</v>
      </c>
      <c r="Q11" t="s">
        <v>16</v>
      </c>
    </row>
    <row r="12" spans="1:17" x14ac:dyDescent="0.25">
      <c r="A12" t="str">
        <f t="shared" si="0"/>
        <v>בבית ספר 150 תלמידים.</v>
      </c>
      <c r="B12" t="str">
        <f t="shared" si="1"/>
        <v xml:space="preserve"> מתוכם 2/15 לומדים חשנון ו 1/15 לומדים אנגלית והשאר משחקים</v>
      </c>
      <c r="C12" t="s">
        <v>18</v>
      </c>
      <c r="D12" s="2" t="str">
        <f t="shared" si="2"/>
        <v>20,10,120</v>
      </c>
      <c r="E12" t="str">
        <f t="shared" si="3"/>
        <v>2/15x150=20,1/15x150=10,150-10-20=120</v>
      </c>
      <c r="F12" t="s">
        <v>17</v>
      </c>
      <c r="G12">
        <v>150</v>
      </c>
      <c r="H12" t="s">
        <v>9</v>
      </c>
      <c r="I12" t="s">
        <v>308</v>
      </c>
      <c r="J12">
        <v>2</v>
      </c>
      <c r="K12">
        <v>15</v>
      </c>
      <c r="L12" t="s">
        <v>10</v>
      </c>
      <c r="M12" t="s">
        <v>309</v>
      </c>
      <c r="N12">
        <v>1</v>
      </c>
      <c r="O12">
        <v>15</v>
      </c>
      <c r="P12" t="s">
        <v>10</v>
      </c>
      <c r="Q12" t="s">
        <v>16</v>
      </c>
    </row>
    <row r="13" spans="1:17" x14ac:dyDescent="0.25">
      <c r="A13" t="str">
        <f t="shared" si="0"/>
        <v>בבית ספר 180 תלמידים.</v>
      </c>
      <c r="B13" t="str">
        <f t="shared" si="1"/>
        <v xml:space="preserve"> מתוכם 2/30 לומדים חשנון ו 2/15 לומדים אנגלית והשאר משחקים</v>
      </c>
      <c r="C13" t="s">
        <v>18</v>
      </c>
      <c r="D13" s="2" t="str">
        <f t="shared" si="2"/>
        <v>12,24,144</v>
      </c>
      <c r="E13" t="str">
        <f t="shared" si="3"/>
        <v>2/30x180=12,2/15x180=24,180-24-12=144</v>
      </c>
      <c r="F13" t="s">
        <v>17</v>
      </c>
      <c r="G13">
        <v>180</v>
      </c>
      <c r="H13" t="s">
        <v>9</v>
      </c>
      <c r="I13" t="s">
        <v>308</v>
      </c>
      <c r="J13">
        <v>2</v>
      </c>
      <c r="K13">
        <v>30</v>
      </c>
      <c r="L13" t="s">
        <v>10</v>
      </c>
      <c r="M13" t="s">
        <v>309</v>
      </c>
      <c r="N13">
        <v>2</v>
      </c>
      <c r="O13">
        <v>15</v>
      </c>
      <c r="P13" t="s">
        <v>10</v>
      </c>
      <c r="Q13" t="s">
        <v>16</v>
      </c>
    </row>
    <row r="14" spans="1:17" x14ac:dyDescent="0.25">
      <c r="A14" t="str">
        <f t="shared" si="0"/>
        <v>בבית ספר 210 תלמידים.</v>
      </c>
      <c r="B14" t="str">
        <f t="shared" si="1"/>
        <v xml:space="preserve"> מתוכם 2/70 לומדים חשנון ו 3/15 לומדים אנגלית והשאר משחקים</v>
      </c>
      <c r="C14" t="s">
        <v>18</v>
      </c>
      <c r="D14" s="2" t="str">
        <f t="shared" si="2"/>
        <v>6,42,162</v>
      </c>
      <c r="E14" t="str">
        <f t="shared" si="3"/>
        <v>2/70x210=6,3/15x210=42,210-42-6=162</v>
      </c>
      <c r="F14" t="s">
        <v>17</v>
      </c>
      <c r="G14">
        <v>210</v>
      </c>
      <c r="H14" t="s">
        <v>9</v>
      </c>
      <c r="I14" t="s">
        <v>308</v>
      </c>
      <c r="J14">
        <v>2</v>
      </c>
      <c r="K14">
        <v>70</v>
      </c>
      <c r="L14" t="s">
        <v>10</v>
      </c>
      <c r="M14" t="s">
        <v>309</v>
      </c>
      <c r="N14">
        <v>3</v>
      </c>
      <c r="O14">
        <v>15</v>
      </c>
      <c r="P14" t="s">
        <v>10</v>
      </c>
      <c r="Q14" t="s">
        <v>16</v>
      </c>
    </row>
    <row r="15" spans="1:17" x14ac:dyDescent="0.25">
      <c r="A15" t="str">
        <f t="shared" si="0"/>
        <v>בבית ספר 240 תלמידים.</v>
      </c>
      <c r="B15" t="str">
        <f t="shared" si="1"/>
        <v xml:space="preserve"> מתוכם 2/60 לומדים חשנון ו 4/15 לומדים אנגלית והשאר משחקים</v>
      </c>
      <c r="C15" t="s">
        <v>18</v>
      </c>
      <c r="D15" s="2" t="str">
        <f t="shared" si="2"/>
        <v>8,64,168</v>
      </c>
      <c r="E15" t="str">
        <f t="shared" si="3"/>
        <v>2/60x240=8,4/15x240=64,240-64-8=168</v>
      </c>
      <c r="F15" t="s">
        <v>17</v>
      </c>
      <c r="G15">
        <v>240</v>
      </c>
      <c r="H15" t="s">
        <v>9</v>
      </c>
      <c r="I15" t="s">
        <v>308</v>
      </c>
      <c r="J15">
        <v>2</v>
      </c>
      <c r="K15">
        <v>60</v>
      </c>
      <c r="L15" t="s">
        <v>10</v>
      </c>
      <c r="M15" t="s">
        <v>309</v>
      </c>
      <c r="N15">
        <v>4</v>
      </c>
      <c r="O15">
        <v>15</v>
      </c>
      <c r="P15" t="s">
        <v>10</v>
      </c>
      <c r="Q15" t="s">
        <v>16</v>
      </c>
    </row>
    <row r="16" spans="1:17" x14ac:dyDescent="0.25">
      <c r="A16" t="str">
        <f t="shared" si="0"/>
        <v>בבית ספר 270 תלמידים.</v>
      </c>
      <c r="B16" t="str">
        <f t="shared" si="1"/>
        <v xml:space="preserve"> מתוכם 2/90 לומדים חשנון ו 5/15 לומדים אנגלית והשאר משחקים</v>
      </c>
      <c r="C16" t="s">
        <v>18</v>
      </c>
      <c r="D16" s="2" t="str">
        <f t="shared" si="2"/>
        <v>6,90,174</v>
      </c>
      <c r="E16" t="str">
        <f t="shared" si="3"/>
        <v>2/90x270=6,5/15x270=90,270-90-6=174</v>
      </c>
      <c r="F16" t="s">
        <v>17</v>
      </c>
      <c r="G16">
        <v>270</v>
      </c>
      <c r="H16" t="s">
        <v>9</v>
      </c>
      <c r="I16" t="s">
        <v>308</v>
      </c>
      <c r="J16">
        <v>2</v>
      </c>
      <c r="K16">
        <v>90</v>
      </c>
      <c r="L16" t="s">
        <v>10</v>
      </c>
      <c r="M16" t="s">
        <v>309</v>
      </c>
      <c r="N16">
        <v>5</v>
      </c>
      <c r="O16">
        <v>15</v>
      </c>
      <c r="P16" t="s">
        <v>10</v>
      </c>
      <c r="Q16" t="s">
        <v>16</v>
      </c>
    </row>
    <row r="17" spans="1:17" x14ac:dyDescent="0.25">
      <c r="A17" t="str">
        <f t="shared" si="0"/>
        <v>בבית ספר 300 תלמידים.</v>
      </c>
      <c r="B17" t="str">
        <f t="shared" si="1"/>
        <v xml:space="preserve"> מתוכם 2/60 לומדים חשנון ו 6/15 לומדים אנגלית והשאר משחקים</v>
      </c>
      <c r="C17" t="s">
        <v>18</v>
      </c>
      <c r="D17" s="2" t="str">
        <f t="shared" si="2"/>
        <v>10,120,170</v>
      </c>
      <c r="E17" t="str">
        <f t="shared" si="3"/>
        <v>2/60x300=10,6/15x300=120,300-120-10=170</v>
      </c>
      <c r="F17" t="s">
        <v>17</v>
      </c>
      <c r="G17">
        <v>300</v>
      </c>
      <c r="H17" t="s">
        <v>9</v>
      </c>
      <c r="I17" t="s">
        <v>308</v>
      </c>
      <c r="J17">
        <v>2</v>
      </c>
      <c r="K17">
        <v>60</v>
      </c>
      <c r="L17" t="s">
        <v>10</v>
      </c>
      <c r="M17" t="s">
        <v>309</v>
      </c>
      <c r="N17">
        <v>6</v>
      </c>
      <c r="O17">
        <v>15</v>
      </c>
      <c r="P17" t="s">
        <v>10</v>
      </c>
      <c r="Q17" t="s">
        <v>16</v>
      </c>
    </row>
    <row r="18" spans="1:17" x14ac:dyDescent="0.25">
      <c r="A18" t="str">
        <f t="shared" si="0"/>
        <v>בבית ספר 300 תלמידים.</v>
      </c>
      <c r="B18" t="str">
        <f t="shared" si="1"/>
        <v xml:space="preserve"> מתוכם 3/60 לומדים חשנון ו 7/15 לומדים אנגלית והשאר משחקים</v>
      </c>
      <c r="C18" t="s">
        <v>18</v>
      </c>
      <c r="D18" s="2" t="str">
        <f t="shared" si="2"/>
        <v>15,140,145</v>
      </c>
      <c r="E18" t="str">
        <f t="shared" si="3"/>
        <v>3/60x300=15,7/15x300=140,300-140-15=145</v>
      </c>
      <c r="F18" t="s">
        <v>17</v>
      </c>
      <c r="G18">
        <v>300</v>
      </c>
      <c r="H18" t="s">
        <v>9</v>
      </c>
      <c r="I18" t="s">
        <v>308</v>
      </c>
      <c r="J18">
        <v>3</v>
      </c>
      <c r="K18">
        <v>60</v>
      </c>
      <c r="L18" t="s">
        <v>10</v>
      </c>
      <c r="M18" t="s">
        <v>309</v>
      </c>
      <c r="N18">
        <v>7</v>
      </c>
      <c r="O18">
        <v>15</v>
      </c>
      <c r="P18" t="s">
        <v>10</v>
      </c>
      <c r="Q18" t="s">
        <v>16</v>
      </c>
    </row>
    <row r="19" spans="1:17" x14ac:dyDescent="0.25">
      <c r="A19" t="str">
        <f t="shared" si="0"/>
        <v>בבית ספר 300 תלמידים.</v>
      </c>
      <c r="B19" t="str">
        <f t="shared" si="1"/>
        <v xml:space="preserve"> מתוכם 4/60 לומדים חשנון ו 8/15 לומדים אנגלית והשאר משחקים</v>
      </c>
      <c r="C19" t="s">
        <v>18</v>
      </c>
      <c r="D19" s="2" t="str">
        <f t="shared" si="2"/>
        <v>20,160,120</v>
      </c>
      <c r="E19" t="str">
        <f t="shared" si="3"/>
        <v>4/60x300=20,8/15x300=160,300-160-20=120</v>
      </c>
      <c r="F19" t="s">
        <v>17</v>
      </c>
      <c r="G19">
        <v>300</v>
      </c>
      <c r="H19" t="s">
        <v>9</v>
      </c>
      <c r="I19" t="s">
        <v>308</v>
      </c>
      <c r="J19">
        <v>4</v>
      </c>
      <c r="K19">
        <v>60</v>
      </c>
      <c r="L19" t="s">
        <v>10</v>
      </c>
      <c r="M19" t="s">
        <v>309</v>
      </c>
      <c r="N19">
        <v>8</v>
      </c>
      <c r="O19">
        <v>15</v>
      </c>
      <c r="P19" t="s">
        <v>10</v>
      </c>
      <c r="Q19" t="s">
        <v>16</v>
      </c>
    </row>
    <row r="20" spans="1:17" x14ac:dyDescent="0.25">
      <c r="A20" t="str">
        <f t="shared" si="0"/>
        <v>בבית ספר 300 תלמידים.</v>
      </c>
      <c r="B20" t="str">
        <f t="shared" si="1"/>
        <v xml:space="preserve"> מתוכם 5/60 לומדים חשנון ו 9/15 לומדים אנגלית והשאר משחקים</v>
      </c>
      <c r="C20" t="s">
        <v>18</v>
      </c>
      <c r="D20" s="2" t="str">
        <f t="shared" si="2"/>
        <v>25,180,95</v>
      </c>
      <c r="E20" t="str">
        <f t="shared" si="3"/>
        <v>5/60x300=25,9/15x300=180,300-180-25=95</v>
      </c>
      <c r="F20" t="s">
        <v>17</v>
      </c>
      <c r="G20">
        <v>300</v>
      </c>
      <c r="H20" t="s">
        <v>9</v>
      </c>
      <c r="I20" t="s">
        <v>308</v>
      </c>
      <c r="J20">
        <v>5</v>
      </c>
      <c r="K20">
        <v>60</v>
      </c>
      <c r="L20" t="s">
        <v>10</v>
      </c>
      <c r="M20" t="s">
        <v>309</v>
      </c>
      <c r="N20">
        <v>9</v>
      </c>
      <c r="O20">
        <v>15</v>
      </c>
      <c r="P20" t="s">
        <v>10</v>
      </c>
      <c r="Q20" t="s">
        <v>16</v>
      </c>
    </row>
    <row r="21" spans="1:17" x14ac:dyDescent="0.25">
      <c r="A21" t="str">
        <f t="shared" si="0"/>
        <v>בבית ספר 300 תלמידים.</v>
      </c>
      <c r="B21" t="str">
        <f t="shared" si="1"/>
        <v xml:space="preserve"> מתוכם 6/60 לומדים חשנון ו 10/30 לומדים אנגלית והשאר משחקים</v>
      </c>
      <c r="C21" t="s">
        <v>18</v>
      </c>
      <c r="D21" s="2" t="str">
        <f t="shared" si="2"/>
        <v>30,100,170</v>
      </c>
      <c r="E21" t="str">
        <f t="shared" si="3"/>
        <v>6/60x300=30,10/30x300=100,300-100-30=170</v>
      </c>
      <c r="F21" t="s">
        <v>17</v>
      </c>
      <c r="G21">
        <v>300</v>
      </c>
      <c r="H21" t="s">
        <v>9</v>
      </c>
      <c r="I21" t="s">
        <v>308</v>
      </c>
      <c r="J21">
        <v>6</v>
      </c>
      <c r="K21">
        <v>60</v>
      </c>
      <c r="L21" t="s">
        <v>10</v>
      </c>
      <c r="M21" t="s">
        <v>309</v>
      </c>
      <c r="N21">
        <v>10</v>
      </c>
      <c r="O21">
        <v>30</v>
      </c>
      <c r="P21" t="s">
        <v>10</v>
      </c>
      <c r="Q21" t="s">
        <v>16</v>
      </c>
    </row>
    <row r="22" spans="1:17" x14ac:dyDescent="0.25">
      <c r="A22" t="str">
        <f t="shared" si="0"/>
        <v>בבית ספר 300 תלמידים.</v>
      </c>
      <c r="B22" t="str">
        <f t="shared" si="1"/>
        <v xml:space="preserve"> מתוכם 7/60 לומדים חשנון ו 10/60 לומדים אנגלית והשאר משחקים</v>
      </c>
      <c r="C22" t="s">
        <v>18</v>
      </c>
      <c r="D22" s="2" t="str">
        <f t="shared" ref="D22:D23" si="4">CONCATENATE(J22*G22/K22,",", N22*G22/O22,",", G22-J22*G22/K22- N22*G22/O22 )</f>
        <v>35,50,215</v>
      </c>
      <c r="E22" t="str">
        <f t="shared" ref="E22:E23" si="5">CONCATENATE(J22,"/",K22,"x",G22,"=",J22*G22/K22,",",N22,"/",O22,"x",G22,"=", N22*G22/O22,",",G22,"-", N22*G22/O22,"-",J22*G22/K22,"=",G22-J22*G22/K22- N22*G22/O22)</f>
        <v>7/60x300=35,10/60x300=50,300-50-35=215</v>
      </c>
      <c r="F22" t="s">
        <v>17</v>
      </c>
      <c r="G22">
        <v>300</v>
      </c>
      <c r="H22" t="s">
        <v>9</v>
      </c>
      <c r="I22" t="s">
        <v>308</v>
      </c>
      <c r="J22">
        <v>7</v>
      </c>
      <c r="K22">
        <v>60</v>
      </c>
      <c r="L22" t="s">
        <v>10</v>
      </c>
      <c r="M22" t="s">
        <v>309</v>
      </c>
      <c r="N22">
        <v>10</v>
      </c>
      <c r="O22">
        <v>60</v>
      </c>
      <c r="P22" t="s">
        <v>10</v>
      </c>
      <c r="Q22" t="s">
        <v>16</v>
      </c>
    </row>
    <row r="23" spans="1:17" x14ac:dyDescent="0.25">
      <c r="A23" t="str">
        <f t="shared" si="0"/>
        <v>בבית ספר 300 תלמידים.</v>
      </c>
      <c r="B23" t="str">
        <f t="shared" si="1"/>
        <v xml:space="preserve"> מתוכם 8/60 לומדים חשנון ו 10/50 לומדים אנגלית והשאר משחקים</v>
      </c>
      <c r="C23" t="s">
        <v>18</v>
      </c>
      <c r="D23" s="2" t="str">
        <f t="shared" si="4"/>
        <v>40,60,200</v>
      </c>
      <c r="E23" t="str">
        <f t="shared" si="5"/>
        <v>8/60x300=40,10/50x300=60,300-60-40=200</v>
      </c>
      <c r="F23" t="s">
        <v>17</v>
      </c>
      <c r="G23">
        <v>300</v>
      </c>
      <c r="H23" t="s">
        <v>9</v>
      </c>
      <c r="I23" t="s">
        <v>308</v>
      </c>
      <c r="J23">
        <v>8</v>
      </c>
      <c r="K23">
        <v>60</v>
      </c>
      <c r="L23" t="s">
        <v>10</v>
      </c>
      <c r="M23" t="s">
        <v>309</v>
      </c>
      <c r="N23">
        <v>10</v>
      </c>
      <c r="O23">
        <v>50</v>
      </c>
      <c r="P23" t="s">
        <v>10</v>
      </c>
      <c r="Q23" t="s">
        <v>16</v>
      </c>
    </row>
    <row r="24" spans="1:17" x14ac:dyDescent="0.25">
      <c r="A24" t="str">
        <f t="shared" si="0"/>
        <v>בבית ספר 300 תלמידים.</v>
      </c>
      <c r="B24" t="str">
        <f t="shared" si="1"/>
        <v xml:space="preserve"> מתוכם 3/60 לומדים חשנון ו 10/60 לומדים אנגלית והשאר משחקים</v>
      </c>
      <c r="C24" t="s">
        <v>18</v>
      </c>
      <c r="D24" s="2" t="str">
        <f t="shared" ref="D24:D29" si="6">CONCATENATE(J24*G24/K24,",", N24*G24/O24,",", G24-J24*G24/K24- N24*G24/O24 )</f>
        <v>15,50,235</v>
      </c>
      <c r="E24" t="str">
        <f t="shared" ref="E24:E29" si="7">CONCATENATE(J24,"/",K24,"x",G24,"=",J24*G24/K24,",",N24,"/",O24,"x",G24,"=", N24*G24/O24,",",G24,"-", N24*G24/O24,"-",J24*G24/K24,"=",G24-J24*G24/K24- N24*G24/O24)</f>
        <v>3/60x300=15,10/60x300=50,300-50-15=235</v>
      </c>
      <c r="F24" t="s">
        <v>17</v>
      </c>
      <c r="G24">
        <v>300</v>
      </c>
      <c r="H24" t="s">
        <v>9</v>
      </c>
      <c r="I24" t="s">
        <v>308</v>
      </c>
      <c r="J24">
        <v>3</v>
      </c>
      <c r="K24">
        <v>60</v>
      </c>
      <c r="L24" t="s">
        <v>10</v>
      </c>
      <c r="M24" t="s">
        <v>309</v>
      </c>
      <c r="N24">
        <v>10</v>
      </c>
      <c r="O24">
        <v>60</v>
      </c>
      <c r="P24" t="s">
        <v>10</v>
      </c>
      <c r="Q24" t="s">
        <v>16</v>
      </c>
    </row>
    <row r="25" spans="1:17" x14ac:dyDescent="0.25">
      <c r="A25" t="str">
        <f t="shared" si="0"/>
        <v>בבית ספר 300 תלמידים.</v>
      </c>
      <c r="B25" t="str">
        <f t="shared" si="1"/>
        <v xml:space="preserve"> מתוכם 10/60 לומדים חשנון ו 11/60 לומדים אנגלית והשאר משחקים</v>
      </c>
      <c r="C25" t="s">
        <v>18</v>
      </c>
      <c r="D25" s="2" t="str">
        <f t="shared" si="6"/>
        <v>50,55,195</v>
      </c>
      <c r="E25" t="str">
        <f t="shared" si="7"/>
        <v>10/60x300=50,11/60x300=55,300-55-50=195</v>
      </c>
      <c r="F25" t="s">
        <v>17</v>
      </c>
      <c r="G25">
        <v>300</v>
      </c>
      <c r="H25" t="s">
        <v>9</v>
      </c>
      <c r="I25" t="s">
        <v>308</v>
      </c>
      <c r="J25">
        <v>10</v>
      </c>
      <c r="K25">
        <v>60</v>
      </c>
      <c r="L25" t="s">
        <v>10</v>
      </c>
      <c r="M25" t="s">
        <v>309</v>
      </c>
      <c r="N25">
        <v>11</v>
      </c>
      <c r="O25">
        <v>60</v>
      </c>
      <c r="P25" t="s">
        <v>10</v>
      </c>
      <c r="Q25" t="s">
        <v>16</v>
      </c>
    </row>
    <row r="26" spans="1:17" x14ac:dyDescent="0.25">
      <c r="A26" t="str">
        <f t="shared" si="0"/>
        <v>בבית ספר 300 תלמידים.</v>
      </c>
      <c r="B26" t="str">
        <f t="shared" si="1"/>
        <v xml:space="preserve"> מתוכם 11/60 לומדים חשנון ו 12/60 לומדים אנגלית והשאר משחקים</v>
      </c>
      <c r="C26" t="s">
        <v>18</v>
      </c>
      <c r="D26" s="2" t="str">
        <f t="shared" si="6"/>
        <v>55,60,185</v>
      </c>
      <c r="E26" t="str">
        <f t="shared" si="7"/>
        <v>11/60x300=55,12/60x300=60,300-60-55=185</v>
      </c>
      <c r="F26" t="s">
        <v>17</v>
      </c>
      <c r="G26">
        <v>300</v>
      </c>
      <c r="H26" t="s">
        <v>9</v>
      </c>
      <c r="I26" t="s">
        <v>308</v>
      </c>
      <c r="J26">
        <v>11</v>
      </c>
      <c r="K26">
        <v>60</v>
      </c>
      <c r="L26" t="s">
        <v>10</v>
      </c>
      <c r="M26" t="s">
        <v>309</v>
      </c>
      <c r="N26">
        <v>12</v>
      </c>
      <c r="O26">
        <v>60</v>
      </c>
      <c r="P26" t="s">
        <v>10</v>
      </c>
      <c r="Q26" t="s">
        <v>16</v>
      </c>
    </row>
    <row r="27" spans="1:17" x14ac:dyDescent="0.25">
      <c r="A27" t="str">
        <f t="shared" si="0"/>
        <v>בבית ספר 300 תלמידים.</v>
      </c>
      <c r="B27" t="str">
        <f t="shared" si="1"/>
        <v xml:space="preserve"> מתוכם 12/60 לומדים חשנון ו 13/60 לומדים אנגלית והשאר משחקים</v>
      </c>
      <c r="C27" t="s">
        <v>18</v>
      </c>
      <c r="D27" s="2" t="str">
        <f t="shared" si="6"/>
        <v>60,65,175</v>
      </c>
      <c r="E27" t="str">
        <f t="shared" si="7"/>
        <v>12/60x300=60,13/60x300=65,300-65-60=175</v>
      </c>
      <c r="F27" t="s">
        <v>17</v>
      </c>
      <c r="G27">
        <v>300</v>
      </c>
      <c r="H27" t="s">
        <v>9</v>
      </c>
      <c r="I27" t="s">
        <v>308</v>
      </c>
      <c r="J27">
        <v>12</v>
      </c>
      <c r="K27">
        <v>60</v>
      </c>
      <c r="L27" t="s">
        <v>10</v>
      </c>
      <c r="M27" t="s">
        <v>309</v>
      </c>
      <c r="N27">
        <v>13</v>
      </c>
      <c r="O27">
        <v>60</v>
      </c>
      <c r="P27" t="s">
        <v>10</v>
      </c>
      <c r="Q27" t="s">
        <v>16</v>
      </c>
    </row>
    <row r="28" spans="1:17" x14ac:dyDescent="0.25">
      <c r="A28" t="str">
        <f t="shared" si="0"/>
        <v>בבית ספר 300 תלמידים.</v>
      </c>
      <c r="B28" t="str">
        <f t="shared" si="1"/>
        <v xml:space="preserve"> מתוכם 13/60 לומדים חשנון ו 14/60 לומדים אנגלית והשאר משחקים</v>
      </c>
      <c r="C28" t="s">
        <v>18</v>
      </c>
      <c r="D28" s="2" t="str">
        <f t="shared" si="6"/>
        <v>65,70,165</v>
      </c>
      <c r="E28" t="str">
        <f t="shared" si="7"/>
        <v>13/60x300=65,14/60x300=70,300-70-65=165</v>
      </c>
      <c r="F28" t="s">
        <v>17</v>
      </c>
      <c r="G28">
        <v>300</v>
      </c>
      <c r="H28" t="s">
        <v>9</v>
      </c>
      <c r="I28" t="s">
        <v>308</v>
      </c>
      <c r="J28">
        <v>13</v>
      </c>
      <c r="K28">
        <v>60</v>
      </c>
      <c r="L28" t="s">
        <v>10</v>
      </c>
      <c r="M28" t="s">
        <v>309</v>
      </c>
      <c r="N28">
        <v>14</v>
      </c>
      <c r="O28">
        <v>60</v>
      </c>
      <c r="P28" t="s">
        <v>10</v>
      </c>
      <c r="Q28" t="s">
        <v>16</v>
      </c>
    </row>
    <row r="29" spans="1:17" x14ac:dyDescent="0.25">
      <c r="A29" t="str">
        <f t="shared" si="0"/>
        <v>בבית ספר 300 תלמידים.</v>
      </c>
      <c r="B29" t="str">
        <f t="shared" si="1"/>
        <v xml:space="preserve"> מתוכם 14/60 לומדים חשנון ו 15/60 לומדים אנגלית והשאר משחקים</v>
      </c>
      <c r="C29" t="s">
        <v>18</v>
      </c>
      <c r="D29" s="2" t="str">
        <f t="shared" si="6"/>
        <v>70,75,155</v>
      </c>
      <c r="E29" t="str">
        <f t="shared" si="7"/>
        <v>14/60x300=70,15/60x300=75,300-75-70=155</v>
      </c>
      <c r="F29" t="s">
        <v>17</v>
      </c>
      <c r="G29">
        <v>300</v>
      </c>
      <c r="H29" t="s">
        <v>9</v>
      </c>
      <c r="I29" t="s">
        <v>308</v>
      </c>
      <c r="J29">
        <v>14</v>
      </c>
      <c r="K29">
        <v>60</v>
      </c>
      <c r="L29" t="s">
        <v>10</v>
      </c>
      <c r="M29" t="s">
        <v>309</v>
      </c>
      <c r="N29">
        <v>15</v>
      </c>
      <c r="O29">
        <v>60</v>
      </c>
      <c r="P29" t="s">
        <v>10</v>
      </c>
      <c r="Q29" t="s">
        <v>16</v>
      </c>
    </row>
    <row r="30" spans="1:17" x14ac:dyDescent="0.25">
      <c r="A30" t="str">
        <f>CONCATENATE(F30,G30,H30,I30,J30,"/",K30," מִנִפְחהּ. ")</f>
        <v xml:space="preserve">בריכה שהקיבולת שלה  40  ליטר  מלאה עד 3/4 מִנִפְחהּ. </v>
      </c>
      <c r="B30" t="str">
        <f>CONCATENATE(L30,M30,N30)</f>
        <v xml:space="preserve"> מחיר ליטר מים הוא 3 שקלים</v>
      </c>
      <c r="C30" t="s">
        <v>19</v>
      </c>
      <c r="D30" s="2" t="str">
        <f>CONCATENATE(G30*M30*(K30-J30)/K30)</f>
        <v>30</v>
      </c>
      <c r="F30" t="s">
        <v>364</v>
      </c>
      <c r="G30">
        <v>40</v>
      </c>
      <c r="H30" t="s">
        <v>22</v>
      </c>
      <c r="I30" t="s">
        <v>21</v>
      </c>
      <c r="J30">
        <v>3</v>
      </c>
      <c r="K30">
        <v>4</v>
      </c>
      <c r="L30" t="s">
        <v>20</v>
      </c>
      <c r="M30">
        <v>3</v>
      </c>
      <c r="N30" t="s">
        <v>23</v>
      </c>
    </row>
    <row r="31" spans="1:17" x14ac:dyDescent="0.25">
      <c r="A31" t="str">
        <f t="shared" ref="A31:A48" si="8">CONCATENATE(F31,G31,H31,I31,J31,"/",K31," מִנִפְחהּ. ")</f>
        <v xml:space="preserve">בריכה שהקיבולת שלה  60  ליטר  מלאה עד 3/4 מִנִפְחהּ. </v>
      </c>
      <c r="B31" t="str">
        <f t="shared" ref="B31:B48" si="9">CONCATENATE(L31,M31,N31)</f>
        <v xml:space="preserve"> מחיר ליטר מים הוא 3 שקלים</v>
      </c>
      <c r="C31" t="s">
        <v>19</v>
      </c>
      <c r="D31" s="2" t="str">
        <f t="shared" ref="D31:D38" si="10">CONCATENATE(G31*M31*(K31-J31)/K31)</f>
        <v>45</v>
      </c>
      <c r="F31" t="s">
        <v>364</v>
      </c>
      <c r="G31">
        <v>60</v>
      </c>
      <c r="H31" t="s">
        <v>22</v>
      </c>
      <c r="I31" t="s">
        <v>21</v>
      </c>
      <c r="J31">
        <v>3</v>
      </c>
      <c r="K31">
        <v>4</v>
      </c>
      <c r="L31" t="s">
        <v>20</v>
      </c>
      <c r="M31">
        <v>3</v>
      </c>
      <c r="N31" t="s">
        <v>23</v>
      </c>
    </row>
    <row r="32" spans="1:17" x14ac:dyDescent="0.25">
      <c r="A32" t="str">
        <f t="shared" si="8"/>
        <v xml:space="preserve">בריכה שהקיבולת שלה  80  ליטר  מלאה עד 3/4 מִנִפְחהּ. </v>
      </c>
      <c r="B32" t="str">
        <f t="shared" si="9"/>
        <v xml:space="preserve"> מחיר ליטר מים הוא 3 שקלים</v>
      </c>
      <c r="C32" t="s">
        <v>19</v>
      </c>
      <c r="D32" s="2" t="str">
        <f t="shared" si="10"/>
        <v>60</v>
      </c>
      <c r="F32" t="s">
        <v>364</v>
      </c>
      <c r="G32">
        <v>80</v>
      </c>
      <c r="H32" t="s">
        <v>22</v>
      </c>
      <c r="I32" t="s">
        <v>21</v>
      </c>
      <c r="J32">
        <v>3</v>
      </c>
      <c r="K32">
        <v>4</v>
      </c>
      <c r="L32" t="s">
        <v>20</v>
      </c>
      <c r="M32">
        <v>3</v>
      </c>
      <c r="N32" t="s">
        <v>23</v>
      </c>
    </row>
    <row r="33" spans="1:14" x14ac:dyDescent="0.25">
      <c r="A33" t="str">
        <f t="shared" si="8"/>
        <v xml:space="preserve">בריכה שהקיבולת שלה  100  ליטר  מלאה עד 3/4 מִנִפְחהּ. </v>
      </c>
      <c r="B33" t="str">
        <f t="shared" si="9"/>
        <v xml:space="preserve"> מחיר ליטר מים הוא 3 שקלים</v>
      </c>
      <c r="C33" t="s">
        <v>19</v>
      </c>
      <c r="D33" s="2" t="str">
        <f t="shared" si="10"/>
        <v>75</v>
      </c>
      <c r="F33" t="s">
        <v>364</v>
      </c>
      <c r="G33">
        <v>100</v>
      </c>
      <c r="H33" t="s">
        <v>22</v>
      </c>
      <c r="I33" t="s">
        <v>21</v>
      </c>
      <c r="J33">
        <v>3</v>
      </c>
      <c r="K33">
        <v>4</v>
      </c>
      <c r="L33" t="s">
        <v>20</v>
      </c>
      <c r="M33">
        <v>3</v>
      </c>
      <c r="N33" t="s">
        <v>23</v>
      </c>
    </row>
    <row r="34" spans="1:14" x14ac:dyDescent="0.25">
      <c r="A34" t="str">
        <f t="shared" si="8"/>
        <v xml:space="preserve">בריכה שהקיבולת שלה  120  ליטר  מלאה עד 3/4 מִנִפְחהּ. </v>
      </c>
      <c r="B34" t="str">
        <f t="shared" si="9"/>
        <v xml:space="preserve"> מחיר ליטר מים הוא 3 שקלים</v>
      </c>
      <c r="C34" t="s">
        <v>19</v>
      </c>
      <c r="D34" s="2" t="str">
        <f t="shared" si="10"/>
        <v>90</v>
      </c>
      <c r="F34" t="s">
        <v>364</v>
      </c>
      <c r="G34">
        <v>120</v>
      </c>
      <c r="H34" t="s">
        <v>22</v>
      </c>
      <c r="I34" t="s">
        <v>21</v>
      </c>
      <c r="J34">
        <v>3</v>
      </c>
      <c r="K34">
        <v>4</v>
      </c>
      <c r="L34" t="s">
        <v>20</v>
      </c>
      <c r="M34">
        <v>3</v>
      </c>
      <c r="N34" t="s">
        <v>23</v>
      </c>
    </row>
    <row r="35" spans="1:14" x14ac:dyDescent="0.25">
      <c r="A35" t="str">
        <f t="shared" si="8"/>
        <v xml:space="preserve">בריכה שהקיבולת שלה  140  ליטר  מלאה עד 3/4 מִנִפְחהּ. </v>
      </c>
      <c r="B35" t="str">
        <f t="shared" si="9"/>
        <v xml:space="preserve"> מחיר ליטר מים הוא 3 שקלים</v>
      </c>
      <c r="C35" t="s">
        <v>19</v>
      </c>
      <c r="D35" s="2" t="str">
        <f t="shared" si="10"/>
        <v>105</v>
      </c>
      <c r="F35" t="s">
        <v>364</v>
      </c>
      <c r="G35">
        <v>140</v>
      </c>
      <c r="H35" t="s">
        <v>22</v>
      </c>
      <c r="I35" t="s">
        <v>21</v>
      </c>
      <c r="J35">
        <v>3</v>
      </c>
      <c r="K35">
        <v>4</v>
      </c>
      <c r="L35" t="s">
        <v>20</v>
      </c>
      <c r="M35">
        <v>3</v>
      </c>
      <c r="N35" t="s">
        <v>23</v>
      </c>
    </row>
    <row r="36" spans="1:14" x14ac:dyDescent="0.25">
      <c r="A36" t="str">
        <f t="shared" si="8"/>
        <v xml:space="preserve">בריכה שהקיבולת שלה  160  ליטר  מלאה עד 3/4 מִנִפְחהּ. </v>
      </c>
      <c r="B36" t="str">
        <f t="shared" si="9"/>
        <v xml:space="preserve"> מחיר ליטר מים הוא 3 שקלים</v>
      </c>
      <c r="C36" t="s">
        <v>19</v>
      </c>
      <c r="D36" s="2" t="str">
        <f t="shared" si="10"/>
        <v>120</v>
      </c>
      <c r="F36" t="s">
        <v>364</v>
      </c>
      <c r="G36">
        <v>160</v>
      </c>
      <c r="H36" t="s">
        <v>22</v>
      </c>
      <c r="I36" t="s">
        <v>21</v>
      </c>
      <c r="J36">
        <v>3</v>
      </c>
      <c r="K36">
        <v>4</v>
      </c>
      <c r="L36" t="s">
        <v>20</v>
      </c>
      <c r="M36">
        <v>3</v>
      </c>
      <c r="N36" t="s">
        <v>23</v>
      </c>
    </row>
    <row r="37" spans="1:14" x14ac:dyDescent="0.25">
      <c r="A37" t="str">
        <f t="shared" si="8"/>
        <v xml:space="preserve">בריכה שהקיבולת שלה  180  ליטר  מלאה עד 3/4 מִנִפְחהּ. </v>
      </c>
      <c r="B37" t="str">
        <f t="shared" si="9"/>
        <v xml:space="preserve"> מחיר ליטר מים הוא 3 שקלים</v>
      </c>
      <c r="C37" t="s">
        <v>19</v>
      </c>
      <c r="D37" s="2" t="str">
        <f t="shared" si="10"/>
        <v>135</v>
      </c>
      <c r="F37" t="s">
        <v>364</v>
      </c>
      <c r="G37">
        <v>180</v>
      </c>
      <c r="H37" t="s">
        <v>22</v>
      </c>
      <c r="I37" t="s">
        <v>21</v>
      </c>
      <c r="J37">
        <v>3</v>
      </c>
      <c r="K37">
        <v>4</v>
      </c>
      <c r="L37" t="s">
        <v>20</v>
      </c>
      <c r="M37">
        <v>3</v>
      </c>
      <c r="N37" t="s">
        <v>23</v>
      </c>
    </row>
    <row r="38" spans="1:14" x14ac:dyDescent="0.25">
      <c r="A38" t="str">
        <f t="shared" si="8"/>
        <v xml:space="preserve">בריכה שהקיבולת שלה  200  ליטר  מלאה עד 3/4 מִנִפְחהּ. </v>
      </c>
      <c r="B38" t="str">
        <f t="shared" si="9"/>
        <v xml:space="preserve"> מחיר ליטר מים הוא 3 שקלים</v>
      </c>
      <c r="C38" t="s">
        <v>19</v>
      </c>
      <c r="D38" s="2" t="str">
        <f t="shared" si="10"/>
        <v>150</v>
      </c>
      <c r="F38" t="s">
        <v>364</v>
      </c>
      <c r="G38">
        <v>200</v>
      </c>
      <c r="H38" t="s">
        <v>22</v>
      </c>
      <c r="I38" t="s">
        <v>21</v>
      </c>
      <c r="J38">
        <v>3</v>
      </c>
      <c r="K38">
        <v>4</v>
      </c>
      <c r="L38" t="s">
        <v>20</v>
      </c>
      <c r="M38">
        <v>3</v>
      </c>
      <c r="N38" t="s">
        <v>23</v>
      </c>
    </row>
    <row r="39" spans="1:14" x14ac:dyDescent="0.25">
      <c r="A39" t="str">
        <f t="shared" si="8"/>
        <v xml:space="preserve">בריכה שהקיבולת שלה  209  ליטר  מלאה עד 8/11 מִנִפְחהּ. </v>
      </c>
      <c r="B39" t="str">
        <f t="shared" si="9"/>
        <v xml:space="preserve"> מחיר ליטר מים הוא 3 שקלים</v>
      </c>
      <c r="C39" t="s">
        <v>19</v>
      </c>
      <c r="D39" s="2" t="str">
        <f t="shared" ref="D39:D48" si="11">CONCATENATE(G39*M39*(K39-J39)/K39)</f>
        <v>171</v>
      </c>
      <c r="F39" t="s">
        <v>364</v>
      </c>
      <c r="G39">
        <v>209</v>
      </c>
      <c r="H39" t="s">
        <v>22</v>
      </c>
      <c r="I39" t="s">
        <v>21</v>
      </c>
      <c r="J39">
        <v>8</v>
      </c>
      <c r="K39">
        <v>11</v>
      </c>
      <c r="L39" t="s">
        <v>20</v>
      </c>
      <c r="M39">
        <v>3</v>
      </c>
      <c r="N39" t="s">
        <v>23</v>
      </c>
    </row>
    <row r="40" spans="1:14" x14ac:dyDescent="0.25">
      <c r="A40" t="str">
        <f t="shared" si="8"/>
        <v xml:space="preserve">בריכה שהקיבולת שלה  220  ליטר  מלאה עד 9/11 מִנִפְחהּ. </v>
      </c>
      <c r="B40" t="str">
        <f t="shared" si="9"/>
        <v xml:space="preserve"> מחיר ליטר מים הוא 3 שקלים</v>
      </c>
      <c r="C40" t="s">
        <v>19</v>
      </c>
      <c r="D40" s="2" t="str">
        <f t="shared" si="11"/>
        <v>120</v>
      </c>
      <c r="F40" t="s">
        <v>364</v>
      </c>
      <c r="G40">
        <v>220</v>
      </c>
      <c r="H40" t="s">
        <v>22</v>
      </c>
      <c r="I40" t="s">
        <v>21</v>
      </c>
      <c r="J40">
        <v>9</v>
      </c>
      <c r="K40">
        <v>11</v>
      </c>
      <c r="L40" t="s">
        <v>20</v>
      </c>
      <c r="M40">
        <v>3</v>
      </c>
      <c r="N40" t="s">
        <v>23</v>
      </c>
    </row>
    <row r="41" spans="1:14" x14ac:dyDescent="0.25">
      <c r="A41" t="str">
        <f t="shared" si="8"/>
        <v xml:space="preserve">בריכה שהקיבולת שלה  231  ליטר  מלאה עד 8/11 מִנִפְחהּ. </v>
      </c>
      <c r="B41" t="str">
        <f t="shared" si="9"/>
        <v xml:space="preserve"> מחיר ליטר מים הוא 3 שקלים</v>
      </c>
      <c r="C41" t="s">
        <v>19</v>
      </c>
      <c r="D41" s="2" t="str">
        <f t="shared" si="11"/>
        <v>189</v>
      </c>
      <c r="F41" t="s">
        <v>364</v>
      </c>
      <c r="G41">
        <v>231</v>
      </c>
      <c r="H41" t="s">
        <v>22</v>
      </c>
      <c r="I41" t="s">
        <v>21</v>
      </c>
      <c r="J41">
        <v>8</v>
      </c>
      <c r="K41">
        <v>11</v>
      </c>
      <c r="L41" t="s">
        <v>20</v>
      </c>
      <c r="M41">
        <v>3</v>
      </c>
      <c r="N41" t="s">
        <v>23</v>
      </c>
    </row>
    <row r="42" spans="1:14" x14ac:dyDescent="0.25">
      <c r="A42" t="str">
        <f t="shared" si="8"/>
        <v xml:space="preserve">בריכה שהקיבולת שלה  242  ליטר  מלאה עד 8/11 מִנִפְחהּ. </v>
      </c>
      <c r="B42" t="str">
        <f t="shared" si="9"/>
        <v xml:space="preserve"> מחיר ליטר מים הוא 3 שקלים</v>
      </c>
      <c r="C42" t="s">
        <v>19</v>
      </c>
      <c r="D42" s="2" t="str">
        <f t="shared" si="11"/>
        <v>198</v>
      </c>
      <c r="F42" t="s">
        <v>364</v>
      </c>
      <c r="G42">
        <v>242</v>
      </c>
      <c r="H42" t="s">
        <v>22</v>
      </c>
      <c r="I42" t="s">
        <v>21</v>
      </c>
      <c r="J42">
        <v>8</v>
      </c>
      <c r="K42">
        <v>11</v>
      </c>
      <c r="L42" t="s">
        <v>20</v>
      </c>
      <c r="M42">
        <v>3</v>
      </c>
      <c r="N42" t="s">
        <v>23</v>
      </c>
    </row>
    <row r="43" spans="1:14" x14ac:dyDescent="0.25">
      <c r="A43" t="str">
        <f t="shared" si="8"/>
        <v xml:space="preserve">בריכה שהקיבולת שלה  253  ליטר  מלאה עד 8/11 מִנִפְחהּ. </v>
      </c>
      <c r="B43" t="str">
        <f t="shared" si="9"/>
        <v xml:space="preserve"> מחיר ליטר מים הוא 3 שקלים</v>
      </c>
      <c r="C43" t="s">
        <v>19</v>
      </c>
      <c r="D43" s="2" t="str">
        <f t="shared" si="11"/>
        <v>207</v>
      </c>
      <c r="F43" t="s">
        <v>364</v>
      </c>
      <c r="G43">
        <v>253</v>
      </c>
      <c r="H43" t="s">
        <v>22</v>
      </c>
      <c r="I43" t="s">
        <v>21</v>
      </c>
      <c r="J43">
        <v>8</v>
      </c>
      <c r="K43">
        <v>11</v>
      </c>
      <c r="L43" t="s">
        <v>20</v>
      </c>
      <c r="M43">
        <v>3</v>
      </c>
      <c r="N43" t="s">
        <v>23</v>
      </c>
    </row>
    <row r="44" spans="1:14" x14ac:dyDescent="0.25">
      <c r="A44" t="str">
        <f t="shared" si="8"/>
        <v xml:space="preserve">בריכה שהקיבולת שלה  264  ליטר  מלאה עד 8/11 מִנִפְחהּ. </v>
      </c>
      <c r="B44" t="str">
        <f t="shared" si="9"/>
        <v xml:space="preserve"> מחיר ליטר מים הוא 3 שקלים</v>
      </c>
      <c r="C44" t="s">
        <v>19</v>
      </c>
      <c r="D44" s="2" t="str">
        <f t="shared" si="11"/>
        <v>216</v>
      </c>
      <c r="F44" t="s">
        <v>364</v>
      </c>
      <c r="G44">
        <v>264</v>
      </c>
      <c r="H44" t="s">
        <v>22</v>
      </c>
      <c r="I44" t="s">
        <v>21</v>
      </c>
      <c r="J44">
        <v>8</v>
      </c>
      <c r="K44">
        <v>11</v>
      </c>
      <c r="L44" t="s">
        <v>20</v>
      </c>
      <c r="M44">
        <v>3</v>
      </c>
      <c r="N44" t="s">
        <v>23</v>
      </c>
    </row>
    <row r="45" spans="1:14" x14ac:dyDescent="0.25">
      <c r="A45" t="str">
        <f t="shared" si="8"/>
        <v xml:space="preserve">בריכה שהקיבולת שלה  275  ליטר  מלאה עד 8/11 מִנִפְחהּ. </v>
      </c>
      <c r="B45" t="str">
        <f t="shared" si="9"/>
        <v xml:space="preserve"> מחיר ליטר מים הוא 3 שקלים</v>
      </c>
      <c r="C45" t="s">
        <v>19</v>
      </c>
      <c r="D45" s="2" t="str">
        <f t="shared" si="11"/>
        <v>225</v>
      </c>
      <c r="F45" t="s">
        <v>364</v>
      </c>
      <c r="G45">
        <v>275</v>
      </c>
      <c r="H45" t="s">
        <v>22</v>
      </c>
      <c r="I45" t="s">
        <v>21</v>
      </c>
      <c r="J45">
        <v>8</v>
      </c>
      <c r="K45">
        <v>11</v>
      </c>
      <c r="L45" t="s">
        <v>20</v>
      </c>
      <c r="M45">
        <v>3</v>
      </c>
      <c r="N45" t="s">
        <v>23</v>
      </c>
    </row>
    <row r="46" spans="1:14" x14ac:dyDescent="0.25">
      <c r="A46" t="str">
        <f t="shared" si="8"/>
        <v xml:space="preserve">בריכה שהקיבולת שלה  286  ליטר  מלאה עד 8/11 מִנִפְחהּ. </v>
      </c>
      <c r="B46" t="str">
        <f t="shared" si="9"/>
        <v xml:space="preserve"> מחיר ליטר מים הוא 3 שקלים</v>
      </c>
      <c r="C46" t="s">
        <v>19</v>
      </c>
      <c r="D46" s="2" t="str">
        <f t="shared" si="11"/>
        <v>234</v>
      </c>
      <c r="F46" t="s">
        <v>364</v>
      </c>
      <c r="G46">
        <v>286</v>
      </c>
      <c r="H46" t="s">
        <v>22</v>
      </c>
      <c r="I46" t="s">
        <v>21</v>
      </c>
      <c r="J46">
        <v>8</v>
      </c>
      <c r="K46">
        <v>11</v>
      </c>
      <c r="L46" t="s">
        <v>20</v>
      </c>
      <c r="M46">
        <v>3</v>
      </c>
      <c r="N46" t="s">
        <v>23</v>
      </c>
    </row>
    <row r="47" spans="1:14" x14ac:dyDescent="0.25">
      <c r="A47" t="str">
        <f t="shared" si="8"/>
        <v xml:space="preserve">בריכה שהקיבולת שלה  297  ליטר  מלאה עד 8/11 מִנִפְחהּ. </v>
      </c>
      <c r="B47" t="str">
        <f t="shared" si="9"/>
        <v xml:space="preserve"> מחיר ליטר מים הוא 3 שקלים</v>
      </c>
      <c r="C47" t="s">
        <v>19</v>
      </c>
      <c r="D47" s="2" t="str">
        <f t="shared" si="11"/>
        <v>243</v>
      </c>
      <c r="F47" t="s">
        <v>364</v>
      </c>
      <c r="G47">
        <v>297</v>
      </c>
      <c r="H47" t="s">
        <v>22</v>
      </c>
      <c r="I47" t="s">
        <v>21</v>
      </c>
      <c r="J47">
        <v>8</v>
      </c>
      <c r="K47">
        <v>11</v>
      </c>
      <c r="L47" t="s">
        <v>20</v>
      </c>
      <c r="M47">
        <v>3</v>
      </c>
      <c r="N47" t="s">
        <v>23</v>
      </c>
    </row>
    <row r="48" spans="1:14" x14ac:dyDescent="0.25">
      <c r="A48" t="str">
        <f t="shared" si="8"/>
        <v xml:space="preserve">בריכה שהקיבולת שלה  308  ליטר  מלאה עד 8/11 מִנִפְחהּ. </v>
      </c>
      <c r="B48" t="str">
        <f t="shared" si="9"/>
        <v xml:space="preserve"> מחיר ליטר מים הוא 3 שקלים</v>
      </c>
      <c r="C48" t="s">
        <v>19</v>
      </c>
      <c r="D48" s="2" t="str">
        <f t="shared" si="11"/>
        <v>252</v>
      </c>
      <c r="F48" t="s">
        <v>364</v>
      </c>
      <c r="G48">
        <v>308</v>
      </c>
      <c r="H48" t="s">
        <v>22</v>
      </c>
      <c r="I48" t="s">
        <v>21</v>
      </c>
      <c r="J48">
        <v>8</v>
      </c>
      <c r="K48">
        <v>11</v>
      </c>
      <c r="L48" t="s">
        <v>20</v>
      </c>
      <c r="M48">
        <v>3</v>
      </c>
      <c r="N48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A9" sqref="A9"/>
    </sheetView>
  </sheetViews>
  <sheetFormatPr defaultColWidth="19.3984375" defaultRowHeight="13.8" x14ac:dyDescent="0.25"/>
  <cols>
    <col min="1" max="1" width="23.69921875" customWidth="1"/>
    <col min="2" max="2" width="26.8984375" customWidth="1"/>
    <col min="3" max="3" width="30.796875" customWidth="1"/>
    <col min="4" max="4" width="7.59765625" customWidth="1"/>
    <col min="5" max="5" width="8.69921875" customWidth="1"/>
    <col min="7" max="7" width="3.09765625" customWidth="1"/>
    <col min="8" max="8" width="15.597656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8" x14ac:dyDescent="0.25">
      <c r="A2" s="1" t="str">
        <f>CONCATENATE(F2,G2," מ'.")</f>
        <v>אורך הצלע של רבוע הוא 6 מ'.</v>
      </c>
      <c r="B2" s="1" t="s">
        <v>151</v>
      </c>
      <c r="C2" s="1" t="s">
        <v>152</v>
      </c>
      <c r="D2" s="1">
        <f>G2/2</f>
        <v>3</v>
      </c>
      <c r="E2" s="1"/>
      <c r="F2" t="s">
        <v>149</v>
      </c>
      <c r="G2">
        <v>6</v>
      </c>
      <c r="H2" t="s">
        <v>150</v>
      </c>
    </row>
    <row r="3" spans="1:8" x14ac:dyDescent="0.25">
      <c r="A3" s="1" t="str">
        <f t="shared" ref="A3:A5" si="0">CONCATENATE(F3,G3," מ'.")</f>
        <v>אורך הצלע של רבוע הוא 8 מ'.</v>
      </c>
      <c r="B3" s="1" t="s">
        <v>151</v>
      </c>
      <c r="C3" s="1" t="s">
        <v>152</v>
      </c>
      <c r="D3" s="1">
        <f t="shared" ref="D3:D5" si="1">G3/2</f>
        <v>4</v>
      </c>
      <c r="E3" s="1"/>
      <c r="F3" t="s">
        <v>149</v>
      </c>
      <c r="G3">
        <v>8</v>
      </c>
      <c r="H3" t="s">
        <v>150</v>
      </c>
    </row>
    <row r="4" spans="1:8" x14ac:dyDescent="0.25">
      <c r="A4" s="1" t="str">
        <f t="shared" si="0"/>
        <v>אורך הצלע של רבוע הוא 10 מ'.</v>
      </c>
      <c r="B4" s="1" t="s">
        <v>151</v>
      </c>
      <c r="C4" s="1" t="s">
        <v>152</v>
      </c>
      <c r="D4" s="1">
        <f t="shared" si="1"/>
        <v>5</v>
      </c>
      <c r="E4" s="1"/>
      <c r="F4" t="s">
        <v>149</v>
      </c>
      <c r="G4">
        <v>10</v>
      </c>
      <c r="H4" t="s">
        <v>150</v>
      </c>
    </row>
    <row r="5" spans="1:8" x14ac:dyDescent="0.25">
      <c r="A5" s="1" t="str">
        <f t="shared" si="0"/>
        <v>אורך הצלע של רבוע הוא 12 מ'.</v>
      </c>
      <c r="B5" s="1" t="s">
        <v>151</v>
      </c>
      <c r="C5" s="1" t="s">
        <v>152</v>
      </c>
      <c r="D5" s="1">
        <f t="shared" si="1"/>
        <v>6</v>
      </c>
      <c r="E5" s="1"/>
      <c r="F5" t="s">
        <v>149</v>
      </c>
      <c r="G5">
        <v>12</v>
      </c>
      <c r="H5" t="s">
        <v>150</v>
      </c>
    </row>
    <row r="6" spans="1:8" x14ac:dyDescent="0.25">
      <c r="A6" s="1" t="str">
        <f t="shared" ref="A6:A9" si="2">CONCATENATE(F6,G6," מ'.")</f>
        <v>אורך הצלע של רבוע הוא 14 מ'.</v>
      </c>
      <c r="B6" s="1" t="s">
        <v>151</v>
      </c>
      <c r="C6" s="1" t="s">
        <v>152</v>
      </c>
      <c r="D6" s="1">
        <f t="shared" ref="D6:D9" si="3">G6/2</f>
        <v>7</v>
      </c>
      <c r="E6" s="1"/>
      <c r="F6" t="s">
        <v>149</v>
      </c>
      <c r="G6">
        <v>14</v>
      </c>
      <c r="H6" t="s">
        <v>150</v>
      </c>
    </row>
    <row r="7" spans="1:8" x14ac:dyDescent="0.25">
      <c r="A7" s="1" t="str">
        <f t="shared" si="2"/>
        <v>אורך הצלע של רבוע הוא 16 מ'.</v>
      </c>
      <c r="B7" s="1" t="s">
        <v>151</v>
      </c>
      <c r="C7" s="1" t="s">
        <v>152</v>
      </c>
      <c r="D7" s="1">
        <f t="shared" si="3"/>
        <v>8</v>
      </c>
      <c r="E7" s="1"/>
      <c r="F7" t="s">
        <v>149</v>
      </c>
      <c r="G7">
        <v>16</v>
      </c>
      <c r="H7" t="s">
        <v>150</v>
      </c>
    </row>
    <row r="8" spans="1:8" x14ac:dyDescent="0.25">
      <c r="A8" s="1" t="str">
        <f t="shared" si="2"/>
        <v>אורך הצלע של רבוע הוא 18 מ'.</v>
      </c>
      <c r="B8" s="1" t="s">
        <v>151</v>
      </c>
      <c r="C8" s="1" t="s">
        <v>152</v>
      </c>
      <c r="D8" s="1">
        <f t="shared" si="3"/>
        <v>9</v>
      </c>
      <c r="E8" s="1"/>
      <c r="F8" t="s">
        <v>149</v>
      </c>
      <c r="G8">
        <v>18</v>
      </c>
      <c r="H8" t="s">
        <v>150</v>
      </c>
    </row>
    <row r="9" spans="1:8" x14ac:dyDescent="0.25">
      <c r="A9" s="1" t="str">
        <f t="shared" si="2"/>
        <v>אורך הצלע של רבוע הוא 20 מ'.</v>
      </c>
      <c r="B9" s="1" t="s">
        <v>151</v>
      </c>
      <c r="C9" s="1" t="s">
        <v>152</v>
      </c>
      <c r="D9" s="1">
        <f t="shared" si="3"/>
        <v>10</v>
      </c>
      <c r="E9" s="1"/>
      <c r="F9" t="s">
        <v>149</v>
      </c>
      <c r="G9">
        <v>20</v>
      </c>
      <c r="H9" t="s">
        <v>150</v>
      </c>
    </row>
    <row r="10" spans="1:8" x14ac:dyDescent="0.25">
      <c r="A10" s="1" t="str">
        <f t="shared" ref="A10:A14" si="4">CONCATENATE(F10,G10," מ'.")</f>
        <v>אורך הצלע של רבוע הוא 22 מ'.</v>
      </c>
      <c r="B10" s="1" t="s">
        <v>151</v>
      </c>
      <c r="C10" s="1" t="s">
        <v>152</v>
      </c>
      <c r="D10" s="1">
        <f t="shared" ref="D10:D14" si="5">G10/2</f>
        <v>11</v>
      </c>
      <c r="E10" s="1"/>
      <c r="F10" t="s">
        <v>149</v>
      </c>
      <c r="G10">
        <v>22</v>
      </c>
      <c r="H10" t="s">
        <v>150</v>
      </c>
    </row>
    <row r="11" spans="1:8" x14ac:dyDescent="0.25">
      <c r="A11" s="1" t="str">
        <f t="shared" si="4"/>
        <v>אורך הצלע של רבוע הוא 24 מ'.</v>
      </c>
      <c r="B11" s="1" t="s">
        <v>151</v>
      </c>
      <c r="C11" s="1" t="s">
        <v>152</v>
      </c>
      <c r="D11" s="1">
        <f t="shared" si="5"/>
        <v>12</v>
      </c>
      <c r="E11" s="1"/>
      <c r="F11" t="s">
        <v>149</v>
      </c>
      <c r="G11">
        <v>24</v>
      </c>
      <c r="H11" t="s">
        <v>150</v>
      </c>
    </row>
    <row r="12" spans="1:8" x14ac:dyDescent="0.25">
      <c r="A12" s="1" t="str">
        <f t="shared" si="4"/>
        <v>אורך הצלע של רבוע הוא 26 מ'.</v>
      </c>
      <c r="B12" s="1" t="s">
        <v>151</v>
      </c>
      <c r="C12" s="1" t="s">
        <v>152</v>
      </c>
      <c r="D12" s="1">
        <f t="shared" si="5"/>
        <v>13</v>
      </c>
      <c r="E12" s="1"/>
      <c r="F12" t="s">
        <v>149</v>
      </c>
      <c r="G12">
        <v>26</v>
      </c>
      <c r="H12" t="s">
        <v>150</v>
      </c>
    </row>
    <row r="13" spans="1:8" x14ac:dyDescent="0.25">
      <c r="A13" s="1" t="str">
        <f t="shared" si="4"/>
        <v>אורך הצלע של רבוע הוא 28 מ'.</v>
      </c>
      <c r="B13" s="1" t="s">
        <v>151</v>
      </c>
      <c r="C13" s="1" t="s">
        <v>152</v>
      </c>
      <c r="D13" s="1">
        <f t="shared" si="5"/>
        <v>14</v>
      </c>
      <c r="E13" s="1"/>
      <c r="F13" t="s">
        <v>149</v>
      </c>
      <c r="G13">
        <v>28</v>
      </c>
      <c r="H13" t="s">
        <v>150</v>
      </c>
    </row>
    <row r="14" spans="1:8" x14ac:dyDescent="0.25">
      <c r="A14" s="1" t="str">
        <f t="shared" si="4"/>
        <v>אורך הצלע של רבוע הוא 30 מ'.</v>
      </c>
      <c r="B14" s="1" t="s">
        <v>151</v>
      </c>
      <c r="C14" s="1" t="s">
        <v>152</v>
      </c>
      <c r="D14" s="1">
        <f t="shared" si="5"/>
        <v>15</v>
      </c>
      <c r="E14" s="1"/>
      <c r="F14" t="s">
        <v>149</v>
      </c>
      <c r="G14">
        <v>30</v>
      </c>
      <c r="H14" t="s">
        <v>150</v>
      </c>
    </row>
    <row r="15" spans="1:8" x14ac:dyDescent="0.25">
      <c r="A15" s="1"/>
      <c r="B15" s="1"/>
      <c r="C15" s="1"/>
      <c r="D15" s="1"/>
      <c r="E15" s="1"/>
    </row>
    <row r="16" spans="1:8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B17" sqref="B17"/>
    </sheetView>
  </sheetViews>
  <sheetFormatPr defaultColWidth="38.3984375" defaultRowHeight="13.8" x14ac:dyDescent="0.25"/>
  <cols>
    <col min="1" max="1" width="25.19921875" customWidth="1"/>
    <col min="2" max="2" width="37.296875" customWidth="1"/>
    <col min="3" max="3" width="29.69921875" customWidth="1"/>
    <col min="4" max="4" width="6" customWidth="1"/>
    <col min="5" max="5" width="4.796875" customWidth="1"/>
    <col min="6" max="6" width="19.19921875" customWidth="1"/>
    <col min="7" max="7" width="5.1992187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8" x14ac:dyDescent="0.25">
      <c r="A2" s="1" t="str">
        <f>CONCATENATE(F2,G2," מ'.")</f>
        <v>אורך הצלע של רבוע הוא 6 מ'.</v>
      </c>
      <c r="B2" s="1" t="s">
        <v>151</v>
      </c>
      <c r="C2" s="1" t="s">
        <v>152</v>
      </c>
      <c r="D2" s="1">
        <f>G2/2</f>
        <v>3</v>
      </c>
      <c r="E2" s="1"/>
      <c r="F2" t="s">
        <v>149</v>
      </c>
      <c r="G2">
        <v>6</v>
      </c>
      <c r="H2" t="s">
        <v>150</v>
      </c>
    </row>
    <row r="3" spans="1:8" x14ac:dyDescent="0.25">
      <c r="A3" s="1" t="str">
        <f t="shared" ref="A3:A10" si="0">CONCATENATE(F3,G3," מ'.")</f>
        <v>אורך הצלע של רבוע הוא 8 מ'.</v>
      </c>
      <c r="B3" s="1" t="s">
        <v>151</v>
      </c>
      <c r="C3" s="1" t="s">
        <v>152</v>
      </c>
      <c r="D3" s="1">
        <f t="shared" ref="D3:D9" si="1">G3/2</f>
        <v>4</v>
      </c>
      <c r="E3" s="1"/>
      <c r="F3" t="s">
        <v>149</v>
      </c>
      <c r="G3">
        <v>8</v>
      </c>
      <c r="H3" t="s">
        <v>150</v>
      </c>
    </row>
    <row r="4" spans="1:8" x14ac:dyDescent="0.25">
      <c r="A4" s="1" t="str">
        <f t="shared" si="0"/>
        <v>אורך הצלע של רבוע הוא 10 מ'.</v>
      </c>
      <c r="B4" s="1" t="s">
        <v>151</v>
      </c>
      <c r="C4" s="1" t="s">
        <v>152</v>
      </c>
      <c r="D4" s="1">
        <f t="shared" si="1"/>
        <v>5</v>
      </c>
      <c r="E4" s="1"/>
      <c r="F4" t="s">
        <v>149</v>
      </c>
      <c r="G4">
        <v>10</v>
      </c>
      <c r="H4" t="s">
        <v>150</v>
      </c>
    </row>
    <row r="5" spans="1:8" x14ac:dyDescent="0.25">
      <c r="A5" s="1" t="str">
        <f t="shared" si="0"/>
        <v>אורך הצלע של רבוע הוא 12 מ'.</v>
      </c>
      <c r="B5" s="1" t="s">
        <v>151</v>
      </c>
      <c r="C5" s="1" t="s">
        <v>152</v>
      </c>
      <c r="D5" s="1">
        <f t="shared" si="1"/>
        <v>6</v>
      </c>
      <c r="E5" s="1"/>
      <c r="F5" t="s">
        <v>149</v>
      </c>
      <c r="G5">
        <v>12</v>
      </c>
      <c r="H5" t="s">
        <v>150</v>
      </c>
    </row>
    <row r="6" spans="1:8" x14ac:dyDescent="0.25">
      <c r="A6" s="1" t="str">
        <f t="shared" si="0"/>
        <v>אורך הצלע של רבוע הוא 14 מ'.</v>
      </c>
      <c r="B6" s="1" t="s">
        <v>151</v>
      </c>
      <c r="C6" s="1" t="s">
        <v>152</v>
      </c>
      <c r="D6" s="1">
        <f t="shared" si="1"/>
        <v>7</v>
      </c>
      <c r="E6" s="1"/>
      <c r="F6" t="s">
        <v>149</v>
      </c>
      <c r="G6">
        <v>14</v>
      </c>
      <c r="H6" t="s">
        <v>150</v>
      </c>
    </row>
    <row r="7" spans="1:8" x14ac:dyDescent="0.25">
      <c r="A7" s="1" t="str">
        <f t="shared" si="0"/>
        <v>אורך הצלע של רבוע הוא 16 מ'.</v>
      </c>
      <c r="B7" s="1" t="s">
        <v>151</v>
      </c>
      <c r="C7" s="1" t="s">
        <v>152</v>
      </c>
      <c r="D7" s="1">
        <f t="shared" si="1"/>
        <v>8</v>
      </c>
      <c r="E7" s="1"/>
      <c r="F7" t="s">
        <v>149</v>
      </c>
      <c r="G7">
        <v>16</v>
      </c>
      <c r="H7" t="s">
        <v>150</v>
      </c>
    </row>
    <row r="8" spans="1:8" x14ac:dyDescent="0.25">
      <c r="A8" s="1" t="str">
        <f t="shared" si="0"/>
        <v>אורך הצלע של רבוע הוא 18 מ'.</v>
      </c>
      <c r="B8" s="1" t="s">
        <v>151</v>
      </c>
      <c r="C8" s="1" t="s">
        <v>152</v>
      </c>
      <c r="D8" s="1">
        <f t="shared" si="1"/>
        <v>9</v>
      </c>
      <c r="E8" s="1"/>
      <c r="F8" t="s">
        <v>149</v>
      </c>
      <c r="G8">
        <v>18</v>
      </c>
      <c r="H8" t="s">
        <v>150</v>
      </c>
    </row>
    <row r="9" spans="1:8" x14ac:dyDescent="0.25">
      <c r="A9" s="1" t="str">
        <f t="shared" si="0"/>
        <v>אורך הצלע של רבוע הוא 20 מ'.</v>
      </c>
      <c r="B9" s="1" t="s">
        <v>151</v>
      </c>
      <c r="C9" s="1" t="s">
        <v>152</v>
      </c>
      <c r="D9" s="1">
        <f t="shared" si="1"/>
        <v>10</v>
      </c>
      <c r="E9" s="1"/>
      <c r="F9" t="s">
        <v>149</v>
      </c>
      <c r="G9">
        <v>20</v>
      </c>
      <c r="H9" t="s">
        <v>150</v>
      </c>
    </row>
    <row r="10" spans="1:8" x14ac:dyDescent="0.25">
      <c r="A10" s="1" t="str">
        <f t="shared" si="0"/>
        <v>מחוג של מעגל הוא 10 מ'.</v>
      </c>
      <c r="B10" s="1" t="s">
        <v>154</v>
      </c>
      <c r="C10" s="1" t="s">
        <v>377</v>
      </c>
      <c r="D10" s="1">
        <f>G10*G10*2</f>
        <v>200</v>
      </c>
      <c r="E10" s="1"/>
      <c r="F10" t="s">
        <v>153</v>
      </c>
      <c r="G10">
        <v>10</v>
      </c>
      <c r="H10" s="1"/>
    </row>
    <row r="11" spans="1:8" x14ac:dyDescent="0.25">
      <c r="A11" s="1" t="str">
        <f t="shared" ref="A11:A16" si="2">CONCATENATE(F11,G11," מ'.")</f>
        <v>מחוג של מעגל הוא 9 מ'.</v>
      </c>
      <c r="B11" s="1" t="s">
        <v>154</v>
      </c>
      <c r="C11" s="1" t="s">
        <v>377</v>
      </c>
      <c r="D11" s="1">
        <f t="shared" ref="D11:D16" si="3">G11*G11*2</f>
        <v>162</v>
      </c>
      <c r="E11" s="1"/>
      <c r="F11" t="s">
        <v>153</v>
      </c>
      <c r="G11" s="1">
        <v>9</v>
      </c>
      <c r="H11" s="1"/>
    </row>
    <row r="12" spans="1:8" x14ac:dyDescent="0.25">
      <c r="A12" s="1" t="str">
        <f t="shared" si="2"/>
        <v>מחוג של מעגל הוא 8 מ'.</v>
      </c>
      <c r="B12" s="1" t="s">
        <v>154</v>
      </c>
      <c r="C12" s="1" t="s">
        <v>377</v>
      </c>
      <c r="D12" s="1">
        <f t="shared" si="3"/>
        <v>128</v>
      </c>
      <c r="E12" s="1"/>
      <c r="F12" t="s">
        <v>153</v>
      </c>
      <c r="G12">
        <v>8</v>
      </c>
      <c r="H12" s="1"/>
    </row>
    <row r="13" spans="1:8" x14ac:dyDescent="0.25">
      <c r="A13" s="1" t="str">
        <f t="shared" si="2"/>
        <v>מחוג של מעגל הוא 7 מ'.</v>
      </c>
      <c r="B13" s="1" t="s">
        <v>154</v>
      </c>
      <c r="C13" s="1" t="s">
        <v>377</v>
      </c>
      <c r="D13" s="1">
        <f t="shared" si="3"/>
        <v>98</v>
      </c>
      <c r="E13" s="1"/>
      <c r="F13" t="s">
        <v>153</v>
      </c>
      <c r="G13" s="1">
        <v>7</v>
      </c>
      <c r="H13" s="1"/>
    </row>
    <row r="14" spans="1:8" x14ac:dyDescent="0.25">
      <c r="A14" s="1" t="str">
        <f t="shared" si="2"/>
        <v>מחוג של מעגל הוא 6 מ'.</v>
      </c>
      <c r="B14" s="1" t="s">
        <v>154</v>
      </c>
      <c r="C14" s="1" t="s">
        <v>377</v>
      </c>
      <c r="D14" s="1">
        <f t="shared" si="3"/>
        <v>72</v>
      </c>
      <c r="E14" s="1"/>
      <c r="F14" t="s">
        <v>153</v>
      </c>
      <c r="G14">
        <v>6</v>
      </c>
      <c r="H14" s="1"/>
    </row>
    <row r="15" spans="1:8" x14ac:dyDescent="0.25">
      <c r="A15" s="1" t="str">
        <f t="shared" si="2"/>
        <v>מחוג של מעגל הוא 5 מ'.</v>
      </c>
      <c r="B15" s="1" t="s">
        <v>154</v>
      </c>
      <c r="C15" s="1" t="s">
        <v>377</v>
      </c>
      <c r="D15" s="1">
        <f t="shared" si="3"/>
        <v>50</v>
      </c>
      <c r="E15" s="1"/>
      <c r="F15" t="s">
        <v>153</v>
      </c>
      <c r="G15" s="1">
        <v>5</v>
      </c>
      <c r="H15" s="1"/>
    </row>
    <row r="16" spans="1:8" x14ac:dyDescent="0.25">
      <c r="A16" s="1" t="str">
        <f t="shared" si="2"/>
        <v>מחוג של מעגל הוא 5 מ'.</v>
      </c>
      <c r="B16" s="1" t="s">
        <v>154</v>
      </c>
      <c r="C16" s="1" t="s">
        <v>377</v>
      </c>
      <c r="D16" s="1">
        <f t="shared" si="3"/>
        <v>50</v>
      </c>
      <c r="E16" s="1"/>
      <c r="F16" t="s">
        <v>153</v>
      </c>
      <c r="G16" s="1">
        <v>5</v>
      </c>
      <c r="H16" s="1"/>
    </row>
    <row r="17" spans="1:8" x14ac:dyDescent="0.25">
      <c r="A17" s="1" t="str">
        <f t="shared" ref="A17" si="4">CONCATENATE(F17,G17," מ'.")</f>
        <v>מחוג של מעגל הוא 4 מ'.</v>
      </c>
      <c r="B17" s="1" t="s">
        <v>156</v>
      </c>
      <c r="C17" s="1" t="s">
        <v>377</v>
      </c>
      <c r="D17" s="1">
        <f>G17*G17*4</f>
        <v>64</v>
      </c>
      <c r="E17" s="1"/>
      <c r="F17" t="s">
        <v>153</v>
      </c>
      <c r="G17" s="1">
        <v>4</v>
      </c>
      <c r="H17" s="1"/>
    </row>
    <row r="18" spans="1:8" x14ac:dyDescent="0.25">
      <c r="A18" s="1" t="str">
        <f t="shared" ref="A18:A25" si="5">CONCATENATE(F18,G18," מ'.")</f>
        <v>מחוג של מעגל הוא 3 מ'.</v>
      </c>
      <c r="B18" s="1" t="s">
        <v>156</v>
      </c>
      <c r="C18" s="1" t="s">
        <v>377</v>
      </c>
      <c r="D18" s="1">
        <f t="shared" ref="D18:D25" si="6">G18*G18*4</f>
        <v>36</v>
      </c>
      <c r="E18" s="1"/>
      <c r="F18" t="s">
        <v>153</v>
      </c>
      <c r="G18" s="1">
        <v>3</v>
      </c>
      <c r="H18" s="1"/>
    </row>
    <row r="19" spans="1:8" x14ac:dyDescent="0.25">
      <c r="A19" s="1" t="str">
        <f t="shared" si="5"/>
        <v>מחוג של מעגל הוא 2 מ'.</v>
      </c>
      <c r="B19" s="1" t="s">
        <v>156</v>
      </c>
      <c r="C19" s="1" t="s">
        <v>377</v>
      </c>
      <c r="D19" s="1">
        <f t="shared" si="6"/>
        <v>16</v>
      </c>
      <c r="E19" s="1"/>
      <c r="F19" t="s">
        <v>153</v>
      </c>
      <c r="G19" s="1">
        <v>2</v>
      </c>
      <c r="H19" s="1"/>
    </row>
    <row r="20" spans="1:8" x14ac:dyDescent="0.25">
      <c r="A20" s="1" t="str">
        <f t="shared" si="5"/>
        <v>מחוג של מעגל הוא 3 מ'.</v>
      </c>
      <c r="B20" s="1" t="s">
        <v>156</v>
      </c>
      <c r="C20" s="1" t="s">
        <v>377</v>
      </c>
      <c r="D20" s="1">
        <f t="shared" si="6"/>
        <v>36</v>
      </c>
      <c r="E20" s="1"/>
      <c r="F20" t="s">
        <v>153</v>
      </c>
      <c r="G20" s="1">
        <v>3</v>
      </c>
      <c r="H20" s="1"/>
    </row>
    <row r="21" spans="1:8" x14ac:dyDescent="0.25">
      <c r="A21" s="1" t="str">
        <f t="shared" si="5"/>
        <v>מחוג של מעגל הוא 4 מ'.</v>
      </c>
      <c r="B21" s="1" t="s">
        <v>156</v>
      </c>
      <c r="C21" s="1" t="s">
        <v>377</v>
      </c>
      <c r="D21" s="1">
        <f t="shared" si="6"/>
        <v>64</v>
      </c>
      <c r="E21" s="1"/>
      <c r="F21" t="s">
        <v>153</v>
      </c>
      <c r="G21" s="1">
        <v>4</v>
      </c>
      <c r="H21" s="1"/>
    </row>
    <row r="22" spans="1:8" x14ac:dyDescent="0.25">
      <c r="A22" s="1" t="str">
        <f t="shared" si="5"/>
        <v>מחוג של מעגל הוא 5 מ'.</v>
      </c>
      <c r="B22" s="1" t="s">
        <v>156</v>
      </c>
      <c r="C22" s="1" t="s">
        <v>377</v>
      </c>
      <c r="D22" s="1">
        <f t="shared" si="6"/>
        <v>100</v>
      </c>
      <c r="E22" s="1"/>
      <c r="F22" t="s">
        <v>153</v>
      </c>
      <c r="G22" s="1">
        <v>5</v>
      </c>
      <c r="H22" s="1"/>
    </row>
    <row r="23" spans="1:8" x14ac:dyDescent="0.25">
      <c r="A23" s="1" t="str">
        <f t="shared" si="5"/>
        <v>מחוג של מעגל הוא 6 מ'.</v>
      </c>
      <c r="B23" s="1" t="s">
        <v>156</v>
      </c>
      <c r="C23" s="1" t="s">
        <v>377</v>
      </c>
      <c r="D23" s="1">
        <f t="shared" si="6"/>
        <v>144</v>
      </c>
      <c r="E23" s="1"/>
      <c r="F23" t="s">
        <v>153</v>
      </c>
      <c r="G23" s="1">
        <v>6</v>
      </c>
      <c r="H23" s="1"/>
    </row>
    <row r="24" spans="1:8" x14ac:dyDescent="0.25">
      <c r="A24" s="1" t="str">
        <f t="shared" si="5"/>
        <v>מחוג של מעגל הוא 7 מ'.</v>
      </c>
      <c r="B24" s="1" t="s">
        <v>156</v>
      </c>
      <c r="C24" s="1" t="s">
        <v>377</v>
      </c>
      <c r="D24" s="1">
        <f t="shared" si="6"/>
        <v>196</v>
      </c>
      <c r="E24" s="1"/>
      <c r="F24" t="s">
        <v>153</v>
      </c>
      <c r="G24" s="1">
        <v>7</v>
      </c>
      <c r="H24" s="1"/>
    </row>
    <row r="25" spans="1:8" x14ac:dyDescent="0.25">
      <c r="A25" s="1" t="str">
        <f t="shared" si="5"/>
        <v>מחוג של מעגל הוא 8 מ'.</v>
      </c>
      <c r="B25" s="1" t="s">
        <v>156</v>
      </c>
      <c r="C25" s="1" t="s">
        <v>377</v>
      </c>
      <c r="D25" s="1">
        <f t="shared" si="6"/>
        <v>256</v>
      </c>
      <c r="E25" s="1"/>
      <c r="F25" t="s">
        <v>153</v>
      </c>
      <c r="G25" s="1">
        <v>8</v>
      </c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activeCell="D18" sqref="D18"/>
    </sheetView>
  </sheetViews>
  <sheetFormatPr defaultColWidth="23.09765625" defaultRowHeight="13.8" x14ac:dyDescent="0.25"/>
  <cols>
    <col min="2" max="2" width="44.5" customWidth="1"/>
    <col min="3" max="3" width="56.8984375" customWidth="1"/>
    <col min="4" max="4" width="8.8984375" customWidth="1"/>
    <col min="5" max="5" width="7.19921875" customWidth="1"/>
    <col min="6" max="6" width="15.296875" customWidth="1"/>
    <col min="7" max="7" width="5.898437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7" x14ac:dyDescent="0.25">
      <c r="A2" s="1" t="str">
        <f t="shared" ref="A2:A17" si="0">CONCATENATE(F2,G2," מ'.")</f>
        <v>מחוג של מעגל הוא 10 מ'.</v>
      </c>
      <c r="B2" s="1" t="s">
        <v>154</v>
      </c>
      <c r="C2" s="1" t="s">
        <v>155</v>
      </c>
      <c r="D2" s="1">
        <f>G2*G2*2</f>
        <v>200</v>
      </c>
      <c r="E2" s="1"/>
      <c r="F2" t="s">
        <v>153</v>
      </c>
      <c r="G2">
        <v>10</v>
      </c>
    </row>
    <row r="3" spans="1:7" x14ac:dyDescent="0.25">
      <c r="A3" s="1" t="str">
        <f t="shared" si="0"/>
        <v>מחוג של מעגל הוא 9 מ'.</v>
      </c>
      <c r="B3" s="1" t="s">
        <v>154</v>
      </c>
      <c r="C3" s="1" t="s">
        <v>155</v>
      </c>
      <c r="D3" s="1">
        <f t="shared" ref="D3:D8" si="1">G3*G3*2</f>
        <v>162</v>
      </c>
      <c r="E3" s="1"/>
      <c r="F3" t="s">
        <v>153</v>
      </c>
      <c r="G3" s="1">
        <v>9</v>
      </c>
    </row>
    <row r="4" spans="1:7" x14ac:dyDescent="0.25">
      <c r="A4" s="1" t="str">
        <f t="shared" si="0"/>
        <v>מחוג של מעגל הוא 8 מ'.</v>
      </c>
      <c r="B4" s="1" t="s">
        <v>154</v>
      </c>
      <c r="C4" s="1" t="s">
        <v>155</v>
      </c>
      <c r="D4" s="1">
        <f t="shared" si="1"/>
        <v>128</v>
      </c>
      <c r="E4" s="1"/>
      <c r="F4" t="s">
        <v>153</v>
      </c>
      <c r="G4">
        <v>8</v>
      </c>
    </row>
    <row r="5" spans="1:7" x14ac:dyDescent="0.25">
      <c r="A5" s="1" t="str">
        <f t="shared" si="0"/>
        <v>מחוג של מעגל הוא 7 מ'.</v>
      </c>
      <c r="B5" s="1" t="s">
        <v>154</v>
      </c>
      <c r="C5" s="1" t="s">
        <v>155</v>
      </c>
      <c r="D5" s="1">
        <f t="shared" si="1"/>
        <v>98</v>
      </c>
      <c r="E5" s="1"/>
      <c r="F5" t="s">
        <v>153</v>
      </c>
      <c r="G5" s="1">
        <v>7</v>
      </c>
    </row>
    <row r="6" spans="1:7" x14ac:dyDescent="0.25">
      <c r="A6" s="1" t="str">
        <f t="shared" si="0"/>
        <v>מחוג של מעגל הוא 6 מ'.</v>
      </c>
      <c r="B6" s="1" t="s">
        <v>154</v>
      </c>
      <c r="C6" s="1" t="s">
        <v>155</v>
      </c>
      <c r="D6" s="1">
        <f t="shared" si="1"/>
        <v>72</v>
      </c>
      <c r="E6" s="1"/>
      <c r="F6" t="s">
        <v>153</v>
      </c>
      <c r="G6">
        <v>6</v>
      </c>
    </row>
    <row r="7" spans="1:7" x14ac:dyDescent="0.25">
      <c r="A7" s="1" t="str">
        <f t="shared" si="0"/>
        <v>מחוג של מעגל הוא 5 מ'.</v>
      </c>
      <c r="B7" s="1" t="s">
        <v>154</v>
      </c>
      <c r="C7" s="1" t="s">
        <v>155</v>
      </c>
      <c r="D7" s="1">
        <f t="shared" si="1"/>
        <v>50</v>
      </c>
      <c r="E7" s="1"/>
      <c r="F7" t="s">
        <v>153</v>
      </c>
      <c r="G7" s="1">
        <v>5</v>
      </c>
    </row>
    <row r="8" spans="1:7" x14ac:dyDescent="0.25">
      <c r="A8" s="1" t="str">
        <f t="shared" si="0"/>
        <v>מחוג של מעגל הוא 5 מ'.</v>
      </c>
      <c r="B8" s="1" t="s">
        <v>154</v>
      </c>
      <c r="C8" s="1" t="s">
        <v>155</v>
      </c>
      <c r="D8" s="1">
        <f t="shared" si="1"/>
        <v>50</v>
      </c>
      <c r="E8" s="1"/>
      <c r="F8" t="s">
        <v>153</v>
      </c>
      <c r="G8" s="1">
        <v>5</v>
      </c>
    </row>
    <row r="9" spans="1:7" x14ac:dyDescent="0.25">
      <c r="A9" s="1" t="str">
        <f t="shared" si="0"/>
        <v>מחוג של מעגל הוא 4 מ'.</v>
      </c>
      <c r="B9" s="1" t="s">
        <v>156</v>
      </c>
      <c r="C9" s="1" t="s">
        <v>155</v>
      </c>
      <c r="D9" s="1">
        <f>G9*G9*4</f>
        <v>64</v>
      </c>
      <c r="E9" s="1"/>
      <c r="F9" t="s">
        <v>153</v>
      </c>
      <c r="G9" s="1">
        <v>4</v>
      </c>
    </row>
    <row r="10" spans="1:7" x14ac:dyDescent="0.25">
      <c r="A10" s="1" t="str">
        <f t="shared" si="0"/>
        <v>מחוג של מעגל הוא 3 מ'.</v>
      </c>
      <c r="B10" s="1" t="s">
        <v>156</v>
      </c>
      <c r="C10" s="1" t="s">
        <v>155</v>
      </c>
      <c r="D10" s="1">
        <f t="shared" ref="D10:D17" si="2">G10*G10*4</f>
        <v>36</v>
      </c>
      <c r="E10" s="1"/>
      <c r="F10" t="s">
        <v>153</v>
      </c>
      <c r="G10" s="1">
        <v>3</v>
      </c>
    </row>
    <row r="11" spans="1:7" x14ac:dyDescent="0.25">
      <c r="A11" s="1" t="str">
        <f t="shared" si="0"/>
        <v>מחוג של מעגל הוא 2 מ'.</v>
      </c>
      <c r="B11" s="1" t="s">
        <v>156</v>
      </c>
      <c r="C11" s="1" t="s">
        <v>155</v>
      </c>
      <c r="D11" s="1">
        <f t="shared" si="2"/>
        <v>16</v>
      </c>
      <c r="E11" s="1"/>
      <c r="F11" t="s">
        <v>153</v>
      </c>
      <c r="G11" s="1">
        <v>2</v>
      </c>
    </row>
    <row r="12" spans="1:7" x14ac:dyDescent="0.25">
      <c r="A12" s="1" t="str">
        <f t="shared" si="0"/>
        <v>מחוג של מעגל הוא 3 מ'.</v>
      </c>
      <c r="B12" s="1" t="s">
        <v>156</v>
      </c>
      <c r="C12" s="1" t="s">
        <v>155</v>
      </c>
      <c r="D12" s="1">
        <f t="shared" si="2"/>
        <v>36</v>
      </c>
      <c r="E12" s="1"/>
      <c r="F12" t="s">
        <v>153</v>
      </c>
      <c r="G12" s="1">
        <v>3</v>
      </c>
    </row>
    <row r="13" spans="1:7" x14ac:dyDescent="0.25">
      <c r="A13" s="1" t="str">
        <f t="shared" si="0"/>
        <v>מחוג של מעגל הוא 4 מ'.</v>
      </c>
      <c r="B13" s="1" t="s">
        <v>156</v>
      </c>
      <c r="C13" s="1" t="s">
        <v>155</v>
      </c>
      <c r="D13" s="1">
        <f t="shared" si="2"/>
        <v>64</v>
      </c>
      <c r="E13" s="1"/>
      <c r="F13" t="s">
        <v>153</v>
      </c>
      <c r="G13" s="1">
        <v>4</v>
      </c>
    </row>
    <row r="14" spans="1:7" x14ac:dyDescent="0.25">
      <c r="A14" s="1" t="str">
        <f t="shared" si="0"/>
        <v>מחוג של מעגל הוא 5 מ'.</v>
      </c>
      <c r="B14" s="1" t="s">
        <v>156</v>
      </c>
      <c r="C14" s="1" t="s">
        <v>155</v>
      </c>
      <c r="D14" s="1">
        <f t="shared" si="2"/>
        <v>100</v>
      </c>
      <c r="E14" s="1"/>
      <c r="F14" t="s">
        <v>153</v>
      </c>
      <c r="G14" s="1">
        <v>5</v>
      </c>
    </row>
    <row r="15" spans="1:7" x14ac:dyDescent="0.25">
      <c r="A15" s="1" t="str">
        <f t="shared" si="0"/>
        <v>מחוג של מעגל הוא 6 מ'.</v>
      </c>
      <c r="B15" s="1" t="s">
        <v>156</v>
      </c>
      <c r="C15" s="1" t="s">
        <v>155</v>
      </c>
      <c r="D15" s="1">
        <f t="shared" si="2"/>
        <v>144</v>
      </c>
      <c r="E15" s="1"/>
      <c r="F15" t="s">
        <v>153</v>
      </c>
      <c r="G15" s="1">
        <v>6</v>
      </c>
    </row>
    <row r="16" spans="1:7" x14ac:dyDescent="0.25">
      <c r="A16" s="1" t="str">
        <f t="shared" si="0"/>
        <v>מחוג של מעגל הוא 7 מ'.</v>
      </c>
      <c r="B16" s="1" t="s">
        <v>156</v>
      </c>
      <c r="C16" s="1" t="s">
        <v>155</v>
      </c>
      <c r="D16" s="1">
        <f t="shared" si="2"/>
        <v>196</v>
      </c>
      <c r="E16" s="1"/>
      <c r="F16" t="s">
        <v>153</v>
      </c>
      <c r="G16" s="1">
        <v>7</v>
      </c>
    </row>
    <row r="17" spans="1:7" x14ac:dyDescent="0.25">
      <c r="A17" s="1" t="str">
        <f t="shared" si="0"/>
        <v>מחוג של מעגל הוא 8 מ'.</v>
      </c>
      <c r="B17" s="1" t="s">
        <v>156</v>
      </c>
      <c r="C17" s="1" t="s">
        <v>155</v>
      </c>
      <c r="D17" s="1">
        <f t="shared" si="2"/>
        <v>256</v>
      </c>
      <c r="E17" s="1"/>
      <c r="F17" t="s">
        <v>153</v>
      </c>
      <c r="G17" s="1">
        <v>8</v>
      </c>
    </row>
    <row r="18" spans="1:7" x14ac:dyDescent="0.25">
      <c r="A18" s="1" t="str">
        <f t="shared" ref="A18:A21" si="3">CONCATENATE(F18,G18," מ'.")</f>
        <v>מחוג של מעגל הוא 8 מ'.</v>
      </c>
      <c r="B18" s="1" t="s">
        <v>157</v>
      </c>
      <c r="C18" s="1" t="s">
        <v>158</v>
      </c>
      <c r="D18" s="1" t="str">
        <f>CONCATENATE(G18^2*2,",",G18^2*4)</f>
        <v>128,256</v>
      </c>
      <c r="E18" s="1"/>
      <c r="F18" t="s">
        <v>153</v>
      </c>
      <c r="G18" s="1">
        <v>8</v>
      </c>
    </row>
    <row r="19" spans="1:7" x14ac:dyDescent="0.25">
      <c r="A19" s="1" t="str">
        <f t="shared" si="3"/>
        <v>מחוג של מעגל הוא 7 מ'.</v>
      </c>
      <c r="B19" s="1" t="s">
        <v>157</v>
      </c>
      <c r="C19" s="1" t="s">
        <v>158</v>
      </c>
      <c r="D19" s="1" t="str">
        <f t="shared" ref="D19:D20" si="4">CONCATENATE(G19^2*2,",",G19^2*4)</f>
        <v>98,196</v>
      </c>
      <c r="F19" t="s">
        <v>153</v>
      </c>
      <c r="G19" s="1">
        <v>7</v>
      </c>
    </row>
    <row r="20" spans="1:7" x14ac:dyDescent="0.25">
      <c r="A20" s="1" t="str">
        <f t="shared" si="3"/>
        <v>מחוג של מעגל הוא 6 מ'.</v>
      </c>
      <c r="B20" s="1" t="s">
        <v>157</v>
      </c>
      <c r="C20" s="1" t="s">
        <v>158</v>
      </c>
      <c r="D20" s="1" t="str">
        <f t="shared" si="4"/>
        <v>72,144</v>
      </c>
      <c r="F20" t="s">
        <v>153</v>
      </c>
      <c r="G20" s="1">
        <v>6</v>
      </c>
    </row>
    <row r="21" spans="1:7" x14ac:dyDescent="0.25">
      <c r="A21" s="1" t="str">
        <f t="shared" si="3"/>
        <v>מחוג של מעגל הוא 5 מ'.</v>
      </c>
      <c r="B21" s="1" t="s">
        <v>157</v>
      </c>
      <c r="C21" s="1" t="s">
        <v>158</v>
      </c>
      <c r="D21" s="1" t="str">
        <f>CONCATENATE(G21^2*2,",",G21^2*4)</f>
        <v>50,100</v>
      </c>
      <c r="F21" t="s">
        <v>153</v>
      </c>
      <c r="G21" s="1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rightToLeft="1" workbookViewId="0">
      <selection activeCell="A30" sqref="A30:N30"/>
    </sheetView>
  </sheetViews>
  <sheetFormatPr defaultRowHeight="13.8" x14ac:dyDescent="0.25"/>
  <cols>
    <col min="1" max="1" width="44" customWidth="1"/>
    <col min="2" max="2" width="18.59765625" customWidth="1"/>
    <col min="3" max="3" width="23.8984375" customWidth="1"/>
    <col min="4" max="4" width="5.69921875" customWidth="1"/>
    <col min="5" max="5" width="8" customWidth="1"/>
    <col min="6" max="6" width="14.69921875" customWidth="1"/>
    <col min="7" max="7" width="4.69921875" customWidth="1"/>
    <col min="8" max="8" width="2.3984375" customWidth="1"/>
    <col min="9" max="9" width="4.09765625" customWidth="1"/>
    <col min="10" max="10" width="14.8984375" customWidth="1"/>
    <col min="11" max="11" width="2.8984375" customWidth="1"/>
    <col min="12" max="12" width="2.69921875" customWidth="1"/>
    <col min="13" max="13" width="3" customWidth="1"/>
    <col min="14" max="14" width="5.199218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161</v>
      </c>
      <c r="C2" t="s">
        <v>162</v>
      </c>
      <c r="D2" t="str">
        <f>CONCATENATE(((H2-K2)^2+(I2-L2)^2)^(1/2))</f>
        <v>5</v>
      </c>
      <c r="F2" t="s">
        <v>163</v>
      </c>
      <c r="H2">
        <v>1</v>
      </c>
      <c r="I2">
        <v>1</v>
      </c>
      <c r="J2" t="s">
        <v>164</v>
      </c>
      <c r="K2">
        <v>4</v>
      </c>
      <c r="L2">
        <v>5</v>
      </c>
      <c r="M2" t="s">
        <v>159</v>
      </c>
      <c r="N2" t="s">
        <v>160</v>
      </c>
    </row>
    <row r="3" spans="1:14" x14ac:dyDescent="0.25">
      <c r="A3" t="str">
        <f t="shared" ref="A3:A5" si="0">CONCATENATE(F3,N3,H3,",",I3,M3,J3,N3,K3,",",L3,M3,".")</f>
        <v>עץ נמצא בנ.צ. (2,2) ותפוח נמצא בנ.צ. (2,6).</v>
      </c>
      <c r="B3" t="s">
        <v>161</v>
      </c>
      <c r="C3" t="s">
        <v>162</v>
      </c>
      <c r="D3" t="str">
        <f t="shared" ref="D3:D12" si="1">CONCATENATE(((H3-K3)^2+(I3-L3)^2)^(1/2))</f>
        <v>4</v>
      </c>
      <c r="F3" t="s">
        <v>163</v>
      </c>
      <c r="H3">
        <v>2</v>
      </c>
      <c r="I3">
        <v>2</v>
      </c>
      <c r="J3" t="s">
        <v>164</v>
      </c>
      <c r="K3">
        <v>2</v>
      </c>
      <c r="L3">
        <v>6</v>
      </c>
      <c r="M3" t="s">
        <v>159</v>
      </c>
      <c r="N3" t="s">
        <v>160</v>
      </c>
    </row>
    <row r="4" spans="1:14" x14ac:dyDescent="0.25">
      <c r="A4" t="str">
        <f t="shared" si="0"/>
        <v>עץ נמצא בנ.צ. (2,3) ותפוח נמצא בנ.צ. (2,7).</v>
      </c>
      <c r="B4" t="s">
        <v>161</v>
      </c>
      <c r="C4" t="s">
        <v>162</v>
      </c>
      <c r="D4" t="str">
        <f t="shared" si="1"/>
        <v>4</v>
      </c>
      <c r="F4" t="s">
        <v>163</v>
      </c>
      <c r="H4">
        <v>2</v>
      </c>
      <c r="I4">
        <v>3</v>
      </c>
      <c r="J4" t="s">
        <v>164</v>
      </c>
      <c r="K4">
        <v>2</v>
      </c>
      <c r="L4">
        <v>7</v>
      </c>
      <c r="M4" t="s">
        <v>159</v>
      </c>
      <c r="N4" t="s">
        <v>160</v>
      </c>
    </row>
    <row r="5" spans="1:14" x14ac:dyDescent="0.25">
      <c r="A5" t="str">
        <f t="shared" si="0"/>
        <v>עץ נמצא בנ.צ. (2,4) ותפוח נמצא בנ.צ. (2,8).</v>
      </c>
      <c r="B5" t="s">
        <v>161</v>
      </c>
      <c r="C5" t="s">
        <v>162</v>
      </c>
      <c r="D5" t="str">
        <f t="shared" si="1"/>
        <v>4</v>
      </c>
      <c r="F5" t="s">
        <v>163</v>
      </c>
      <c r="H5">
        <v>2</v>
      </c>
      <c r="I5">
        <v>4</v>
      </c>
      <c r="J5" t="s">
        <v>164</v>
      </c>
      <c r="K5">
        <v>2</v>
      </c>
      <c r="L5">
        <v>8</v>
      </c>
      <c r="M5" t="s">
        <v>159</v>
      </c>
      <c r="N5" t="s">
        <v>160</v>
      </c>
    </row>
    <row r="6" spans="1:14" x14ac:dyDescent="0.25">
      <c r="A6" t="str">
        <f t="shared" ref="A6" si="2">CONCATENATE(F6,N6,H6,",",I6,M6,J6,N6,K6,",",L6,M6,".")</f>
        <v>עץ נמצא בנ.צ. (2,5) ותפוח נמצא בנ.צ. (2,9).</v>
      </c>
      <c r="B6" t="s">
        <v>161</v>
      </c>
      <c r="C6" t="s">
        <v>162</v>
      </c>
      <c r="D6" t="str">
        <f t="shared" si="1"/>
        <v>4</v>
      </c>
      <c r="F6" t="s">
        <v>163</v>
      </c>
      <c r="H6">
        <v>2</v>
      </c>
      <c r="I6">
        <v>5</v>
      </c>
      <c r="J6" t="s">
        <v>164</v>
      </c>
      <c r="K6">
        <v>2</v>
      </c>
      <c r="L6">
        <v>9</v>
      </c>
      <c r="M6" t="s">
        <v>159</v>
      </c>
      <c r="N6" t="s">
        <v>160</v>
      </c>
    </row>
    <row r="7" spans="1:14" x14ac:dyDescent="0.25">
      <c r="A7" t="str">
        <f t="shared" ref="A7:A12" si="3">CONCATENATE(F7,N7,H7,",",I7,M7,J7,N7,K7,",",L7,M7,".")</f>
        <v>עץ נמצא בנ.צ. (3,9) ותפוח נמצא בנ.צ. (2,9).</v>
      </c>
      <c r="B7" t="s">
        <v>161</v>
      </c>
      <c r="C7" t="s">
        <v>162</v>
      </c>
      <c r="D7" t="str">
        <f t="shared" si="1"/>
        <v>1</v>
      </c>
      <c r="F7" t="s">
        <v>163</v>
      </c>
      <c r="H7">
        <v>3</v>
      </c>
      <c r="I7">
        <v>9</v>
      </c>
      <c r="J7" t="s">
        <v>164</v>
      </c>
      <c r="K7">
        <v>2</v>
      </c>
      <c r="L7">
        <v>9</v>
      </c>
      <c r="M7" t="s">
        <v>159</v>
      </c>
      <c r="N7" t="s">
        <v>160</v>
      </c>
    </row>
    <row r="8" spans="1:14" x14ac:dyDescent="0.25">
      <c r="A8" t="str">
        <f t="shared" si="3"/>
        <v>עץ נמצא בנ.צ. (4,9) ותפוח נמצא בנ.צ. (2,9).</v>
      </c>
      <c r="B8" t="s">
        <v>161</v>
      </c>
      <c r="C8" t="s">
        <v>162</v>
      </c>
      <c r="D8" t="str">
        <f t="shared" si="1"/>
        <v>2</v>
      </c>
      <c r="F8" t="s">
        <v>163</v>
      </c>
      <c r="H8">
        <v>4</v>
      </c>
      <c r="I8">
        <v>9</v>
      </c>
      <c r="J8" t="s">
        <v>164</v>
      </c>
      <c r="K8">
        <v>2</v>
      </c>
      <c r="L8">
        <v>9</v>
      </c>
      <c r="M8" t="s">
        <v>159</v>
      </c>
      <c r="N8" t="s">
        <v>160</v>
      </c>
    </row>
    <row r="9" spans="1:14" x14ac:dyDescent="0.25">
      <c r="A9" t="str">
        <f t="shared" si="3"/>
        <v>עץ נמצא בנ.צ. (5,9) ותפוח נמצא בנ.צ. (2,9).</v>
      </c>
      <c r="B9" t="s">
        <v>161</v>
      </c>
      <c r="C9" t="s">
        <v>162</v>
      </c>
      <c r="D9" t="str">
        <f t="shared" si="1"/>
        <v>3</v>
      </c>
      <c r="F9" t="s">
        <v>163</v>
      </c>
      <c r="H9">
        <v>5</v>
      </c>
      <c r="I9">
        <v>9</v>
      </c>
      <c r="J9" t="s">
        <v>164</v>
      </c>
      <c r="K9">
        <v>2</v>
      </c>
      <c r="L9">
        <v>9</v>
      </c>
      <c r="M9" t="s">
        <v>159</v>
      </c>
      <c r="N9" t="s">
        <v>160</v>
      </c>
    </row>
    <row r="10" spans="1:14" x14ac:dyDescent="0.25">
      <c r="A10" t="str">
        <f t="shared" si="3"/>
        <v>עץ נמצא בנ.צ. (6,9) ותפוח נמצא בנ.צ. (2,9).</v>
      </c>
      <c r="B10" t="s">
        <v>161</v>
      </c>
      <c r="C10" t="s">
        <v>162</v>
      </c>
      <c r="D10" t="str">
        <f t="shared" si="1"/>
        <v>4</v>
      </c>
      <c r="F10" t="s">
        <v>163</v>
      </c>
      <c r="H10">
        <v>6</v>
      </c>
      <c r="I10">
        <v>9</v>
      </c>
      <c r="J10" t="s">
        <v>164</v>
      </c>
      <c r="K10">
        <v>2</v>
      </c>
      <c r="L10">
        <v>9</v>
      </c>
      <c r="M10" t="s">
        <v>159</v>
      </c>
      <c r="N10" t="s">
        <v>160</v>
      </c>
    </row>
    <row r="11" spans="1:14" x14ac:dyDescent="0.25">
      <c r="A11" t="str">
        <f t="shared" si="3"/>
        <v>עץ נמצא בנ.צ. (7,9) ותפוח נמצא בנ.צ. (2,9).</v>
      </c>
      <c r="B11" t="s">
        <v>161</v>
      </c>
      <c r="C11" t="s">
        <v>162</v>
      </c>
      <c r="D11" t="str">
        <f t="shared" si="1"/>
        <v>5</v>
      </c>
      <c r="F11" t="s">
        <v>163</v>
      </c>
      <c r="H11">
        <v>7</v>
      </c>
      <c r="I11">
        <v>9</v>
      </c>
      <c r="J11" t="s">
        <v>164</v>
      </c>
      <c r="K11">
        <v>2</v>
      </c>
      <c r="L11">
        <v>9</v>
      </c>
      <c r="M11" t="s">
        <v>159</v>
      </c>
      <c r="N11" t="s">
        <v>160</v>
      </c>
    </row>
    <row r="12" spans="1:14" x14ac:dyDescent="0.25">
      <c r="A12" t="str">
        <f t="shared" si="3"/>
        <v>עץ נמצא בנ.צ. (8,9) ותפוח נמצא בנ.צ. (2,9).</v>
      </c>
      <c r="B12" t="s">
        <v>161</v>
      </c>
      <c r="C12" t="s">
        <v>162</v>
      </c>
      <c r="D12" t="str">
        <f t="shared" si="1"/>
        <v>6</v>
      </c>
      <c r="F12" t="s">
        <v>163</v>
      </c>
      <c r="H12">
        <v>8</v>
      </c>
      <c r="I12">
        <v>9</v>
      </c>
      <c r="J12" t="s">
        <v>164</v>
      </c>
      <c r="K12">
        <v>2</v>
      </c>
      <c r="L12">
        <v>9</v>
      </c>
      <c r="M12" t="s">
        <v>159</v>
      </c>
      <c r="N12" t="s">
        <v>160</v>
      </c>
    </row>
    <row r="13" spans="1:14" x14ac:dyDescent="0.25">
      <c r="A13" t="str">
        <f t="shared" ref="A13" si="4">CONCATENATE(F13,N13,H13,",",I13,M13,J13,N13,K13,",",L13,M13,".")</f>
        <v>מכונית נמצאת בנ.צ. (8,9) ועיר נמצאת בנ.צ. (8,19).</v>
      </c>
      <c r="B13" t="s">
        <v>161</v>
      </c>
      <c r="C13" t="s">
        <v>162</v>
      </c>
      <c r="D13" t="str">
        <f t="shared" ref="D13" si="5">CONCATENATE(((H13-K13)^2+(I13-L13)^2)^(1/2))</f>
        <v>10</v>
      </c>
      <c r="F13" t="s">
        <v>378</v>
      </c>
      <c r="H13">
        <v>8</v>
      </c>
      <c r="I13">
        <v>9</v>
      </c>
      <c r="J13" t="s">
        <v>379</v>
      </c>
      <c r="K13">
        <v>8</v>
      </c>
      <c r="L13">
        <v>19</v>
      </c>
      <c r="M13" t="s">
        <v>159</v>
      </c>
      <c r="N13" t="s">
        <v>160</v>
      </c>
    </row>
    <row r="14" spans="1:14" x14ac:dyDescent="0.25">
      <c r="A14" t="str">
        <f t="shared" ref="A14:A20" si="6">CONCATENATE(F14,N14,H14,",",I14,M14,J14,N14,K14,",",L14,M14,".")</f>
        <v>מכונית נמצאת בנ.צ. (8,9) ועיר נמצאת בנ.צ. (8,20).</v>
      </c>
      <c r="B14" t="s">
        <v>161</v>
      </c>
      <c r="C14" t="s">
        <v>162</v>
      </c>
      <c r="D14" t="str">
        <f t="shared" ref="D14:D20" si="7">CONCATENATE(((H14-K14)^2+(I14-L14)^2)^(1/2))</f>
        <v>11</v>
      </c>
      <c r="F14" t="s">
        <v>378</v>
      </c>
      <c r="H14">
        <v>8</v>
      </c>
      <c r="I14">
        <v>9</v>
      </c>
      <c r="J14" t="s">
        <v>379</v>
      </c>
      <c r="K14">
        <v>8</v>
      </c>
      <c r="L14">
        <v>20</v>
      </c>
      <c r="M14" t="s">
        <v>159</v>
      </c>
      <c r="N14" t="s">
        <v>160</v>
      </c>
    </row>
    <row r="15" spans="1:14" x14ac:dyDescent="0.25">
      <c r="A15" t="str">
        <f t="shared" si="6"/>
        <v>מכונית נמצאת בנ.צ. (8,9) ועיר נמצאת בנ.צ. (8,21).</v>
      </c>
      <c r="B15" t="s">
        <v>161</v>
      </c>
      <c r="C15" t="s">
        <v>162</v>
      </c>
      <c r="D15" t="str">
        <f t="shared" si="7"/>
        <v>12</v>
      </c>
      <c r="F15" t="s">
        <v>378</v>
      </c>
      <c r="H15">
        <v>8</v>
      </c>
      <c r="I15">
        <v>9</v>
      </c>
      <c r="J15" t="s">
        <v>379</v>
      </c>
      <c r="K15">
        <v>8</v>
      </c>
      <c r="L15">
        <v>21</v>
      </c>
      <c r="M15" t="s">
        <v>159</v>
      </c>
      <c r="N15" t="s">
        <v>160</v>
      </c>
    </row>
    <row r="16" spans="1:14" x14ac:dyDescent="0.25">
      <c r="A16" t="str">
        <f t="shared" si="6"/>
        <v>מכונית נמצאת בנ.צ. (8,9) ועיר נמצאת בנ.צ. (8,22).</v>
      </c>
      <c r="B16" t="s">
        <v>161</v>
      </c>
      <c r="C16" t="s">
        <v>162</v>
      </c>
      <c r="D16" t="str">
        <f t="shared" si="7"/>
        <v>13</v>
      </c>
      <c r="F16" t="s">
        <v>378</v>
      </c>
      <c r="H16">
        <v>8</v>
      </c>
      <c r="I16">
        <v>9</v>
      </c>
      <c r="J16" t="s">
        <v>379</v>
      </c>
      <c r="K16">
        <v>8</v>
      </c>
      <c r="L16">
        <v>22</v>
      </c>
      <c r="M16" t="s">
        <v>159</v>
      </c>
      <c r="N16" t="s">
        <v>160</v>
      </c>
    </row>
    <row r="17" spans="1:14" x14ac:dyDescent="0.25">
      <c r="A17" t="str">
        <f t="shared" si="6"/>
        <v>מכונית נמצאת בנ.צ. (8,9) ועיר נמצאת בנ.צ. (8,23).</v>
      </c>
      <c r="B17" t="s">
        <v>161</v>
      </c>
      <c r="C17" t="s">
        <v>162</v>
      </c>
      <c r="D17" t="str">
        <f t="shared" si="7"/>
        <v>14</v>
      </c>
      <c r="F17" t="s">
        <v>378</v>
      </c>
      <c r="H17">
        <v>8</v>
      </c>
      <c r="I17">
        <v>9</v>
      </c>
      <c r="J17" t="s">
        <v>379</v>
      </c>
      <c r="K17">
        <v>8</v>
      </c>
      <c r="L17">
        <v>23</v>
      </c>
      <c r="M17" t="s">
        <v>159</v>
      </c>
      <c r="N17" t="s">
        <v>160</v>
      </c>
    </row>
    <row r="18" spans="1:14" x14ac:dyDescent="0.25">
      <c r="A18" t="str">
        <f t="shared" si="6"/>
        <v>מכונית נמצאת בנ.צ. (8,9) ועיר נמצאת בנ.צ. (8,24).</v>
      </c>
      <c r="B18" t="s">
        <v>161</v>
      </c>
      <c r="C18" t="s">
        <v>162</v>
      </c>
      <c r="D18" t="str">
        <f t="shared" si="7"/>
        <v>15</v>
      </c>
      <c r="F18" t="s">
        <v>378</v>
      </c>
      <c r="H18">
        <v>8</v>
      </c>
      <c r="I18">
        <v>9</v>
      </c>
      <c r="J18" t="s">
        <v>379</v>
      </c>
      <c r="K18">
        <v>8</v>
      </c>
      <c r="L18">
        <v>24</v>
      </c>
      <c r="M18" t="s">
        <v>159</v>
      </c>
      <c r="N18" t="s">
        <v>160</v>
      </c>
    </row>
    <row r="19" spans="1:14" x14ac:dyDescent="0.25">
      <c r="A19" t="str">
        <f t="shared" si="6"/>
        <v>מכונית נמצאת בנ.צ. (8,9) ועיר נמצאת בנ.צ. (8,25).</v>
      </c>
      <c r="B19" t="s">
        <v>161</v>
      </c>
      <c r="C19" t="s">
        <v>162</v>
      </c>
      <c r="D19" t="str">
        <f t="shared" si="7"/>
        <v>16</v>
      </c>
      <c r="F19" t="s">
        <v>378</v>
      </c>
      <c r="H19">
        <v>8</v>
      </c>
      <c r="I19">
        <v>9</v>
      </c>
      <c r="J19" t="s">
        <v>379</v>
      </c>
      <c r="K19">
        <v>8</v>
      </c>
      <c r="L19">
        <v>25</v>
      </c>
      <c r="M19" t="s">
        <v>159</v>
      </c>
      <c r="N19" t="s">
        <v>160</v>
      </c>
    </row>
    <row r="20" spans="1:14" x14ac:dyDescent="0.25">
      <c r="A20" t="str">
        <f t="shared" si="6"/>
        <v>מכונית נמצאת בנ.צ. (8,11) ועיר נמצאת בנ.צ. (8,26).</v>
      </c>
      <c r="B20" t="s">
        <v>161</v>
      </c>
      <c r="C20" t="s">
        <v>162</v>
      </c>
      <c r="D20" t="str">
        <f t="shared" si="7"/>
        <v>15</v>
      </c>
      <c r="F20" t="s">
        <v>378</v>
      </c>
      <c r="H20">
        <v>8</v>
      </c>
      <c r="I20">
        <v>11</v>
      </c>
      <c r="J20" t="s">
        <v>379</v>
      </c>
      <c r="K20">
        <v>8</v>
      </c>
      <c r="L20">
        <v>26</v>
      </c>
      <c r="M20" t="s">
        <v>159</v>
      </c>
      <c r="N20" t="s">
        <v>160</v>
      </c>
    </row>
    <row r="21" spans="1:14" x14ac:dyDescent="0.25">
      <c r="A21" t="str">
        <f t="shared" ref="A21:A22" si="8">CONCATENATE(F21,N21,H21,",",I21,M21,J21,N21,K21,",",L21,M21,".")</f>
        <v>מכונית נמצאת בנ.צ. (8,13) ועיר נמצאת בנ.צ. (8,26).</v>
      </c>
      <c r="B21" t="s">
        <v>161</v>
      </c>
      <c r="C21" t="s">
        <v>162</v>
      </c>
      <c r="D21" t="str">
        <f t="shared" ref="D21:D22" si="9">CONCATENATE(((H21-K21)^2+(I21-L21)^2)^(1/2))</f>
        <v>13</v>
      </c>
      <c r="F21" t="s">
        <v>378</v>
      </c>
      <c r="H21">
        <v>8</v>
      </c>
      <c r="I21">
        <v>13</v>
      </c>
      <c r="J21" t="s">
        <v>379</v>
      </c>
      <c r="K21">
        <v>8</v>
      </c>
      <c r="L21">
        <v>26</v>
      </c>
      <c r="M21" t="s">
        <v>159</v>
      </c>
      <c r="N21" t="s">
        <v>160</v>
      </c>
    </row>
    <row r="22" spans="1:14" x14ac:dyDescent="0.25">
      <c r="A22" t="str">
        <f t="shared" si="8"/>
        <v>מכונית נמצאת בנ.צ. (8,15) ועיר נמצאת בנ.צ. (8,26).</v>
      </c>
      <c r="B22" t="s">
        <v>161</v>
      </c>
      <c r="C22" t="s">
        <v>162</v>
      </c>
      <c r="D22" t="str">
        <f t="shared" si="9"/>
        <v>11</v>
      </c>
      <c r="F22" t="s">
        <v>378</v>
      </c>
      <c r="H22">
        <v>8</v>
      </c>
      <c r="I22">
        <v>15</v>
      </c>
      <c r="J22" t="s">
        <v>379</v>
      </c>
      <c r="K22">
        <v>8</v>
      </c>
      <c r="L22">
        <v>26</v>
      </c>
      <c r="M22" t="s">
        <v>159</v>
      </c>
      <c r="N22" t="s">
        <v>160</v>
      </c>
    </row>
    <row r="23" spans="1:14" x14ac:dyDescent="0.25">
      <c r="A23" t="str">
        <f t="shared" ref="A23:A30" si="10">CONCATENATE(F23,N23,H23,",",I23,M23,J23,N23,K23,",",L23,M23,".")</f>
        <v>מכונית נמצאת בנ.צ. (8,17) ועיר נמצאת בנ.צ. (8,26).</v>
      </c>
      <c r="B23" t="s">
        <v>161</v>
      </c>
      <c r="C23" t="s">
        <v>162</v>
      </c>
      <c r="D23" t="str">
        <f t="shared" ref="D23:D30" si="11">CONCATENATE(((H23-K23)^2+(I23-L23)^2)^(1/2))</f>
        <v>9</v>
      </c>
      <c r="F23" t="s">
        <v>378</v>
      </c>
      <c r="H23">
        <v>8</v>
      </c>
      <c r="I23">
        <v>17</v>
      </c>
      <c r="J23" t="s">
        <v>379</v>
      </c>
      <c r="K23">
        <v>8</v>
      </c>
      <c r="L23">
        <v>26</v>
      </c>
      <c r="M23" t="s">
        <v>159</v>
      </c>
      <c r="N23" t="s">
        <v>160</v>
      </c>
    </row>
    <row r="24" spans="1:14" x14ac:dyDescent="0.25">
      <c r="A24" t="str">
        <f t="shared" si="10"/>
        <v>מכונית נמצאת בנ.צ. (8,19) ועיר נמצאת בנ.צ. (8,26).</v>
      </c>
      <c r="B24" t="s">
        <v>161</v>
      </c>
      <c r="C24" t="s">
        <v>162</v>
      </c>
      <c r="D24" t="str">
        <f t="shared" si="11"/>
        <v>7</v>
      </c>
      <c r="F24" t="s">
        <v>378</v>
      </c>
      <c r="H24">
        <v>8</v>
      </c>
      <c r="I24">
        <v>19</v>
      </c>
      <c r="J24" t="s">
        <v>379</v>
      </c>
      <c r="K24">
        <v>8</v>
      </c>
      <c r="L24">
        <v>26</v>
      </c>
      <c r="M24" t="s">
        <v>159</v>
      </c>
      <c r="N24" t="s">
        <v>160</v>
      </c>
    </row>
    <row r="25" spans="1:14" x14ac:dyDescent="0.25">
      <c r="A25" t="str">
        <f t="shared" si="10"/>
        <v>מכונית נמצאת בנ.צ. (8,21) ועיר נמצאת בנ.צ. (8,26).</v>
      </c>
      <c r="B25" t="s">
        <v>161</v>
      </c>
      <c r="C25" t="s">
        <v>162</v>
      </c>
      <c r="D25" t="str">
        <f t="shared" si="11"/>
        <v>5</v>
      </c>
      <c r="F25" t="s">
        <v>378</v>
      </c>
      <c r="H25">
        <v>8</v>
      </c>
      <c r="I25">
        <v>21</v>
      </c>
      <c r="J25" t="s">
        <v>379</v>
      </c>
      <c r="K25">
        <v>8</v>
      </c>
      <c r="L25">
        <v>26</v>
      </c>
      <c r="M25" t="s">
        <v>159</v>
      </c>
      <c r="N25" t="s">
        <v>160</v>
      </c>
    </row>
    <row r="26" spans="1:14" x14ac:dyDescent="0.25">
      <c r="A26" t="str">
        <f t="shared" si="10"/>
        <v>מכונית נמצאת בנ.צ. (8,23) ועיר נמצאת בנ.צ. (8,26).</v>
      </c>
      <c r="B26" t="s">
        <v>161</v>
      </c>
      <c r="C26" t="s">
        <v>162</v>
      </c>
      <c r="D26" t="str">
        <f t="shared" si="11"/>
        <v>3</v>
      </c>
      <c r="F26" t="s">
        <v>378</v>
      </c>
      <c r="H26">
        <v>8</v>
      </c>
      <c r="I26">
        <v>23</v>
      </c>
      <c r="J26" t="s">
        <v>379</v>
      </c>
      <c r="K26">
        <v>8</v>
      </c>
      <c r="L26">
        <v>26</v>
      </c>
      <c r="M26" t="s">
        <v>159</v>
      </c>
      <c r="N26" t="s">
        <v>160</v>
      </c>
    </row>
    <row r="27" spans="1:14" x14ac:dyDescent="0.25">
      <c r="A27" t="str">
        <f t="shared" si="10"/>
        <v>מכונית נמצאת בנ.צ. (8,25) ועיר נמצאת בנ.צ. (8,26).</v>
      </c>
      <c r="B27" t="s">
        <v>161</v>
      </c>
      <c r="C27" t="s">
        <v>162</v>
      </c>
      <c r="D27" t="str">
        <f t="shared" si="11"/>
        <v>1</v>
      </c>
      <c r="F27" t="s">
        <v>378</v>
      </c>
      <c r="H27">
        <v>8</v>
      </c>
      <c r="I27">
        <v>25</v>
      </c>
      <c r="J27" t="s">
        <v>379</v>
      </c>
      <c r="K27">
        <v>8</v>
      </c>
      <c r="L27">
        <v>26</v>
      </c>
      <c r="M27" t="s">
        <v>159</v>
      </c>
      <c r="N27" t="s">
        <v>160</v>
      </c>
    </row>
    <row r="28" spans="1:14" x14ac:dyDescent="0.25">
      <c r="A28" t="str">
        <f t="shared" si="10"/>
        <v>מכונית נמצאת בנ.צ. (8,27) ועיר נמצאת בנ.צ. (8,26).</v>
      </c>
      <c r="B28" t="s">
        <v>161</v>
      </c>
      <c r="C28" t="s">
        <v>162</v>
      </c>
      <c r="D28" t="str">
        <f t="shared" si="11"/>
        <v>1</v>
      </c>
      <c r="F28" t="s">
        <v>378</v>
      </c>
      <c r="H28">
        <v>8</v>
      </c>
      <c r="I28">
        <v>27</v>
      </c>
      <c r="J28" t="s">
        <v>379</v>
      </c>
      <c r="K28">
        <v>8</v>
      </c>
      <c r="L28">
        <v>26</v>
      </c>
      <c r="M28" t="s">
        <v>159</v>
      </c>
      <c r="N28" t="s">
        <v>160</v>
      </c>
    </row>
    <row r="29" spans="1:14" x14ac:dyDescent="0.25">
      <c r="A29" t="str">
        <f t="shared" si="10"/>
        <v>מכונית נמצאת בנ.צ. (8,29) ועיר נמצאת בנ.צ. (8,26).</v>
      </c>
      <c r="B29" t="s">
        <v>161</v>
      </c>
      <c r="C29" t="s">
        <v>162</v>
      </c>
      <c r="D29" t="str">
        <f t="shared" si="11"/>
        <v>3</v>
      </c>
      <c r="F29" t="s">
        <v>378</v>
      </c>
      <c r="H29">
        <v>8</v>
      </c>
      <c r="I29">
        <v>29</v>
      </c>
      <c r="J29" t="s">
        <v>379</v>
      </c>
      <c r="K29">
        <v>8</v>
      </c>
      <c r="L29">
        <v>26</v>
      </c>
      <c r="M29" t="s">
        <v>159</v>
      </c>
      <c r="N29" t="s">
        <v>160</v>
      </c>
    </row>
    <row r="30" spans="1:14" x14ac:dyDescent="0.25">
      <c r="A30" t="str">
        <f t="shared" si="10"/>
        <v>מכונית נמצאת בנ.צ. (8.5,31) ועיר נמצאת בנ.צ. (8.5,26).</v>
      </c>
      <c r="B30" t="s">
        <v>161</v>
      </c>
      <c r="C30" t="s">
        <v>162</v>
      </c>
      <c r="D30" t="str">
        <f t="shared" si="11"/>
        <v>5</v>
      </c>
      <c r="F30" t="s">
        <v>378</v>
      </c>
      <c r="H30">
        <v>8.5</v>
      </c>
      <c r="I30">
        <v>31</v>
      </c>
      <c r="J30" t="s">
        <v>379</v>
      </c>
      <c r="K30">
        <v>8.5</v>
      </c>
      <c r="L30">
        <v>26</v>
      </c>
      <c r="M30" t="s">
        <v>159</v>
      </c>
      <c r="N30" t="s">
        <v>160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rightToLeft="1" zoomScale="96" zoomScaleNormal="96" workbookViewId="0">
      <selection activeCell="L9" sqref="L9"/>
    </sheetView>
  </sheetViews>
  <sheetFormatPr defaultRowHeight="13.8" x14ac:dyDescent="0.25"/>
  <cols>
    <col min="1" max="1" width="42.8984375" customWidth="1"/>
    <col min="2" max="2" width="17.3984375" customWidth="1"/>
    <col min="3" max="3" width="24.3984375" customWidth="1"/>
    <col min="4" max="4" width="5.19921875" style="1" customWidth="1"/>
    <col min="5" max="5" width="9.59765625" customWidth="1"/>
    <col min="6" max="6" width="13.19921875" customWidth="1"/>
    <col min="8" max="8" width="5.5" customWidth="1"/>
    <col min="10" max="10" width="14.59765625" customWidth="1"/>
    <col min="11" max="11" width="6" customWidth="1"/>
    <col min="12" max="12" width="6.296875" customWidth="1"/>
    <col min="13" max="13" width="3" customWidth="1"/>
    <col min="14" max="14" width="2.7968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מכונית נמצאת בנ.צ. (8,31) ועיר נמצאת בנ.צ. (11,27).</v>
      </c>
      <c r="B2" t="s">
        <v>161</v>
      </c>
      <c r="C2" t="s">
        <v>162</v>
      </c>
      <c r="D2" s="1" t="str">
        <f>CONCATENATE(((H2-K2)^2+(I2-L2)^2)^(1/2))</f>
        <v>5</v>
      </c>
      <c r="F2" t="s">
        <v>378</v>
      </c>
      <c r="H2">
        <v>8</v>
      </c>
      <c r="I2">
        <v>31</v>
      </c>
      <c r="J2" t="s">
        <v>379</v>
      </c>
      <c r="K2">
        <v>11</v>
      </c>
      <c r="L2">
        <v>27</v>
      </c>
      <c r="M2" t="s">
        <v>159</v>
      </c>
      <c r="N2" t="s">
        <v>160</v>
      </c>
    </row>
    <row r="3" spans="1:14" x14ac:dyDescent="0.25">
      <c r="A3" t="str">
        <f t="shared" ref="A3:A23" si="0">CONCATENATE(F3,N3,H3,",",I3,M3,J3,N3,K3,",",L3,M3,".")</f>
        <v>מכונית נמצאת בנ.צ. (8,31) ועיר נמצאת בנ.צ. (14,23).</v>
      </c>
      <c r="B3" t="s">
        <v>161</v>
      </c>
      <c r="C3" t="s">
        <v>162</v>
      </c>
      <c r="D3" s="1" t="str">
        <f t="shared" ref="D3:D23" si="1">CONCATENATE(((H3-K3)^2+(I3-L3)^2)^(1/2))</f>
        <v>10</v>
      </c>
      <c r="F3" t="s">
        <v>378</v>
      </c>
      <c r="H3">
        <v>8</v>
      </c>
      <c r="I3">
        <v>31</v>
      </c>
      <c r="J3" t="s">
        <v>379</v>
      </c>
      <c r="K3">
        <v>14</v>
      </c>
      <c r="L3">
        <v>23</v>
      </c>
      <c r="M3" t="s">
        <v>159</v>
      </c>
      <c r="N3" t="s">
        <v>160</v>
      </c>
    </row>
    <row r="4" spans="1:14" x14ac:dyDescent="0.25">
      <c r="A4" t="str">
        <f t="shared" si="0"/>
        <v>מכונית נמצאת בנ.צ. (8,31) ועיר נמצאת בנ.צ. (17,19).</v>
      </c>
      <c r="B4" t="s">
        <v>161</v>
      </c>
      <c r="C4" t="s">
        <v>162</v>
      </c>
      <c r="D4" s="1" t="str">
        <f t="shared" si="1"/>
        <v>15</v>
      </c>
      <c r="F4" t="s">
        <v>378</v>
      </c>
      <c r="H4">
        <v>8</v>
      </c>
      <c r="I4">
        <v>31</v>
      </c>
      <c r="J4" t="s">
        <v>379</v>
      </c>
      <c r="K4">
        <v>17</v>
      </c>
      <c r="L4">
        <v>19</v>
      </c>
      <c r="M4" t="s">
        <v>159</v>
      </c>
      <c r="N4" t="s">
        <v>160</v>
      </c>
    </row>
    <row r="5" spans="1:14" x14ac:dyDescent="0.25">
      <c r="A5" t="str">
        <f t="shared" si="0"/>
        <v>מכונית נמצאת בנ.צ. (8,31) ועיר נמצאת בנ.צ. (20,15).</v>
      </c>
      <c r="B5" t="s">
        <v>161</v>
      </c>
      <c r="C5" t="s">
        <v>162</v>
      </c>
      <c r="D5" s="1" t="str">
        <f t="shared" si="1"/>
        <v>20</v>
      </c>
      <c r="F5" t="s">
        <v>378</v>
      </c>
      <c r="H5">
        <v>8</v>
      </c>
      <c r="I5">
        <v>31</v>
      </c>
      <c r="J5" t="s">
        <v>379</v>
      </c>
      <c r="K5">
        <v>20</v>
      </c>
      <c r="L5">
        <v>15</v>
      </c>
      <c r="M5" t="s">
        <v>159</v>
      </c>
      <c r="N5" t="s">
        <v>160</v>
      </c>
    </row>
    <row r="6" spans="1:14" x14ac:dyDescent="0.25">
      <c r="A6" t="str">
        <f t="shared" si="0"/>
        <v>מכונית נמצאת בנ.צ. (8,31) ועיר נמצאת בנ.צ. (23,11).</v>
      </c>
      <c r="B6" t="s">
        <v>161</v>
      </c>
      <c r="C6" t="s">
        <v>162</v>
      </c>
      <c r="D6" s="1" t="str">
        <f t="shared" si="1"/>
        <v>25</v>
      </c>
      <c r="F6" t="s">
        <v>378</v>
      </c>
      <c r="H6">
        <v>8</v>
      </c>
      <c r="I6">
        <v>31</v>
      </c>
      <c r="J6" t="s">
        <v>379</v>
      </c>
      <c r="K6">
        <v>23</v>
      </c>
      <c r="L6">
        <v>11</v>
      </c>
      <c r="M6" t="s">
        <v>159</v>
      </c>
      <c r="N6" t="s">
        <v>160</v>
      </c>
    </row>
    <row r="7" spans="1:14" x14ac:dyDescent="0.25">
      <c r="A7" t="str">
        <f t="shared" si="0"/>
        <v>מכונית נמצאת בנ.צ. (8,31) ועיר נמצאת בנ.צ. (26,7).</v>
      </c>
      <c r="B7" t="s">
        <v>161</v>
      </c>
      <c r="C7" t="s">
        <v>162</v>
      </c>
      <c r="D7" s="1" t="str">
        <f t="shared" si="1"/>
        <v>30</v>
      </c>
      <c r="F7" t="s">
        <v>378</v>
      </c>
      <c r="H7">
        <v>8</v>
      </c>
      <c r="I7">
        <v>31</v>
      </c>
      <c r="J7" t="s">
        <v>379</v>
      </c>
      <c r="K7">
        <v>26</v>
      </c>
      <c r="L7">
        <v>7</v>
      </c>
      <c r="M7" t="s">
        <v>159</v>
      </c>
      <c r="N7" t="s">
        <v>160</v>
      </c>
    </row>
    <row r="8" spans="1:14" x14ac:dyDescent="0.25">
      <c r="A8" t="str">
        <f t="shared" si="0"/>
        <v>מכונית נמצאת בנ.צ. (8,31) ועיר נמצאת בנ.צ. (29,3).</v>
      </c>
      <c r="B8" t="s">
        <v>161</v>
      </c>
      <c r="C8" t="s">
        <v>162</v>
      </c>
      <c r="D8" s="1" t="str">
        <f t="shared" si="1"/>
        <v>35</v>
      </c>
      <c r="F8" t="s">
        <v>378</v>
      </c>
      <c r="H8">
        <v>8</v>
      </c>
      <c r="I8">
        <v>31</v>
      </c>
      <c r="J8" t="s">
        <v>379</v>
      </c>
      <c r="K8">
        <v>29</v>
      </c>
      <c r="L8">
        <v>3</v>
      </c>
      <c r="M8" t="s">
        <v>159</v>
      </c>
      <c r="N8" t="s">
        <v>160</v>
      </c>
    </row>
    <row r="9" spans="1:14" x14ac:dyDescent="0.25">
      <c r="A9" t="str">
        <f t="shared" si="0"/>
        <v>מכונית נמצאת בנ.צ. (8,31) ועיר נמצאת בנ.צ. (35,-5).</v>
      </c>
      <c r="B9" t="s">
        <v>161</v>
      </c>
      <c r="C9" t="s">
        <v>162</v>
      </c>
      <c r="D9" s="1" t="str">
        <f t="shared" si="1"/>
        <v>45</v>
      </c>
      <c r="F9" t="s">
        <v>378</v>
      </c>
      <c r="H9">
        <v>8</v>
      </c>
      <c r="I9">
        <v>31</v>
      </c>
      <c r="J9" t="s">
        <v>379</v>
      </c>
      <c r="K9">
        <v>35</v>
      </c>
      <c r="L9">
        <v>-5</v>
      </c>
      <c r="M9" t="s">
        <v>159</v>
      </c>
      <c r="N9" t="s">
        <v>160</v>
      </c>
    </row>
    <row r="10" spans="1:14" x14ac:dyDescent="0.25">
      <c r="A10" t="str">
        <f t="shared" si="0"/>
        <v>מכונית נמצאת בנ.צ. (8,31) ועיר נמצאת בנ.צ. (35,-5).</v>
      </c>
      <c r="B10" t="s">
        <v>161</v>
      </c>
      <c r="C10" t="s">
        <v>162</v>
      </c>
      <c r="D10" s="1" t="str">
        <f t="shared" si="1"/>
        <v>45</v>
      </c>
      <c r="F10" t="s">
        <v>378</v>
      </c>
      <c r="H10">
        <v>8</v>
      </c>
      <c r="I10">
        <v>31</v>
      </c>
      <c r="J10" t="s">
        <v>379</v>
      </c>
      <c r="K10">
        <v>35</v>
      </c>
      <c r="L10">
        <v>-5</v>
      </c>
      <c r="M10" t="s">
        <v>159</v>
      </c>
      <c r="N10" t="s">
        <v>160</v>
      </c>
    </row>
    <row r="11" spans="1:14" x14ac:dyDescent="0.25">
      <c r="A11" t="str">
        <f t="shared" si="0"/>
        <v>מכונית נמצאת בנ.צ. (8,31) ועיר נמצאת בנ.צ. (38,-9).</v>
      </c>
      <c r="B11" t="s">
        <v>161</v>
      </c>
      <c r="C11" t="s">
        <v>162</v>
      </c>
      <c r="D11" s="1" t="str">
        <f t="shared" si="1"/>
        <v>50</v>
      </c>
      <c r="F11" t="s">
        <v>378</v>
      </c>
      <c r="H11">
        <v>8</v>
      </c>
      <c r="I11">
        <v>31</v>
      </c>
      <c r="J11" t="s">
        <v>379</v>
      </c>
      <c r="K11">
        <v>38</v>
      </c>
      <c r="L11">
        <v>-9</v>
      </c>
      <c r="M11" t="s">
        <v>159</v>
      </c>
      <c r="N11" t="s">
        <v>160</v>
      </c>
    </row>
    <row r="12" spans="1:14" x14ac:dyDescent="0.25">
      <c r="A12" t="str">
        <f t="shared" si="0"/>
        <v>מכונית נמצאת בנ.צ. (8,31) ועיר נמצאת בנ.צ. (41,-13).</v>
      </c>
      <c r="B12" t="s">
        <v>161</v>
      </c>
      <c r="C12" t="s">
        <v>162</v>
      </c>
      <c r="D12" s="1" t="str">
        <f t="shared" si="1"/>
        <v>55</v>
      </c>
      <c r="F12" t="s">
        <v>378</v>
      </c>
      <c r="H12">
        <v>8</v>
      </c>
      <c r="I12">
        <v>31</v>
      </c>
      <c r="J12" t="s">
        <v>379</v>
      </c>
      <c r="K12">
        <v>41</v>
      </c>
      <c r="L12">
        <v>-13</v>
      </c>
      <c r="M12" t="s">
        <v>159</v>
      </c>
      <c r="N12" t="s">
        <v>160</v>
      </c>
    </row>
    <row r="13" spans="1:14" x14ac:dyDescent="0.25">
      <c r="A13" t="str">
        <f t="shared" si="0"/>
        <v>מכונית נמצאת בנ.צ. (8,31) ועיר נמצאת בנ.צ. (44,-17).</v>
      </c>
      <c r="B13" t="s">
        <v>161</v>
      </c>
      <c r="C13" t="s">
        <v>162</v>
      </c>
      <c r="D13" s="1" t="str">
        <f t="shared" si="1"/>
        <v>60</v>
      </c>
      <c r="F13" t="s">
        <v>378</v>
      </c>
      <c r="H13">
        <v>8</v>
      </c>
      <c r="I13">
        <v>31</v>
      </c>
      <c r="J13" t="s">
        <v>379</v>
      </c>
      <c r="K13">
        <v>44</v>
      </c>
      <c r="L13">
        <v>-17</v>
      </c>
      <c r="M13" t="s">
        <v>159</v>
      </c>
      <c r="N13" t="s">
        <v>160</v>
      </c>
    </row>
    <row r="14" spans="1:14" x14ac:dyDescent="0.25">
      <c r="A14" t="str">
        <f t="shared" si="0"/>
        <v>מכונית נמצאת בנ.צ. (8,31) ועיר נמצאת בנ.צ. (47,-21).</v>
      </c>
      <c r="B14" t="s">
        <v>161</v>
      </c>
      <c r="C14" t="s">
        <v>162</v>
      </c>
      <c r="D14" s="1" t="str">
        <f t="shared" si="1"/>
        <v>65</v>
      </c>
      <c r="F14" t="s">
        <v>378</v>
      </c>
      <c r="H14">
        <v>8</v>
      </c>
      <c r="I14">
        <v>31</v>
      </c>
      <c r="J14" t="s">
        <v>379</v>
      </c>
      <c r="K14">
        <v>47</v>
      </c>
      <c r="L14">
        <v>-21</v>
      </c>
      <c r="M14" t="s">
        <v>159</v>
      </c>
      <c r="N14" t="s">
        <v>160</v>
      </c>
    </row>
    <row r="15" spans="1:14" x14ac:dyDescent="0.25">
      <c r="A15" t="str">
        <f t="shared" si="0"/>
        <v>מכונית נמצאת בנ.צ. (8,31) ועיר נמצאת בנ.צ. (50,-25).</v>
      </c>
      <c r="B15" t="s">
        <v>161</v>
      </c>
      <c r="C15" t="s">
        <v>162</v>
      </c>
      <c r="D15" s="1" t="str">
        <f t="shared" si="1"/>
        <v>70</v>
      </c>
      <c r="F15" t="s">
        <v>378</v>
      </c>
      <c r="H15">
        <v>8</v>
      </c>
      <c r="I15">
        <v>31</v>
      </c>
      <c r="J15" t="s">
        <v>379</v>
      </c>
      <c r="K15">
        <v>50</v>
      </c>
      <c r="L15">
        <v>-25</v>
      </c>
      <c r="M15" t="s">
        <v>159</v>
      </c>
      <c r="N15" t="s">
        <v>160</v>
      </c>
    </row>
    <row r="16" spans="1:14" x14ac:dyDescent="0.25">
      <c r="A16" t="str">
        <f t="shared" si="0"/>
        <v>מכונית נמצאת בנ.צ. (8,31) ועיר נמצאת בנ.צ. (53,-29).</v>
      </c>
      <c r="B16" t="s">
        <v>161</v>
      </c>
      <c r="C16" t="s">
        <v>162</v>
      </c>
      <c r="D16" s="1" t="str">
        <f t="shared" si="1"/>
        <v>75</v>
      </c>
      <c r="F16" t="s">
        <v>378</v>
      </c>
      <c r="H16">
        <v>8</v>
      </c>
      <c r="I16">
        <v>31</v>
      </c>
      <c r="J16" t="s">
        <v>379</v>
      </c>
      <c r="K16">
        <v>53</v>
      </c>
      <c r="L16">
        <v>-29</v>
      </c>
      <c r="M16" t="s">
        <v>159</v>
      </c>
      <c r="N16" t="s">
        <v>160</v>
      </c>
    </row>
    <row r="17" spans="1:14" x14ac:dyDescent="0.25">
      <c r="A17" t="str">
        <f t="shared" si="0"/>
        <v>מכונית נמצאת בנ.צ. (8,31) ועיר נמצאת בנ.צ. (56,-33).</v>
      </c>
      <c r="B17" t="s">
        <v>161</v>
      </c>
      <c r="C17" t="s">
        <v>162</v>
      </c>
      <c r="D17" s="1" t="str">
        <f t="shared" si="1"/>
        <v>80</v>
      </c>
      <c r="F17" t="s">
        <v>378</v>
      </c>
      <c r="H17">
        <v>8</v>
      </c>
      <c r="I17">
        <v>31</v>
      </c>
      <c r="J17" t="s">
        <v>379</v>
      </c>
      <c r="K17">
        <v>56</v>
      </c>
      <c r="L17">
        <v>-33</v>
      </c>
      <c r="M17" t="s">
        <v>159</v>
      </c>
      <c r="N17" t="s">
        <v>160</v>
      </c>
    </row>
    <row r="18" spans="1:14" x14ac:dyDescent="0.25">
      <c r="A18" t="str">
        <f t="shared" si="0"/>
        <v>מכונית נמצאת בנ.צ. (8,31) ועיר נמצאת בנ.צ. (59,-37).</v>
      </c>
      <c r="B18" t="s">
        <v>161</v>
      </c>
      <c r="C18" t="s">
        <v>162</v>
      </c>
      <c r="D18" s="1" t="str">
        <f t="shared" si="1"/>
        <v>85</v>
      </c>
      <c r="F18" t="s">
        <v>378</v>
      </c>
      <c r="H18">
        <v>8</v>
      </c>
      <c r="I18">
        <v>31</v>
      </c>
      <c r="J18" t="s">
        <v>379</v>
      </c>
      <c r="K18">
        <v>59</v>
      </c>
      <c r="L18">
        <v>-37</v>
      </c>
      <c r="M18" t="s">
        <v>159</v>
      </c>
      <c r="N18" t="s">
        <v>160</v>
      </c>
    </row>
    <row r="19" spans="1:14" x14ac:dyDescent="0.25">
      <c r="A19" t="str">
        <f t="shared" si="0"/>
        <v>מכונית נמצאת בנ.צ. (8,31) ועיר נמצאת בנ.צ. (62,-41).</v>
      </c>
      <c r="B19" t="s">
        <v>161</v>
      </c>
      <c r="C19" t="s">
        <v>162</v>
      </c>
      <c r="D19" s="1" t="str">
        <f t="shared" si="1"/>
        <v>90</v>
      </c>
      <c r="F19" t="s">
        <v>378</v>
      </c>
      <c r="H19">
        <v>8</v>
      </c>
      <c r="I19">
        <v>31</v>
      </c>
      <c r="J19" t="s">
        <v>379</v>
      </c>
      <c r="K19">
        <v>62</v>
      </c>
      <c r="L19">
        <v>-41</v>
      </c>
      <c r="M19" t="s">
        <v>159</v>
      </c>
      <c r="N19" t="s">
        <v>160</v>
      </c>
    </row>
    <row r="20" spans="1:14" x14ac:dyDescent="0.25">
      <c r="A20" t="str">
        <f t="shared" si="0"/>
        <v>מכונית נמצאת בנ.צ. (8,31) ועיר נמצאת בנ.צ. (65,-45).</v>
      </c>
      <c r="B20" t="s">
        <v>161</v>
      </c>
      <c r="C20" t="s">
        <v>162</v>
      </c>
      <c r="D20" s="1" t="str">
        <f t="shared" si="1"/>
        <v>95</v>
      </c>
      <c r="F20" t="s">
        <v>378</v>
      </c>
      <c r="H20">
        <v>8</v>
      </c>
      <c r="I20">
        <v>31</v>
      </c>
      <c r="J20" t="s">
        <v>379</v>
      </c>
      <c r="K20">
        <v>65</v>
      </c>
      <c r="L20">
        <v>-45</v>
      </c>
      <c r="M20" t="s">
        <v>159</v>
      </c>
      <c r="N20" t="s">
        <v>160</v>
      </c>
    </row>
    <row r="21" spans="1:14" x14ac:dyDescent="0.25">
      <c r="A21" t="str">
        <f t="shared" si="0"/>
        <v>מכונית נמצאת בנ.צ. (8,31) ועיר נמצאת בנ.צ. (68,-49).</v>
      </c>
      <c r="B21" t="s">
        <v>161</v>
      </c>
      <c r="C21" t="s">
        <v>162</v>
      </c>
      <c r="D21" s="1" t="str">
        <f t="shared" si="1"/>
        <v>100</v>
      </c>
      <c r="F21" t="s">
        <v>378</v>
      </c>
      <c r="H21">
        <v>8</v>
      </c>
      <c r="I21">
        <v>31</v>
      </c>
      <c r="J21" t="s">
        <v>379</v>
      </c>
      <c r="K21">
        <v>68</v>
      </c>
      <c r="L21">
        <v>-49</v>
      </c>
      <c r="M21" t="s">
        <v>159</v>
      </c>
      <c r="N21" t="s">
        <v>160</v>
      </c>
    </row>
    <row r="22" spans="1:14" x14ac:dyDescent="0.25">
      <c r="A22" t="str">
        <f t="shared" si="0"/>
        <v>מכונית נמצאת בנ.צ. (8,31) ועיר נמצאת בנ.צ. (71,-53).</v>
      </c>
      <c r="B22" t="s">
        <v>161</v>
      </c>
      <c r="C22" t="s">
        <v>162</v>
      </c>
      <c r="D22" s="1" t="str">
        <f t="shared" si="1"/>
        <v>105</v>
      </c>
      <c r="F22" t="s">
        <v>378</v>
      </c>
      <c r="H22">
        <v>8</v>
      </c>
      <c r="I22">
        <v>31</v>
      </c>
      <c r="J22" t="s">
        <v>379</v>
      </c>
      <c r="K22">
        <v>71</v>
      </c>
      <c r="L22">
        <v>-53</v>
      </c>
      <c r="M22" t="s">
        <v>159</v>
      </c>
      <c r="N22" t="s">
        <v>160</v>
      </c>
    </row>
    <row r="23" spans="1:14" x14ac:dyDescent="0.25">
      <c r="A23" t="str">
        <f t="shared" si="0"/>
        <v>מכונית נמצאת בנ.צ. (8,31) ועיר נמצאת בנ.צ. (74,-57).</v>
      </c>
      <c r="B23" t="s">
        <v>161</v>
      </c>
      <c r="C23" t="s">
        <v>162</v>
      </c>
      <c r="D23" s="1" t="str">
        <f t="shared" si="1"/>
        <v>110</v>
      </c>
      <c r="F23" t="s">
        <v>378</v>
      </c>
      <c r="H23">
        <v>8</v>
      </c>
      <c r="I23">
        <v>31</v>
      </c>
      <c r="J23" t="s">
        <v>379</v>
      </c>
      <c r="K23">
        <v>74</v>
      </c>
      <c r="L23">
        <v>-57</v>
      </c>
      <c r="M23" t="s">
        <v>159</v>
      </c>
      <c r="N23" t="s">
        <v>160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H1" sqref="H1"/>
    </sheetView>
  </sheetViews>
  <sheetFormatPr defaultColWidth="25.09765625" defaultRowHeight="13.8" x14ac:dyDescent="0.25"/>
  <cols>
    <col min="1" max="1" width="35.296875" customWidth="1"/>
    <col min="4" max="4" width="4.69921875" customWidth="1"/>
    <col min="5" max="5" width="9.59765625" customWidth="1"/>
    <col min="6" max="6" width="12" customWidth="1"/>
    <col min="7" max="7" width="4.19921875" customWidth="1"/>
    <col min="8" max="8" width="5.69921875" customWidth="1"/>
    <col min="9" max="9" width="3.296875" customWidth="1"/>
    <col min="10" max="10" width="0.8984375" customWidth="1"/>
    <col min="11" max="11" width="4.296875" customWidth="1"/>
    <col min="12" max="12" width="4" customWidth="1"/>
    <col min="13" max="13" width="3.796875" customWidth="1"/>
    <col min="14" max="14" width="5.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161</v>
      </c>
      <c r="C2" t="s">
        <v>162</v>
      </c>
      <c r="D2" t="str">
        <f>CONCATENATE(((H2-K2)^2+(I2-L2)^2)^(1/2))</f>
        <v>5</v>
      </c>
      <c r="F2" t="s">
        <v>163</v>
      </c>
      <c r="H2">
        <v>1</v>
      </c>
      <c r="I2">
        <v>1</v>
      </c>
      <c r="J2" t="s">
        <v>164</v>
      </c>
      <c r="K2">
        <v>4</v>
      </c>
      <c r="L2">
        <v>5</v>
      </c>
      <c r="M2" t="s">
        <v>159</v>
      </c>
      <c r="N2" t="s">
        <v>160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161</v>
      </c>
      <c r="C3" t="s">
        <v>162</v>
      </c>
      <c r="D3" t="str">
        <f t="shared" ref="D3:D12" si="1">CONCATENATE(((H3-K3)^2+(I3-L3)^2)^(1/2))</f>
        <v>4</v>
      </c>
      <c r="F3" t="s">
        <v>163</v>
      </c>
      <c r="H3">
        <v>2</v>
      </c>
      <c r="I3">
        <v>2</v>
      </c>
      <c r="J3" t="s">
        <v>164</v>
      </c>
      <c r="K3">
        <v>2</v>
      </c>
      <c r="L3">
        <v>6</v>
      </c>
      <c r="M3" t="s">
        <v>159</v>
      </c>
      <c r="N3" t="s">
        <v>160</v>
      </c>
    </row>
    <row r="4" spans="1:14" x14ac:dyDescent="0.25">
      <c r="A4" t="str">
        <f t="shared" si="0"/>
        <v>עץ נמצא בנ.צ. (2,3) ותפוח נמצא בנ.צ. (2,7).</v>
      </c>
      <c r="B4" t="s">
        <v>161</v>
      </c>
      <c r="C4" t="s">
        <v>162</v>
      </c>
      <c r="D4" t="str">
        <f t="shared" si="1"/>
        <v>4</v>
      </c>
      <c r="F4" t="s">
        <v>163</v>
      </c>
      <c r="H4">
        <v>2</v>
      </c>
      <c r="I4">
        <v>3</v>
      </c>
      <c r="J4" t="s">
        <v>164</v>
      </c>
      <c r="K4">
        <v>2</v>
      </c>
      <c r="L4">
        <v>7</v>
      </c>
      <c r="M4" t="s">
        <v>159</v>
      </c>
      <c r="N4" t="s">
        <v>160</v>
      </c>
    </row>
    <row r="5" spans="1:14" x14ac:dyDescent="0.25">
      <c r="A5" t="str">
        <f t="shared" si="0"/>
        <v>עץ נמצא בנ.צ. (2,4) ותפוח נמצא בנ.צ. (2,8).</v>
      </c>
      <c r="B5" t="s">
        <v>161</v>
      </c>
      <c r="C5" t="s">
        <v>162</v>
      </c>
      <c r="D5" t="str">
        <f t="shared" si="1"/>
        <v>4</v>
      </c>
      <c r="F5" t="s">
        <v>163</v>
      </c>
      <c r="H5">
        <v>2</v>
      </c>
      <c r="I5">
        <v>4</v>
      </c>
      <c r="J5" t="s">
        <v>164</v>
      </c>
      <c r="K5">
        <v>2</v>
      </c>
      <c r="L5">
        <v>8</v>
      </c>
      <c r="M5" t="s">
        <v>159</v>
      </c>
      <c r="N5" t="s">
        <v>160</v>
      </c>
    </row>
    <row r="6" spans="1:14" x14ac:dyDescent="0.25">
      <c r="A6" t="str">
        <f t="shared" si="0"/>
        <v>עץ נמצא בנ.צ. (2,5) ותפוח נמצא בנ.צ. (2,9).</v>
      </c>
      <c r="B6" t="s">
        <v>161</v>
      </c>
      <c r="C6" t="s">
        <v>162</v>
      </c>
      <c r="D6" t="str">
        <f t="shared" si="1"/>
        <v>4</v>
      </c>
      <c r="F6" t="s">
        <v>163</v>
      </c>
      <c r="H6">
        <v>2</v>
      </c>
      <c r="I6">
        <v>5</v>
      </c>
      <c r="J6" t="s">
        <v>164</v>
      </c>
      <c r="K6">
        <v>2</v>
      </c>
      <c r="L6">
        <v>9</v>
      </c>
      <c r="M6" t="s">
        <v>159</v>
      </c>
      <c r="N6" t="s">
        <v>160</v>
      </c>
    </row>
    <row r="7" spans="1:14" x14ac:dyDescent="0.25">
      <c r="A7" t="str">
        <f t="shared" si="0"/>
        <v>עץ נמצא בנ.צ. (3,9) ותפוח נמצא בנ.צ. (2,9).</v>
      </c>
      <c r="B7" t="s">
        <v>161</v>
      </c>
      <c r="C7" t="s">
        <v>162</v>
      </c>
      <c r="D7" t="str">
        <f t="shared" si="1"/>
        <v>1</v>
      </c>
      <c r="F7" t="s">
        <v>163</v>
      </c>
      <c r="H7">
        <v>3</v>
      </c>
      <c r="I7">
        <v>9</v>
      </c>
      <c r="J7" t="s">
        <v>164</v>
      </c>
      <c r="K7">
        <v>2</v>
      </c>
      <c r="L7">
        <v>9</v>
      </c>
      <c r="M7" t="s">
        <v>159</v>
      </c>
      <c r="N7" t="s">
        <v>160</v>
      </c>
    </row>
    <row r="8" spans="1:14" x14ac:dyDescent="0.25">
      <c r="A8" t="str">
        <f t="shared" si="0"/>
        <v>עץ נמצא בנ.צ. (4,9) ותפוח נמצא בנ.צ. (2,9).</v>
      </c>
      <c r="B8" t="s">
        <v>161</v>
      </c>
      <c r="C8" t="s">
        <v>162</v>
      </c>
      <c r="D8" t="str">
        <f t="shared" si="1"/>
        <v>2</v>
      </c>
      <c r="F8" t="s">
        <v>163</v>
      </c>
      <c r="H8">
        <v>4</v>
      </c>
      <c r="I8">
        <v>9</v>
      </c>
      <c r="J8" t="s">
        <v>164</v>
      </c>
      <c r="K8">
        <v>2</v>
      </c>
      <c r="L8">
        <v>9</v>
      </c>
      <c r="M8" t="s">
        <v>159</v>
      </c>
      <c r="N8" t="s">
        <v>160</v>
      </c>
    </row>
    <row r="9" spans="1:14" x14ac:dyDescent="0.25">
      <c r="A9" t="str">
        <f t="shared" si="0"/>
        <v>עץ נמצא בנ.צ. (5,9) ותפוח נמצא בנ.צ. (2,9).</v>
      </c>
      <c r="B9" t="s">
        <v>161</v>
      </c>
      <c r="C9" t="s">
        <v>162</v>
      </c>
      <c r="D9" t="str">
        <f t="shared" si="1"/>
        <v>3</v>
      </c>
      <c r="F9" t="s">
        <v>163</v>
      </c>
      <c r="H9">
        <v>5</v>
      </c>
      <c r="I9">
        <v>9</v>
      </c>
      <c r="J9" t="s">
        <v>164</v>
      </c>
      <c r="K9">
        <v>2</v>
      </c>
      <c r="L9">
        <v>9</v>
      </c>
      <c r="M9" t="s">
        <v>159</v>
      </c>
      <c r="N9" t="s">
        <v>160</v>
      </c>
    </row>
    <row r="10" spans="1:14" x14ac:dyDescent="0.25">
      <c r="A10" t="str">
        <f t="shared" si="0"/>
        <v>עץ נמצא בנ.צ. (6,9) ותפוח נמצא בנ.צ. (2,9).</v>
      </c>
      <c r="B10" t="s">
        <v>161</v>
      </c>
      <c r="C10" t="s">
        <v>162</v>
      </c>
      <c r="D10" t="str">
        <f t="shared" si="1"/>
        <v>4</v>
      </c>
      <c r="F10" t="s">
        <v>163</v>
      </c>
      <c r="H10">
        <v>6</v>
      </c>
      <c r="I10">
        <v>9</v>
      </c>
      <c r="J10" t="s">
        <v>164</v>
      </c>
      <c r="K10">
        <v>2</v>
      </c>
      <c r="L10">
        <v>9</v>
      </c>
      <c r="M10" t="s">
        <v>159</v>
      </c>
      <c r="N10" t="s">
        <v>160</v>
      </c>
    </row>
    <row r="11" spans="1:14" x14ac:dyDescent="0.25">
      <c r="A11" t="str">
        <f t="shared" si="0"/>
        <v>עץ נמצא בנ.צ. (7,9) ותפוח נמצא בנ.צ. (2,9).</v>
      </c>
      <c r="B11" t="s">
        <v>161</v>
      </c>
      <c r="C11" t="s">
        <v>162</v>
      </c>
      <c r="D11" t="str">
        <f t="shared" si="1"/>
        <v>5</v>
      </c>
      <c r="F11" t="s">
        <v>163</v>
      </c>
      <c r="H11">
        <v>7</v>
      </c>
      <c r="I11">
        <v>9</v>
      </c>
      <c r="J11" t="s">
        <v>164</v>
      </c>
      <c r="K11">
        <v>2</v>
      </c>
      <c r="L11">
        <v>9</v>
      </c>
      <c r="M11" t="s">
        <v>159</v>
      </c>
      <c r="N11" t="s">
        <v>160</v>
      </c>
    </row>
    <row r="12" spans="1:14" x14ac:dyDescent="0.25">
      <c r="A12" t="str">
        <f t="shared" si="0"/>
        <v>עץ נמצא בנ.צ. (8,9) ותפוח נמצא בנ.צ. (2,9).</v>
      </c>
      <c r="B12" t="s">
        <v>161</v>
      </c>
      <c r="C12" t="s">
        <v>162</v>
      </c>
      <c r="D12" t="str">
        <f t="shared" si="1"/>
        <v>6</v>
      </c>
      <c r="F12" t="s">
        <v>163</v>
      </c>
      <c r="H12">
        <v>8</v>
      </c>
      <c r="I12">
        <v>9</v>
      </c>
      <c r="J12" t="s">
        <v>164</v>
      </c>
      <c r="K12">
        <v>2</v>
      </c>
      <c r="L12">
        <v>9</v>
      </c>
      <c r="M12" t="s">
        <v>159</v>
      </c>
      <c r="N12" t="s">
        <v>160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zoomScale="69" zoomScaleNormal="69" workbookViewId="0">
      <selection activeCell="B2" sqref="B2:B24"/>
    </sheetView>
  </sheetViews>
  <sheetFormatPr defaultColWidth="25.09765625" defaultRowHeight="13.8" x14ac:dyDescent="0.25"/>
  <cols>
    <col min="1" max="1" width="82.296875" customWidth="1"/>
    <col min="2" max="2" width="29.796875" customWidth="1"/>
    <col min="3" max="3" width="18.19921875" customWidth="1"/>
    <col min="4" max="4" width="4.69921875" customWidth="1"/>
    <col min="5" max="5" width="9.59765625" customWidth="1"/>
    <col min="6" max="6" width="18.59765625" customWidth="1"/>
    <col min="7" max="7" width="36.296875" customWidth="1"/>
    <col min="8" max="8" width="18.5" customWidth="1"/>
    <col min="9" max="9" width="8" customWidth="1"/>
    <col min="10" max="10" width="8.3984375" customWidth="1"/>
    <col min="11" max="11" width="6.09765625" customWidth="1"/>
    <col min="12" max="12" width="18.796875" customWidth="1"/>
    <col min="13" max="13" width="3.796875" customWidth="1"/>
    <col min="14" max="14" width="5.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3" x14ac:dyDescent="0.25">
      <c r="A2" t="str">
        <f>CONCATENATE(F2,G2,H2,I2,J2,K2,L2,M2)</f>
        <v xml:space="preserve"> בסיס של מינסרה הוא מלבן שאורכו 3 ורוחבו 5  גובה המנסרה 3</v>
      </c>
      <c r="B2" t="s">
        <v>172</v>
      </c>
      <c r="C2">
        <f>I2*K2*M2</f>
        <v>45</v>
      </c>
      <c r="F2" t="s">
        <v>165</v>
      </c>
      <c r="G2" t="s">
        <v>166</v>
      </c>
      <c r="H2" t="s">
        <v>167</v>
      </c>
      <c r="I2">
        <v>3</v>
      </c>
      <c r="J2" t="s">
        <v>138</v>
      </c>
      <c r="K2">
        <v>5</v>
      </c>
      <c r="L2" t="s">
        <v>168</v>
      </c>
      <c r="M2">
        <v>3</v>
      </c>
    </row>
    <row r="3" spans="1:13" x14ac:dyDescent="0.25">
      <c r="A3" t="str">
        <f t="shared" ref="A3:A10" si="0">CONCATENATE(F3,G3,H3,I3,J3,K3,L3,M3)</f>
        <v xml:space="preserve"> בסיס של מינסרה הוא מלבן שאורכו 4 ורוחבו 6  גובה המנסרה 4</v>
      </c>
      <c r="B3" t="s">
        <v>172</v>
      </c>
      <c r="C3">
        <f t="shared" ref="C3:C10" si="1">I3*K3*M3</f>
        <v>96</v>
      </c>
      <c r="F3" t="s">
        <v>165</v>
      </c>
      <c r="G3" t="s">
        <v>166</v>
      </c>
      <c r="H3" t="s">
        <v>167</v>
      </c>
      <c r="I3">
        <v>4</v>
      </c>
      <c r="J3" t="s">
        <v>138</v>
      </c>
      <c r="K3">
        <v>6</v>
      </c>
      <c r="L3" t="s">
        <v>168</v>
      </c>
      <c r="M3">
        <v>4</v>
      </c>
    </row>
    <row r="4" spans="1:13" x14ac:dyDescent="0.25">
      <c r="A4" t="str">
        <f t="shared" si="0"/>
        <v xml:space="preserve"> בסיס של מינסרה הוא מלבן שאורכו 5 ורוחבו 7  גובה המנסרה 5</v>
      </c>
      <c r="B4" t="s">
        <v>172</v>
      </c>
      <c r="C4">
        <f t="shared" si="1"/>
        <v>175</v>
      </c>
      <c r="F4" t="s">
        <v>165</v>
      </c>
      <c r="G4" t="s">
        <v>166</v>
      </c>
      <c r="H4" t="s">
        <v>167</v>
      </c>
      <c r="I4">
        <v>5</v>
      </c>
      <c r="J4" t="s">
        <v>138</v>
      </c>
      <c r="K4">
        <v>7</v>
      </c>
      <c r="L4" t="s">
        <v>168</v>
      </c>
      <c r="M4">
        <v>5</v>
      </c>
    </row>
    <row r="5" spans="1:13" x14ac:dyDescent="0.25">
      <c r="A5" t="str">
        <f t="shared" si="0"/>
        <v xml:space="preserve"> בסיס של מינסרה הוא מלבן שאורכו 6 ורוחבו 6  גובה המנסרה 6</v>
      </c>
      <c r="B5" t="s">
        <v>172</v>
      </c>
      <c r="C5">
        <f t="shared" si="1"/>
        <v>216</v>
      </c>
      <c r="F5" t="s">
        <v>165</v>
      </c>
      <c r="G5" t="s">
        <v>166</v>
      </c>
      <c r="H5" t="s">
        <v>167</v>
      </c>
      <c r="I5">
        <v>6</v>
      </c>
      <c r="J5" t="s">
        <v>138</v>
      </c>
      <c r="K5">
        <v>6</v>
      </c>
      <c r="L5" t="s">
        <v>168</v>
      </c>
      <c r="M5">
        <v>6</v>
      </c>
    </row>
    <row r="6" spans="1:13" x14ac:dyDescent="0.25">
      <c r="A6" t="str">
        <f t="shared" si="0"/>
        <v xml:space="preserve"> בסיס של מינסרה הוא מלבן שאורכו 7 ורוחבו 5  גובה המנסרה 7</v>
      </c>
      <c r="B6" t="s">
        <v>172</v>
      </c>
      <c r="C6">
        <f t="shared" si="1"/>
        <v>245</v>
      </c>
      <c r="F6" t="s">
        <v>165</v>
      </c>
      <c r="G6" t="s">
        <v>166</v>
      </c>
      <c r="H6" t="s">
        <v>167</v>
      </c>
      <c r="I6">
        <v>7</v>
      </c>
      <c r="J6" t="s">
        <v>138</v>
      </c>
      <c r="K6">
        <v>5</v>
      </c>
      <c r="L6" t="s">
        <v>168</v>
      </c>
      <c r="M6">
        <v>7</v>
      </c>
    </row>
    <row r="7" spans="1:13" x14ac:dyDescent="0.25">
      <c r="A7" t="str">
        <f t="shared" si="0"/>
        <v xml:space="preserve"> בסיס של מינסרה הוא מלבן שאורכו 8 ורוחבו 4  גובה המנסרה 8</v>
      </c>
      <c r="B7" t="s">
        <v>172</v>
      </c>
      <c r="C7">
        <f t="shared" si="1"/>
        <v>256</v>
      </c>
      <c r="F7" t="s">
        <v>165</v>
      </c>
      <c r="G7" t="s">
        <v>166</v>
      </c>
      <c r="H7" t="s">
        <v>167</v>
      </c>
      <c r="I7">
        <v>8</v>
      </c>
      <c r="J7" t="s">
        <v>138</v>
      </c>
      <c r="K7">
        <v>4</v>
      </c>
      <c r="L7" t="s">
        <v>168</v>
      </c>
      <c r="M7">
        <v>8</v>
      </c>
    </row>
    <row r="8" spans="1:13" x14ac:dyDescent="0.25">
      <c r="A8" t="str">
        <f t="shared" si="0"/>
        <v xml:space="preserve"> בסיס של מינסרה הוא מלבן שאורכו 9 ורוחבו 3  גובה המנסרה 9</v>
      </c>
      <c r="B8" t="s">
        <v>172</v>
      </c>
      <c r="C8">
        <f t="shared" si="1"/>
        <v>243</v>
      </c>
      <c r="F8" t="s">
        <v>165</v>
      </c>
      <c r="G8" t="s">
        <v>166</v>
      </c>
      <c r="H8" t="s">
        <v>167</v>
      </c>
      <c r="I8">
        <v>9</v>
      </c>
      <c r="J8" t="s">
        <v>138</v>
      </c>
      <c r="K8">
        <v>3</v>
      </c>
      <c r="L8" t="s">
        <v>168</v>
      </c>
      <c r="M8">
        <v>9</v>
      </c>
    </row>
    <row r="9" spans="1:13" x14ac:dyDescent="0.25">
      <c r="A9" t="str">
        <f t="shared" si="0"/>
        <v xml:space="preserve"> בסיס של מינסרה הוא מלבן שאורכו 10 ורוחבו 2  גובה המנסרה 10</v>
      </c>
      <c r="B9" t="s">
        <v>172</v>
      </c>
      <c r="C9">
        <f t="shared" si="1"/>
        <v>200</v>
      </c>
      <c r="F9" t="s">
        <v>165</v>
      </c>
      <c r="G9" t="s">
        <v>166</v>
      </c>
      <c r="H9" t="s">
        <v>167</v>
      </c>
      <c r="I9">
        <v>10</v>
      </c>
      <c r="J9" t="s">
        <v>138</v>
      </c>
      <c r="K9">
        <v>2</v>
      </c>
      <c r="L9" t="s">
        <v>168</v>
      </c>
      <c r="M9">
        <v>10</v>
      </c>
    </row>
    <row r="10" spans="1:13" x14ac:dyDescent="0.25">
      <c r="A10" t="str">
        <f t="shared" si="0"/>
        <v xml:space="preserve"> בסיס של מינסרה הוא מלבן שאורכו 11 ורוחבו 1  גובה המנסרה 11</v>
      </c>
      <c r="B10" t="s">
        <v>172</v>
      </c>
      <c r="C10">
        <f t="shared" si="1"/>
        <v>121</v>
      </c>
      <c r="F10" t="s">
        <v>165</v>
      </c>
      <c r="G10" t="s">
        <v>166</v>
      </c>
      <c r="H10" t="s">
        <v>167</v>
      </c>
      <c r="I10">
        <v>11</v>
      </c>
      <c r="J10" t="s">
        <v>138</v>
      </c>
      <c r="K10">
        <v>1</v>
      </c>
      <c r="L10" t="s">
        <v>168</v>
      </c>
      <c r="M10">
        <v>11</v>
      </c>
    </row>
    <row r="11" spans="1:13" x14ac:dyDescent="0.25">
      <c r="A11" t="str">
        <f t="shared" ref="A11" si="2">CONCATENATE(F11,G11,H11,I11,J11,K11,L11,M11)</f>
        <v xml:space="preserve"> בסיס של פירמידה הוא מלבן שאורכו 12 ורוחבו 2  גובה המנסרה 12</v>
      </c>
      <c r="B11" t="s">
        <v>172</v>
      </c>
      <c r="C11">
        <f>I11*K11*M11/3</f>
        <v>96</v>
      </c>
      <c r="F11" t="s">
        <v>169</v>
      </c>
      <c r="G11" t="s">
        <v>166</v>
      </c>
      <c r="H11" t="s">
        <v>167</v>
      </c>
      <c r="I11">
        <v>12</v>
      </c>
      <c r="J11" t="s">
        <v>138</v>
      </c>
      <c r="K11">
        <v>2</v>
      </c>
      <c r="L11" t="s">
        <v>168</v>
      </c>
      <c r="M11">
        <v>12</v>
      </c>
    </row>
    <row r="12" spans="1:13" x14ac:dyDescent="0.25">
      <c r="A12" t="str">
        <f t="shared" ref="A12:A24" si="3">CONCATENATE(F12,G12,H12,I12,J12,K12,L12,M12)</f>
        <v xml:space="preserve"> בסיס של פירמידה הוא מלבן שאורכו 13 ורוחבו 3  גובה המנסרה 13</v>
      </c>
      <c r="B12" t="s">
        <v>172</v>
      </c>
      <c r="C12">
        <f t="shared" ref="C12:C16" si="4">I12*K12*M12/3</f>
        <v>169</v>
      </c>
      <c r="F12" t="s">
        <v>169</v>
      </c>
      <c r="G12" t="s">
        <v>166</v>
      </c>
      <c r="H12" t="s">
        <v>167</v>
      </c>
      <c r="I12">
        <v>13</v>
      </c>
      <c r="J12" t="s">
        <v>138</v>
      </c>
      <c r="K12">
        <v>3</v>
      </c>
      <c r="L12" t="s">
        <v>168</v>
      </c>
      <c r="M12">
        <v>13</v>
      </c>
    </row>
    <row r="13" spans="1:13" x14ac:dyDescent="0.25">
      <c r="A13" t="str">
        <f t="shared" si="3"/>
        <v xml:space="preserve"> בסיס של פירמידה הוא מלבן שאורכו 12 ורוחבו 4  גובה המנסרה 14</v>
      </c>
      <c r="B13" t="s">
        <v>172</v>
      </c>
      <c r="C13">
        <f t="shared" si="4"/>
        <v>224</v>
      </c>
      <c r="F13" t="s">
        <v>169</v>
      </c>
      <c r="G13" t="s">
        <v>166</v>
      </c>
      <c r="H13" t="s">
        <v>167</v>
      </c>
      <c r="I13">
        <v>12</v>
      </c>
      <c r="J13" t="s">
        <v>138</v>
      </c>
      <c r="K13">
        <v>4</v>
      </c>
      <c r="L13" t="s">
        <v>168</v>
      </c>
      <c r="M13">
        <v>14</v>
      </c>
    </row>
    <row r="14" spans="1:13" x14ac:dyDescent="0.25">
      <c r="A14" t="str">
        <f t="shared" si="3"/>
        <v xml:space="preserve"> בסיס של פירמידה הוא מלבן שאורכו 9 ורוחבו 5  גובה המנסרה 15</v>
      </c>
      <c r="B14" t="s">
        <v>172</v>
      </c>
      <c r="C14">
        <f t="shared" si="4"/>
        <v>225</v>
      </c>
      <c r="F14" t="s">
        <v>169</v>
      </c>
      <c r="G14" t="s">
        <v>166</v>
      </c>
      <c r="H14" t="s">
        <v>167</v>
      </c>
      <c r="I14">
        <v>9</v>
      </c>
      <c r="J14" t="s">
        <v>138</v>
      </c>
      <c r="K14">
        <v>5</v>
      </c>
      <c r="L14" t="s">
        <v>168</v>
      </c>
      <c r="M14">
        <v>15</v>
      </c>
    </row>
    <row r="15" spans="1:13" x14ac:dyDescent="0.25">
      <c r="A15" t="str">
        <f t="shared" si="3"/>
        <v xml:space="preserve"> בסיס של פירמידה הוא מלבן שאורכו 6 ורוחבו 6  גובה המנסרה 16</v>
      </c>
      <c r="B15" t="s">
        <v>172</v>
      </c>
      <c r="C15">
        <f t="shared" si="4"/>
        <v>192</v>
      </c>
      <c r="F15" t="s">
        <v>169</v>
      </c>
      <c r="G15" t="s">
        <v>166</v>
      </c>
      <c r="H15" t="s">
        <v>167</v>
      </c>
      <c r="I15">
        <v>6</v>
      </c>
      <c r="J15" t="s">
        <v>138</v>
      </c>
      <c r="K15">
        <v>6</v>
      </c>
      <c r="L15" t="s">
        <v>168</v>
      </c>
      <c r="M15">
        <v>16</v>
      </c>
    </row>
    <row r="16" spans="1:13" x14ac:dyDescent="0.25">
      <c r="A16" t="str">
        <f t="shared" si="3"/>
        <v xml:space="preserve"> בסיס של פירמידה הוא מלבן שאורכו 3 ורוחבו 7  גובה המנסרה 17</v>
      </c>
      <c r="B16" t="s">
        <v>172</v>
      </c>
      <c r="C16">
        <f t="shared" si="4"/>
        <v>119</v>
      </c>
      <c r="F16" t="s">
        <v>169</v>
      </c>
      <c r="G16" t="s">
        <v>166</v>
      </c>
      <c r="H16" t="s">
        <v>167</v>
      </c>
      <c r="I16">
        <v>3</v>
      </c>
      <c r="J16" t="s">
        <v>138</v>
      </c>
      <c r="K16">
        <v>7</v>
      </c>
      <c r="L16" t="s">
        <v>168</v>
      </c>
      <c r="M16">
        <v>17</v>
      </c>
    </row>
    <row r="17" spans="1:13" x14ac:dyDescent="0.25">
      <c r="A17" t="str">
        <f t="shared" si="3"/>
        <v xml:space="preserve"> בסיס של פירמידה הוא משולש  שווה שוקיים וישר זווית  שאורך הניצב שלו 3    גובה המנסרה 18</v>
      </c>
      <c r="B17" t="s">
        <v>172</v>
      </c>
      <c r="C17">
        <f>I17*I17*M17/6</f>
        <v>27</v>
      </c>
      <c r="F17" t="s">
        <v>169</v>
      </c>
      <c r="G17" t="s">
        <v>170</v>
      </c>
      <c r="H17" t="s">
        <v>171</v>
      </c>
      <c r="I17">
        <v>3</v>
      </c>
      <c r="J17" t="s">
        <v>5</v>
      </c>
      <c r="K17" t="s">
        <v>5</v>
      </c>
      <c r="L17" t="s">
        <v>168</v>
      </c>
      <c r="M17">
        <v>18</v>
      </c>
    </row>
    <row r="18" spans="1:13" x14ac:dyDescent="0.25">
      <c r="A18" t="str">
        <f t="shared" si="3"/>
        <v xml:space="preserve"> בסיס של פירמידה הוא משולש  שווה שוקיים וישר זווית  שאורך הניצב שלו 4    גובה המנסרה 15</v>
      </c>
      <c r="B18" t="s">
        <v>172</v>
      </c>
      <c r="C18">
        <f t="shared" ref="C18:C24" si="5">I18*I18*M18/6</f>
        <v>40</v>
      </c>
      <c r="F18" t="s">
        <v>169</v>
      </c>
      <c r="G18" t="s">
        <v>170</v>
      </c>
      <c r="H18" t="s">
        <v>171</v>
      </c>
      <c r="I18">
        <v>4</v>
      </c>
      <c r="J18" t="s">
        <v>5</v>
      </c>
      <c r="K18" t="s">
        <v>5</v>
      </c>
      <c r="L18" t="s">
        <v>168</v>
      </c>
      <c r="M18">
        <v>15</v>
      </c>
    </row>
    <row r="19" spans="1:13" x14ac:dyDescent="0.25">
      <c r="A19" t="str">
        <f t="shared" si="3"/>
        <v xml:space="preserve"> בסיס של פירמידה הוא משולש  שווה שוקיים וישר זווית  שאורך הניצב שלו 5    גובה המנסרה 12</v>
      </c>
      <c r="B19" t="s">
        <v>172</v>
      </c>
      <c r="C19">
        <f t="shared" si="5"/>
        <v>50</v>
      </c>
      <c r="F19" t="s">
        <v>169</v>
      </c>
      <c r="G19" t="s">
        <v>170</v>
      </c>
      <c r="H19" t="s">
        <v>171</v>
      </c>
      <c r="I19">
        <v>5</v>
      </c>
      <c r="J19" t="s">
        <v>5</v>
      </c>
      <c r="K19" t="s">
        <v>5</v>
      </c>
      <c r="L19" t="s">
        <v>168</v>
      </c>
      <c r="M19">
        <v>12</v>
      </c>
    </row>
    <row r="20" spans="1:13" x14ac:dyDescent="0.25">
      <c r="A20" t="str">
        <f t="shared" si="3"/>
        <v xml:space="preserve"> בסיס של פירמידה הוא משולש  שווה שוקיים וישר זווית  שאורך הניצב שלו 6    גובה המנסרה 9</v>
      </c>
      <c r="B20" t="s">
        <v>172</v>
      </c>
      <c r="C20">
        <f t="shared" si="5"/>
        <v>54</v>
      </c>
      <c r="F20" t="s">
        <v>169</v>
      </c>
      <c r="G20" t="s">
        <v>170</v>
      </c>
      <c r="H20" t="s">
        <v>171</v>
      </c>
      <c r="I20">
        <v>6</v>
      </c>
      <c r="J20" t="s">
        <v>5</v>
      </c>
      <c r="K20" t="s">
        <v>5</v>
      </c>
      <c r="L20" t="s">
        <v>168</v>
      </c>
      <c r="M20">
        <v>9</v>
      </c>
    </row>
    <row r="21" spans="1:13" x14ac:dyDescent="0.25">
      <c r="A21" t="str">
        <f t="shared" si="3"/>
        <v xml:space="preserve"> בסיס של פירמידה הוא משולש  שווה שוקיים וישר זווית  שאורך הניצב שלו 7    גובה המנסרה 6</v>
      </c>
      <c r="B21" t="s">
        <v>172</v>
      </c>
      <c r="C21">
        <f t="shared" si="5"/>
        <v>49</v>
      </c>
      <c r="F21" t="s">
        <v>169</v>
      </c>
      <c r="G21" t="s">
        <v>170</v>
      </c>
      <c r="H21" t="s">
        <v>171</v>
      </c>
      <c r="I21">
        <v>7</v>
      </c>
      <c r="J21" t="s">
        <v>5</v>
      </c>
      <c r="K21" t="s">
        <v>5</v>
      </c>
      <c r="L21" t="s">
        <v>168</v>
      </c>
      <c r="M21">
        <v>6</v>
      </c>
    </row>
    <row r="22" spans="1:13" x14ac:dyDescent="0.25">
      <c r="A22" t="str">
        <f t="shared" si="3"/>
        <v xml:space="preserve"> בסיס של פירמידה הוא משולש  שווה שוקיים וישר זווית  שאורך הניצב שלו 8    גובה המנסרה 3</v>
      </c>
      <c r="B22" t="s">
        <v>172</v>
      </c>
      <c r="C22">
        <f t="shared" si="5"/>
        <v>32</v>
      </c>
      <c r="F22" t="s">
        <v>169</v>
      </c>
      <c r="G22" t="s">
        <v>170</v>
      </c>
      <c r="H22" t="s">
        <v>171</v>
      </c>
      <c r="I22">
        <v>8</v>
      </c>
      <c r="J22" t="s">
        <v>5</v>
      </c>
      <c r="K22" t="s">
        <v>5</v>
      </c>
      <c r="L22" t="s">
        <v>168</v>
      </c>
      <c r="M22">
        <v>3</v>
      </c>
    </row>
    <row r="23" spans="1:13" x14ac:dyDescent="0.25">
      <c r="A23" t="str">
        <f t="shared" si="3"/>
        <v xml:space="preserve"> בסיס של פירמידה הוא משולש  שווה שוקיים וישר זווית  שאורך הניצב שלו 9    גובה המנסרה 3</v>
      </c>
      <c r="B23" t="s">
        <v>172</v>
      </c>
      <c r="C23">
        <f t="shared" si="5"/>
        <v>40.5</v>
      </c>
      <c r="F23" t="s">
        <v>169</v>
      </c>
      <c r="G23" t="s">
        <v>170</v>
      </c>
      <c r="H23" t="s">
        <v>171</v>
      </c>
      <c r="I23">
        <v>9</v>
      </c>
      <c r="J23" t="s">
        <v>5</v>
      </c>
      <c r="K23" t="s">
        <v>5</v>
      </c>
      <c r="L23" t="s">
        <v>168</v>
      </c>
      <c r="M23">
        <v>3</v>
      </c>
    </row>
    <row r="24" spans="1:13" x14ac:dyDescent="0.25">
      <c r="A24" t="str">
        <f t="shared" si="3"/>
        <v xml:space="preserve"> בסיס של פירמידה הוא משולש  שווה שוקיים וישר זווית  שאורך הניצב שלו 10    גובה המנסרה 3</v>
      </c>
      <c r="B24" t="s">
        <v>172</v>
      </c>
      <c r="C24">
        <f t="shared" si="5"/>
        <v>50</v>
      </c>
      <c r="F24" t="s">
        <v>169</v>
      </c>
      <c r="G24" t="s">
        <v>170</v>
      </c>
      <c r="H24" t="s">
        <v>171</v>
      </c>
      <c r="I24">
        <v>10</v>
      </c>
      <c r="J24" t="s">
        <v>5</v>
      </c>
      <c r="K24" t="s">
        <v>5</v>
      </c>
      <c r="L24" t="s">
        <v>168</v>
      </c>
      <c r="M24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activeCell="A2" sqref="A2:N12"/>
    </sheetView>
  </sheetViews>
  <sheetFormatPr defaultColWidth="25.09765625" defaultRowHeight="13.8" x14ac:dyDescent="0.25"/>
  <cols>
    <col min="1" max="1" width="35.296875" customWidth="1"/>
    <col min="4" max="4" width="4.69921875" customWidth="1"/>
    <col min="5" max="5" width="9.59765625" customWidth="1"/>
    <col min="6" max="6" width="12" customWidth="1"/>
    <col min="7" max="7" width="4.19921875" customWidth="1"/>
    <col min="8" max="8" width="5.69921875" customWidth="1"/>
    <col min="9" max="9" width="3.296875" customWidth="1"/>
    <col min="10" max="10" width="0.8984375" customWidth="1"/>
    <col min="11" max="11" width="4.296875" customWidth="1"/>
    <col min="12" max="12" width="4" customWidth="1"/>
    <col min="13" max="13" width="3.796875" customWidth="1"/>
    <col min="14" max="14" width="5.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161</v>
      </c>
      <c r="C2" t="s">
        <v>162</v>
      </c>
      <c r="D2" t="str">
        <f>CONCATENATE(((H2-K2)^2+(I2-L2)^2)^(1/2))</f>
        <v>5</v>
      </c>
      <c r="F2" t="s">
        <v>163</v>
      </c>
      <c r="H2">
        <v>1</v>
      </c>
      <c r="I2">
        <v>1</v>
      </c>
      <c r="J2" t="s">
        <v>164</v>
      </c>
      <c r="K2">
        <v>4</v>
      </c>
      <c r="L2">
        <v>5</v>
      </c>
      <c r="M2" t="s">
        <v>159</v>
      </c>
      <c r="N2" t="s">
        <v>160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161</v>
      </c>
      <c r="C3" t="s">
        <v>162</v>
      </c>
      <c r="D3" t="str">
        <f t="shared" ref="D3:D12" si="1">CONCATENATE(((H3-K3)^2+(I3-L3)^2)^(1/2))</f>
        <v>4</v>
      </c>
      <c r="F3" t="s">
        <v>163</v>
      </c>
      <c r="H3">
        <v>2</v>
      </c>
      <c r="I3">
        <v>2</v>
      </c>
      <c r="J3" t="s">
        <v>164</v>
      </c>
      <c r="K3">
        <v>2</v>
      </c>
      <c r="L3">
        <v>6</v>
      </c>
      <c r="M3" t="s">
        <v>159</v>
      </c>
      <c r="N3" t="s">
        <v>160</v>
      </c>
    </row>
    <row r="4" spans="1:14" x14ac:dyDescent="0.25">
      <c r="A4" t="str">
        <f t="shared" si="0"/>
        <v>עץ נמצא בנ.צ. (2,3) ותפוח נמצא בנ.צ. (2,7).</v>
      </c>
      <c r="B4" t="s">
        <v>161</v>
      </c>
      <c r="C4" t="s">
        <v>162</v>
      </c>
      <c r="D4" t="str">
        <f t="shared" si="1"/>
        <v>4</v>
      </c>
      <c r="F4" t="s">
        <v>163</v>
      </c>
      <c r="H4">
        <v>2</v>
      </c>
      <c r="I4">
        <v>3</v>
      </c>
      <c r="J4" t="s">
        <v>164</v>
      </c>
      <c r="K4">
        <v>2</v>
      </c>
      <c r="L4">
        <v>7</v>
      </c>
      <c r="M4" t="s">
        <v>159</v>
      </c>
      <c r="N4" t="s">
        <v>160</v>
      </c>
    </row>
    <row r="5" spans="1:14" x14ac:dyDescent="0.25">
      <c r="A5" t="str">
        <f t="shared" si="0"/>
        <v>עץ נמצא בנ.צ. (2,4) ותפוח נמצא בנ.צ. (2,8).</v>
      </c>
      <c r="B5" t="s">
        <v>161</v>
      </c>
      <c r="C5" t="s">
        <v>162</v>
      </c>
      <c r="D5" t="str">
        <f t="shared" si="1"/>
        <v>4</v>
      </c>
      <c r="F5" t="s">
        <v>163</v>
      </c>
      <c r="H5">
        <v>2</v>
      </c>
      <c r="I5">
        <v>4</v>
      </c>
      <c r="J5" t="s">
        <v>164</v>
      </c>
      <c r="K5">
        <v>2</v>
      </c>
      <c r="L5">
        <v>8</v>
      </c>
      <c r="M5" t="s">
        <v>159</v>
      </c>
      <c r="N5" t="s">
        <v>160</v>
      </c>
    </row>
    <row r="6" spans="1:14" x14ac:dyDescent="0.25">
      <c r="A6" t="str">
        <f t="shared" si="0"/>
        <v>עץ נמצא בנ.צ. (2,5) ותפוח נמצא בנ.צ. (2,9).</v>
      </c>
      <c r="B6" t="s">
        <v>161</v>
      </c>
      <c r="C6" t="s">
        <v>162</v>
      </c>
      <c r="D6" t="str">
        <f t="shared" si="1"/>
        <v>4</v>
      </c>
      <c r="F6" t="s">
        <v>163</v>
      </c>
      <c r="H6">
        <v>2</v>
      </c>
      <c r="I6">
        <v>5</v>
      </c>
      <c r="J6" t="s">
        <v>164</v>
      </c>
      <c r="K6">
        <v>2</v>
      </c>
      <c r="L6">
        <v>9</v>
      </c>
      <c r="M6" t="s">
        <v>159</v>
      </c>
      <c r="N6" t="s">
        <v>160</v>
      </c>
    </row>
    <row r="7" spans="1:14" x14ac:dyDescent="0.25">
      <c r="A7" t="str">
        <f t="shared" si="0"/>
        <v>עץ נמצא בנ.צ. (3,9) ותפוח נמצא בנ.צ. (2,9).</v>
      </c>
      <c r="B7" t="s">
        <v>161</v>
      </c>
      <c r="C7" t="s">
        <v>162</v>
      </c>
      <c r="D7" t="str">
        <f t="shared" si="1"/>
        <v>1</v>
      </c>
      <c r="F7" t="s">
        <v>163</v>
      </c>
      <c r="H7">
        <v>3</v>
      </c>
      <c r="I7">
        <v>9</v>
      </c>
      <c r="J7" t="s">
        <v>164</v>
      </c>
      <c r="K7">
        <v>2</v>
      </c>
      <c r="L7">
        <v>9</v>
      </c>
      <c r="M7" t="s">
        <v>159</v>
      </c>
      <c r="N7" t="s">
        <v>160</v>
      </c>
    </row>
    <row r="8" spans="1:14" x14ac:dyDescent="0.25">
      <c r="A8" t="str">
        <f t="shared" si="0"/>
        <v>עץ נמצא בנ.צ. (4,9) ותפוח נמצא בנ.צ. (2,9).</v>
      </c>
      <c r="B8" t="s">
        <v>161</v>
      </c>
      <c r="C8" t="s">
        <v>162</v>
      </c>
      <c r="D8" t="str">
        <f t="shared" si="1"/>
        <v>2</v>
      </c>
      <c r="F8" t="s">
        <v>163</v>
      </c>
      <c r="H8">
        <v>4</v>
      </c>
      <c r="I8">
        <v>9</v>
      </c>
      <c r="J8" t="s">
        <v>164</v>
      </c>
      <c r="K8">
        <v>2</v>
      </c>
      <c r="L8">
        <v>9</v>
      </c>
      <c r="M8" t="s">
        <v>159</v>
      </c>
      <c r="N8" t="s">
        <v>160</v>
      </c>
    </row>
    <row r="9" spans="1:14" x14ac:dyDescent="0.25">
      <c r="A9" t="str">
        <f t="shared" si="0"/>
        <v>עץ נמצא בנ.צ. (5,9) ותפוח נמצא בנ.צ. (2,9).</v>
      </c>
      <c r="B9" t="s">
        <v>161</v>
      </c>
      <c r="C9" t="s">
        <v>162</v>
      </c>
      <c r="D9" t="str">
        <f t="shared" si="1"/>
        <v>3</v>
      </c>
      <c r="F9" t="s">
        <v>163</v>
      </c>
      <c r="H9">
        <v>5</v>
      </c>
      <c r="I9">
        <v>9</v>
      </c>
      <c r="J9" t="s">
        <v>164</v>
      </c>
      <c r="K9">
        <v>2</v>
      </c>
      <c r="L9">
        <v>9</v>
      </c>
      <c r="M9" t="s">
        <v>159</v>
      </c>
      <c r="N9" t="s">
        <v>160</v>
      </c>
    </row>
    <row r="10" spans="1:14" x14ac:dyDescent="0.25">
      <c r="A10" t="str">
        <f t="shared" si="0"/>
        <v>עץ נמצא בנ.צ. (6,9) ותפוח נמצא בנ.צ. (2,9).</v>
      </c>
      <c r="B10" t="s">
        <v>161</v>
      </c>
      <c r="C10" t="s">
        <v>162</v>
      </c>
      <c r="D10" t="str">
        <f t="shared" si="1"/>
        <v>4</v>
      </c>
      <c r="F10" t="s">
        <v>163</v>
      </c>
      <c r="H10">
        <v>6</v>
      </c>
      <c r="I10">
        <v>9</v>
      </c>
      <c r="J10" t="s">
        <v>164</v>
      </c>
      <c r="K10">
        <v>2</v>
      </c>
      <c r="L10">
        <v>9</v>
      </c>
      <c r="M10" t="s">
        <v>159</v>
      </c>
      <c r="N10" t="s">
        <v>160</v>
      </c>
    </row>
    <row r="11" spans="1:14" x14ac:dyDescent="0.25">
      <c r="A11" t="str">
        <f t="shared" si="0"/>
        <v>עץ נמצא בנ.צ. (7,9) ותפוח נמצא בנ.צ. (2,9).</v>
      </c>
      <c r="B11" t="s">
        <v>161</v>
      </c>
      <c r="C11" t="s">
        <v>162</v>
      </c>
      <c r="D11" t="str">
        <f t="shared" si="1"/>
        <v>5</v>
      </c>
      <c r="F11" t="s">
        <v>163</v>
      </c>
      <c r="H11">
        <v>7</v>
      </c>
      <c r="I11">
        <v>9</v>
      </c>
      <c r="J11" t="s">
        <v>164</v>
      </c>
      <c r="K11">
        <v>2</v>
      </c>
      <c r="L11">
        <v>9</v>
      </c>
      <c r="M11" t="s">
        <v>159</v>
      </c>
      <c r="N11" t="s">
        <v>160</v>
      </c>
    </row>
    <row r="12" spans="1:14" x14ac:dyDescent="0.25">
      <c r="A12" t="str">
        <f t="shared" si="0"/>
        <v>עץ נמצא בנ.צ. (8,9) ותפוח נמצא בנ.צ. (2,9).</v>
      </c>
      <c r="B12" t="s">
        <v>161</v>
      </c>
      <c r="C12" t="s">
        <v>162</v>
      </c>
      <c r="D12" t="str">
        <f t="shared" si="1"/>
        <v>6</v>
      </c>
      <c r="F12" t="s">
        <v>163</v>
      </c>
      <c r="H12">
        <v>8</v>
      </c>
      <c r="I12">
        <v>9</v>
      </c>
      <c r="J12" t="s">
        <v>164</v>
      </c>
      <c r="K12">
        <v>2</v>
      </c>
      <c r="L12">
        <v>9</v>
      </c>
      <c r="M12" t="s">
        <v>159</v>
      </c>
      <c r="N12" t="s">
        <v>160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rightToLeft="1" workbookViewId="0">
      <selection sqref="A1:E1"/>
    </sheetView>
  </sheetViews>
  <sheetFormatPr defaultRowHeight="13.8" x14ac:dyDescent="0.25"/>
  <cols>
    <col min="3" max="3" width="35" customWidth="1"/>
    <col min="5" max="5" width="20.097656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4" x14ac:dyDescent="0.25">
      <c r="A2" t="str">
        <f>CONCATENATE(F2,N2,H2,",",I2,M2,J2,N2,K2,",",L2,M2,".")</f>
        <v>עץ נמצא בנ.צ. (1,1) ותפוח נמצא בנ.צ. (4,5).</v>
      </c>
      <c r="B2" t="s">
        <v>161</v>
      </c>
      <c r="C2" t="s">
        <v>162</v>
      </c>
      <c r="D2" t="str">
        <f>CONCATENATE(((H2-K2)^2+(I2-L2)^2)^(1/2))</f>
        <v>5</v>
      </c>
      <c r="F2" t="s">
        <v>163</v>
      </c>
      <c r="H2">
        <v>1</v>
      </c>
      <c r="I2">
        <v>1</v>
      </c>
      <c r="J2" t="s">
        <v>164</v>
      </c>
      <c r="K2">
        <v>4</v>
      </c>
      <c r="L2">
        <v>5</v>
      </c>
      <c r="M2" t="s">
        <v>159</v>
      </c>
      <c r="N2" t="s">
        <v>160</v>
      </c>
    </row>
    <row r="3" spans="1:14" x14ac:dyDescent="0.25">
      <c r="A3" t="str">
        <f t="shared" ref="A3:A12" si="0">CONCATENATE(F3,N3,H3,",",I3,M3,J3,N3,K3,",",L3,M3,".")</f>
        <v>עץ נמצא בנ.צ. (2,2) ותפוח נמצא בנ.צ. (2,6).</v>
      </c>
      <c r="B3" t="s">
        <v>161</v>
      </c>
      <c r="C3" t="s">
        <v>162</v>
      </c>
      <c r="D3" t="str">
        <f t="shared" ref="D3:D12" si="1">CONCATENATE(((H3-K3)^2+(I3-L3)^2)^(1/2))</f>
        <v>4</v>
      </c>
      <c r="F3" t="s">
        <v>163</v>
      </c>
      <c r="H3">
        <v>2</v>
      </c>
      <c r="I3">
        <v>2</v>
      </c>
      <c r="J3" t="s">
        <v>164</v>
      </c>
      <c r="K3">
        <v>2</v>
      </c>
      <c r="L3">
        <v>6</v>
      </c>
      <c r="M3" t="s">
        <v>159</v>
      </c>
      <c r="N3" t="s">
        <v>160</v>
      </c>
    </row>
    <row r="4" spans="1:14" x14ac:dyDescent="0.25">
      <c r="A4" t="str">
        <f t="shared" si="0"/>
        <v>עץ נמצא בנ.צ. (2,3) ותפוח נמצא בנ.צ. (2,7).</v>
      </c>
      <c r="B4" t="s">
        <v>161</v>
      </c>
      <c r="C4" t="s">
        <v>162</v>
      </c>
      <c r="D4" t="str">
        <f t="shared" si="1"/>
        <v>4</v>
      </c>
      <c r="F4" t="s">
        <v>163</v>
      </c>
      <c r="H4">
        <v>2</v>
      </c>
      <c r="I4">
        <v>3</v>
      </c>
      <c r="J4" t="s">
        <v>164</v>
      </c>
      <c r="K4">
        <v>2</v>
      </c>
      <c r="L4">
        <v>7</v>
      </c>
      <c r="M4" t="s">
        <v>159</v>
      </c>
      <c r="N4" t="s">
        <v>160</v>
      </c>
    </row>
    <row r="5" spans="1:14" x14ac:dyDescent="0.25">
      <c r="A5" t="str">
        <f t="shared" si="0"/>
        <v>עץ נמצא בנ.צ. (2,4) ותפוח נמצא בנ.צ. (2,8).</v>
      </c>
      <c r="B5" t="s">
        <v>161</v>
      </c>
      <c r="C5" t="s">
        <v>162</v>
      </c>
      <c r="D5" t="str">
        <f t="shared" si="1"/>
        <v>4</v>
      </c>
      <c r="F5" t="s">
        <v>163</v>
      </c>
      <c r="H5">
        <v>2</v>
      </c>
      <c r="I5">
        <v>4</v>
      </c>
      <c r="J5" t="s">
        <v>164</v>
      </c>
      <c r="K5">
        <v>2</v>
      </c>
      <c r="L5">
        <v>8</v>
      </c>
      <c r="M5" t="s">
        <v>159</v>
      </c>
      <c r="N5" t="s">
        <v>160</v>
      </c>
    </row>
    <row r="6" spans="1:14" x14ac:dyDescent="0.25">
      <c r="A6" t="str">
        <f t="shared" si="0"/>
        <v>עץ נמצא בנ.צ. (2,5) ותפוח נמצא בנ.צ. (2,9).</v>
      </c>
      <c r="B6" t="s">
        <v>161</v>
      </c>
      <c r="C6" t="s">
        <v>162</v>
      </c>
      <c r="D6" t="str">
        <f t="shared" si="1"/>
        <v>4</v>
      </c>
      <c r="F6" t="s">
        <v>163</v>
      </c>
      <c r="H6">
        <v>2</v>
      </c>
      <c r="I6">
        <v>5</v>
      </c>
      <c r="J6" t="s">
        <v>164</v>
      </c>
      <c r="K6">
        <v>2</v>
      </c>
      <c r="L6">
        <v>9</v>
      </c>
      <c r="M6" t="s">
        <v>159</v>
      </c>
      <c r="N6" t="s">
        <v>160</v>
      </c>
    </row>
    <row r="7" spans="1:14" x14ac:dyDescent="0.25">
      <c r="A7" t="str">
        <f t="shared" si="0"/>
        <v>עץ נמצא בנ.צ. (3,9) ותפוח נמצא בנ.צ. (2,9).</v>
      </c>
      <c r="B7" t="s">
        <v>161</v>
      </c>
      <c r="C7" t="s">
        <v>162</v>
      </c>
      <c r="D7" t="str">
        <f t="shared" si="1"/>
        <v>1</v>
      </c>
      <c r="F7" t="s">
        <v>163</v>
      </c>
      <c r="H7">
        <v>3</v>
      </c>
      <c r="I7">
        <v>9</v>
      </c>
      <c r="J7" t="s">
        <v>164</v>
      </c>
      <c r="K7">
        <v>2</v>
      </c>
      <c r="L7">
        <v>9</v>
      </c>
      <c r="M7" t="s">
        <v>159</v>
      </c>
      <c r="N7" t="s">
        <v>160</v>
      </c>
    </row>
    <row r="8" spans="1:14" x14ac:dyDescent="0.25">
      <c r="A8" t="str">
        <f t="shared" si="0"/>
        <v>עץ נמצא בנ.צ. (4,9) ותפוח נמצא בנ.צ. (2,9).</v>
      </c>
      <c r="B8" t="s">
        <v>161</v>
      </c>
      <c r="C8" t="s">
        <v>162</v>
      </c>
      <c r="D8" t="str">
        <f t="shared" si="1"/>
        <v>2</v>
      </c>
      <c r="F8" t="s">
        <v>163</v>
      </c>
      <c r="H8">
        <v>4</v>
      </c>
      <c r="I8">
        <v>9</v>
      </c>
      <c r="J8" t="s">
        <v>164</v>
      </c>
      <c r="K8">
        <v>2</v>
      </c>
      <c r="L8">
        <v>9</v>
      </c>
      <c r="M8" t="s">
        <v>159</v>
      </c>
      <c r="N8" t="s">
        <v>160</v>
      </c>
    </row>
    <row r="9" spans="1:14" x14ac:dyDescent="0.25">
      <c r="A9" t="str">
        <f t="shared" si="0"/>
        <v>עץ נמצא בנ.צ. (5,9) ותפוח נמצא בנ.צ. (2,9).</v>
      </c>
      <c r="B9" t="s">
        <v>161</v>
      </c>
      <c r="C9" t="s">
        <v>162</v>
      </c>
      <c r="D9" t="str">
        <f t="shared" si="1"/>
        <v>3</v>
      </c>
      <c r="F9" t="s">
        <v>163</v>
      </c>
      <c r="H9">
        <v>5</v>
      </c>
      <c r="I9">
        <v>9</v>
      </c>
      <c r="J9" t="s">
        <v>164</v>
      </c>
      <c r="K9">
        <v>2</v>
      </c>
      <c r="L9">
        <v>9</v>
      </c>
      <c r="M9" t="s">
        <v>159</v>
      </c>
      <c r="N9" t="s">
        <v>160</v>
      </c>
    </row>
    <row r="10" spans="1:14" x14ac:dyDescent="0.25">
      <c r="A10" t="str">
        <f t="shared" si="0"/>
        <v>עץ נמצא בנ.צ. (6,9) ותפוח נמצא בנ.צ. (2,9).</v>
      </c>
      <c r="B10" t="s">
        <v>161</v>
      </c>
      <c r="C10" t="s">
        <v>162</v>
      </c>
      <c r="D10" t="str">
        <f t="shared" si="1"/>
        <v>4</v>
      </c>
      <c r="F10" t="s">
        <v>163</v>
      </c>
      <c r="H10">
        <v>6</v>
      </c>
      <c r="I10">
        <v>9</v>
      </c>
      <c r="J10" t="s">
        <v>164</v>
      </c>
      <c r="K10">
        <v>2</v>
      </c>
      <c r="L10">
        <v>9</v>
      </c>
      <c r="M10" t="s">
        <v>159</v>
      </c>
      <c r="N10" t="s">
        <v>160</v>
      </c>
    </row>
    <row r="11" spans="1:14" x14ac:dyDescent="0.25">
      <c r="A11" t="str">
        <f t="shared" si="0"/>
        <v>עץ נמצא בנ.צ. (7,9) ותפוח נמצא בנ.צ. (2,9).</v>
      </c>
      <c r="B11" t="s">
        <v>161</v>
      </c>
      <c r="C11" t="s">
        <v>162</v>
      </c>
      <c r="D11" t="str">
        <f t="shared" si="1"/>
        <v>5</v>
      </c>
      <c r="F11" t="s">
        <v>163</v>
      </c>
      <c r="H11">
        <v>7</v>
      </c>
      <c r="I11">
        <v>9</v>
      </c>
      <c r="J11" t="s">
        <v>164</v>
      </c>
      <c r="K11">
        <v>2</v>
      </c>
      <c r="L11">
        <v>9</v>
      </c>
      <c r="M11" t="s">
        <v>159</v>
      </c>
      <c r="N11" t="s">
        <v>160</v>
      </c>
    </row>
    <row r="12" spans="1:14" x14ac:dyDescent="0.25">
      <c r="A12" t="str">
        <f t="shared" si="0"/>
        <v>עץ נמצא בנ.צ. (8,9) ותפוח נמצא בנ.צ. (2,9).</v>
      </c>
      <c r="B12" t="s">
        <v>161</v>
      </c>
      <c r="C12" t="s">
        <v>162</v>
      </c>
      <c r="D12" t="str">
        <f t="shared" si="1"/>
        <v>6</v>
      </c>
      <c r="F12" t="s">
        <v>163</v>
      </c>
      <c r="H12">
        <v>8</v>
      </c>
      <c r="I12">
        <v>9</v>
      </c>
      <c r="J12" t="s">
        <v>164</v>
      </c>
      <c r="K12">
        <v>2</v>
      </c>
      <c r="L12">
        <v>9</v>
      </c>
      <c r="M12" t="s">
        <v>159</v>
      </c>
      <c r="N12" t="s">
        <v>160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zoomScale="78" zoomScaleNormal="78" workbookViewId="0">
      <selection activeCell="A2" sqref="A2:L30"/>
    </sheetView>
  </sheetViews>
  <sheetFormatPr defaultRowHeight="13.8" x14ac:dyDescent="0.25"/>
  <cols>
    <col min="1" max="1" width="28.5" customWidth="1"/>
    <col min="2" max="2" width="35.796875" customWidth="1"/>
    <col min="3" max="3" width="43.69921875" customWidth="1"/>
    <col min="4" max="4" width="7" customWidth="1"/>
    <col min="6" max="6" width="23.3984375" customWidth="1"/>
    <col min="7" max="7" width="3.5" customWidth="1"/>
    <col min="8" max="8" width="6.59765625" customWidth="1"/>
    <col min="9" max="9" width="29.8984375" customWidth="1"/>
    <col min="10" max="11" width="2.8984375" customWidth="1"/>
    <col min="12" max="12" width="5.0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173</v>
      </c>
      <c r="G2">
        <v>3</v>
      </c>
      <c r="H2" t="s">
        <v>23</v>
      </c>
      <c r="I2" t="s">
        <v>175</v>
      </c>
      <c r="J2">
        <v>3</v>
      </c>
      <c r="K2">
        <v>3</v>
      </c>
      <c r="L2" t="s">
        <v>174</v>
      </c>
    </row>
    <row r="3" spans="1:12" x14ac:dyDescent="0.25">
      <c r="A3" t="str">
        <f t="shared" ref="A3:A7" si="0">CONCATENATE(F3,G3,H3)</f>
        <v>ביום ראשון מכניסים לקופסה 4 שקלים</v>
      </c>
      <c r="B3" t="str">
        <f t="shared" ref="B3:B7" si="1">CONCATENATE(I3,J3,H3)</f>
        <v>בכל יום נוסף מוסיפים 3 שקלים</v>
      </c>
      <c r="C3" t="str">
        <f t="shared" ref="C3:C7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7" si="3">G3+(K3-1)*J3</f>
        <v>10</v>
      </c>
      <c r="F3" t="s">
        <v>173</v>
      </c>
      <c r="G3">
        <v>4</v>
      </c>
      <c r="H3" t="s">
        <v>23</v>
      </c>
      <c r="I3" t="s">
        <v>175</v>
      </c>
      <c r="J3">
        <v>3</v>
      </c>
      <c r="K3">
        <v>3</v>
      </c>
      <c r="L3" t="s">
        <v>174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173</v>
      </c>
      <c r="G4">
        <v>5</v>
      </c>
      <c r="H4" t="s">
        <v>23</v>
      </c>
      <c r="I4" t="s">
        <v>175</v>
      </c>
      <c r="J4">
        <v>3</v>
      </c>
      <c r="K4">
        <v>3</v>
      </c>
      <c r="L4" t="s">
        <v>174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173</v>
      </c>
      <c r="G5">
        <v>6</v>
      </c>
      <c r="H5" t="s">
        <v>23</v>
      </c>
      <c r="I5" t="s">
        <v>175</v>
      </c>
      <c r="J5">
        <v>3</v>
      </c>
      <c r="K5">
        <v>3</v>
      </c>
      <c r="L5" t="s">
        <v>174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173</v>
      </c>
      <c r="G6">
        <v>7</v>
      </c>
      <c r="H6" t="s">
        <v>23</v>
      </c>
      <c r="I6" t="s">
        <v>175</v>
      </c>
      <c r="J6">
        <v>3</v>
      </c>
      <c r="K6">
        <v>3</v>
      </c>
      <c r="L6" t="s">
        <v>174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173</v>
      </c>
      <c r="G7">
        <v>8</v>
      </c>
      <c r="H7" t="s">
        <v>23</v>
      </c>
      <c r="I7" t="s">
        <v>175</v>
      </c>
      <c r="J7">
        <v>3</v>
      </c>
      <c r="K7">
        <v>5</v>
      </c>
      <c r="L7" t="s">
        <v>174</v>
      </c>
    </row>
    <row r="8" spans="1:12" x14ac:dyDescent="0.25">
      <c r="A8" t="str">
        <f t="shared" ref="A8:A11" si="4">CONCATENATE(F8,G8,H8)</f>
        <v>ביום ראשון מכניסים לקופסה 9 שקלים</v>
      </c>
      <c r="B8" t="str">
        <f t="shared" ref="B8:B11" si="5">CONCATENATE(I8,J8,H8)</f>
        <v>בכל יום נוסף מוסיפים 3 שקלים</v>
      </c>
      <c r="C8" t="str">
        <f t="shared" ref="C8:C11" si="6">CONCATENATE(" תנו לאחד הנערים סכום כמספר השקלים בקופסה אחרי ",K8,L8)</f>
        <v xml:space="preserve"> תנו לאחד הנערים סכום כמספר השקלים בקופסה אחרי 5 ימים</v>
      </c>
      <c r="D8">
        <f t="shared" ref="D8:D11" si="7">G8+(K8-1)*J8</f>
        <v>21</v>
      </c>
      <c r="F8" t="s">
        <v>173</v>
      </c>
      <c r="G8">
        <v>9</v>
      </c>
      <c r="H8" t="s">
        <v>23</v>
      </c>
      <c r="I8" t="s">
        <v>175</v>
      </c>
      <c r="J8">
        <v>3</v>
      </c>
      <c r="K8">
        <v>5</v>
      </c>
      <c r="L8" t="s">
        <v>174</v>
      </c>
    </row>
    <row r="9" spans="1:12" x14ac:dyDescent="0.25">
      <c r="A9" t="str">
        <f t="shared" si="4"/>
        <v>ביום ראשון מכניסים לקופסה 10 שקלים</v>
      </c>
      <c r="B9" t="str">
        <f t="shared" si="5"/>
        <v>בכל יום נוסף מוסיפים 3 שקלים</v>
      </c>
      <c r="C9" t="str">
        <f t="shared" si="6"/>
        <v xml:space="preserve"> תנו לאחד הנערים סכום כמספר השקלים בקופסה אחרי 5 ימים</v>
      </c>
      <c r="D9">
        <f t="shared" si="7"/>
        <v>22</v>
      </c>
      <c r="F9" t="s">
        <v>173</v>
      </c>
      <c r="G9">
        <v>10</v>
      </c>
      <c r="H9" t="s">
        <v>23</v>
      </c>
      <c r="I9" t="s">
        <v>175</v>
      </c>
      <c r="J9">
        <v>3</v>
      </c>
      <c r="K9">
        <v>5</v>
      </c>
      <c r="L9" t="s">
        <v>174</v>
      </c>
    </row>
    <row r="10" spans="1:12" x14ac:dyDescent="0.25">
      <c r="A10" t="str">
        <f t="shared" si="4"/>
        <v>ביום ראשון מכניסים לקופסה 11 שקלים</v>
      </c>
      <c r="B10" t="str">
        <f t="shared" si="5"/>
        <v>בכל יום נוסף מוסיפים 3 שקלים</v>
      </c>
      <c r="C10" t="str">
        <f t="shared" si="6"/>
        <v xml:space="preserve"> תנו לאחד הנערים סכום כמספר השקלים בקופסה אחרי 5 ימים</v>
      </c>
      <c r="D10">
        <f t="shared" si="7"/>
        <v>23</v>
      </c>
      <c r="F10" t="s">
        <v>173</v>
      </c>
      <c r="G10">
        <v>11</v>
      </c>
      <c r="H10" t="s">
        <v>23</v>
      </c>
      <c r="I10" t="s">
        <v>175</v>
      </c>
      <c r="J10">
        <v>3</v>
      </c>
      <c r="K10">
        <v>5</v>
      </c>
      <c r="L10" t="s">
        <v>174</v>
      </c>
    </row>
    <row r="11" spans="1:12" x14ac:dyDescent="0.25">
      <c r="A11" t="str">
        <f t="shared" si="4"/>
        <v>ביום ראשון מכניסים לקופסה 12 שקלים</v>
      </c>
      <c r="B11" t="str">
        <f t="shared" si="5"/>
        <v>בכל יום נוסף מוסיפים 3 שקלים</v>
      </c>
      <c r="C11" t="str">
        <f t="shared" si="6"/>
        <v xml:space="preserve"> תנו לאחד הנערים סכום כמספר השקלים בקופסה אחרי 5 ימים</v>
      </c>
      <c r="D11">
        <f t="shared" si="7"/>
        <v>24</v>
      </c>
      <c r="F11" t="s">
        <v>173</v>
      </c>
      <c r="G11">
        <v>12</v>
      </c>
      <c r="H11" t="s">
        <v>23</v>
      </c>
      <c r="I11" t="s">
        <v>175</v>
      </c>
      <c r="J11">
        <v>3</v>
      </c>
      <c r="K11">
        <v>5</v>
      </c>
      <c r="L11" t="s">
        <v>174</v>
      </c>
    </row>
    <row r="12" spans="1:12" x14ac:dyDescent="0.25">
      <c r="A12" t="str">
        <f t="shared" ref="A12" si="8">CONCATENATE(F12,G12,H12)</f>
        <v>ביום ראשון מכניסים לקופסה 13 שקלים</v>
      </c>
      <c r="B12" t="str">
        <f t="shared" ref="B12" si="9">CONCATENATE(I12,J12,H12)</f>
        <v>בכל יום נוסף מוסיפים 4 שקלים</v>
      </c>
      <c r="C12" t="str">
        <f t="shared" ref="C12" si="10">CONCATENATE(" תנו לאחד הנערים סכום כמספר השקלים בקופסה אחרי ",K12,L12)</f>
        <v xml:space="preserve"> תנו לאחד הנערים סכום כמספר השקלים בקופסה אחרי 5 ימים</v>
      </c>
      <c r="D12">
        <f t="shared" ref="D12" si="11">G12+(K12-1)*J12</f>
        <v>29</v>
      </c>
      <c r="F12" t="s">
        <v>173</v>
      </c>
      <c r="G12">
        <v>13</v>
      </c>
      <c r="H12" t="s">
        <v>23</v>
      </c>
      <c r="I12" t="s">
        <v>175</v>
      </c>
      <c r="J12">
        <v>4</v>
      </c>
      <c r="K12">
        <v>5</v>
      </c>
      <c r="L12" t="s">
        <v>174</v>
      </c>
    </row>
    <row r="13" spans="1:12" x14ac:dyDescent="0.25">
      <c r="A13" t="str">
        <f t="shared" ref="A13:A20" si="12">CONCATENATE(F13,G13,H13)</f>
        <v>ביום ראשון מכניסים לקופסה 14 שקלים</v>
      </c>
      <c r="B13" t="str">
        <f t="shared" ref="B13:B20" si="13">CONCATENATE(I13,J13,H13)</f>
        <v>בכל יום נוסף מוסיפים 5 שקלים</v>
      </c>
      <c r="C13" t="str">
        <f t="shared" ref="C13:C20" si="14">CONCATENATE(" תנו לאחד הנערים סכום כמספר השקלים בקופסה אחרי ",K13,L13)</f>
        <v xml:space="preserve"> תנו לאחד הנערים סכום כמספר השקלים בקופסה אחרי 5 ימים</v>
      </c>
      <c r="D13">
        <f t="shared" ref="D13:D20" si="15">G13+(K13-1)*J13</f>
        <v>34</v>
      </c>
      <c r="F13" t="s">
        <v>173</v>
      </c>
      <c r="G13">
        <v>14</v>
      </c>
      <c r="H13" t="s">
        <v>23</v>
      </c>
      <c r="I13" t="s">
        <v>175</v>
      </c>
      <c r="J13">
        <v>5</v>
      </c>
      <c r="K13">
        <v>5</v>
      </c>
      <c r="L13" t="s">
        <v>174</v>
      </c>
    </row>
    <row r="14" spans="1:12" x14ac:dyDescent="0.25">
      <c r="A14" t="str">
        <f t="shared" si="12"/>
        <v>ביום ראשון מכניסים לקופסה 15 שקלים</v>
      </c>
      <c r="B14" t="str">
        <f t="shared" si="13"/>
        <v>בכל יום נוסף מוסיפים 6 שקלים</v>
      </c>
      <c r="C14" t="str">
        <f t="shared" si="14"/>
        <v xml:space="preserve"> תנו לאחד הנערים סכום כמספר השקלים בקופסה אחרי 5 ימים</v>
      </c>
      <c r="D14">
        <f t="shared" si="15"/>
        <v>39</v>
      </c>
      <c r="F14" t="s">
        <v>173</v>
      </c>
      <c r="G14">
        <v>15</v>
      </c>
      <c r="H14" t="s">
        <v>23</v>
      </c>
      <c r="I14" t="s">
        <v>175</v>
      </c>
      <c r="J14">
        <v>6</v>
      </c>
      <c r="K14">
        <v>5</v>
      </c>
      <c r="L14" t="s">
        <v>174</v>
      </c>
    </row>
    <row r="15" spans="1:12" x14ac:dyDescent="0.25">
      <c r="A15" t="str">
        <f t="shared" si="12"/>
        <v>ביום ראשון מכניסים לקופסה 16 שקלים</v>
      </c>
      <c r="B15" t="str">
        <f t="shared" si="13"/>
        <v>בכל יום נוסף מוסיפים 7 שקלים</v>
      </c>
      <c r="C15" t="str">
        <f t="shared" si="14"/>
        <v xml:space="preserve"> תנו לאחד הנערים סכום כמספר השקלים בקופסה אחרי 5 ימים</v>
      </c>
      <c r="D15">
        <f t="shared" si="15"/>
        <v>44</v>
      </c>
      <c r="F15" t="s">
        <v>173</v>
      </c>
      <c r="G15">
        <v>16</v>
      </c>
      <c r="H15" t="s">
        <v>23</v>
      </c>
      <c r="I15" t="s">
        <v>175</v>
      </c>
      <c r="J15">
        <v>7</v>
      </c>
      <c r="K15">
        <v>5</v>
      </c>
      <c r="L15" t="s">
        <v>174</v>
      </c>
    </row>
    <row r="16" spans="1:12" x14ac:dyDescent="0.25">
      <c r="A16" t="str">
        <f t="shared" si="12"/>
        <v>ביום ראשון מכניסים לקופסה 17 שקלים</v>
      </c>
      <c r="B16" t="str">
        <f t="shared" si="13"/>
        <v>בכל יום נוסף מוסיפים 8 שקלים</v>
      </c>
      <c r="C16" t="str">
        <f t="shared" si="14"/>
        <v xml:space="preserve"> תנו לאחד הנערים סכום כמספר השקלים בקופסה אחרי 5 ימים</v>
      </c>
      <c r="D16">
        <f t="shared" si="15"/>
        <v>49</v>
      </c>
      <c r="F16" t="s">
        <v>173</v>
      </c>
      <c r="G16">
        <v>17</v>
      </c>
      <c r="H16" t="s">
        <v>23</v>
      </c>
      <c r="I16" t="s">
        <v>175</v>
      </c>
      <c r="J16">
        <v>8</v>
      </c>
      <c r="K16">
        <v>5</v>
      </c>
      <c r="L16" t="s">
        <v>174</v>
      </c>
    </row>
    <row r="17" spans="1:12" x14ac:dyDescent="0.25">
      <c r="A17" t="str">
        <f t="shared" si="12"/>
        <v>ביום ראשון מכניסים לקופסה 18 שקלים</v>
      </c>
      <c r="B17" t="str">
        <f t="shared" si="13"/>
        <v>בכל יום נוסף מוסיפים 9 שקלים</v>
      </c>
      <c r="C17" t="str">
        <f t="shared" si="14"/>
        <v xml:space="preserve"> תנו לאחד הנערים סכום כמספר השקלים בקופסה אחרי 5 ימים</v>
      </c>
      <c r="D17">
        <f t="shared" si="15"/>
        <v>54</v>
      </c>
      <c r="F17" t="s">
        <v>173</v>
      </c>
      <c r="G17">
        <v>18</v>
      </c>
      <c r="H17" t="s">
        <v>23</v>
      </c>
      <c r="I17" t="s">
        <v>175</v>
      </c>
      <c r="J17">
        <v>9</v>
      </c>
      <c r="K17">
        <v>5</v>
      </c>
      <c r="L17" t="s">
        <v>174</v>
      </c>
    </row>
    <row r="18" spans="1:12" x14ac:dyDescent="0.25">
      <c r="A18" t="str">
        <f t="shared" si="12"/>
        <v>ביום ראשון מכניסים לקופסה 19 שקלים</v>
      </c>
      <c r="B18" t="str">
        <f t="shared" si="13"/>
        <v>בכל יום נוסף מוסיפים 10 שקלים</v>
      </c>
      <c r="C18" t="str">
        <f t="shared" si="14"/>
        <v xml:space="preserve"> תנו לאחד הנערים סכום כמספר השקלים בקופסה אחרי 5 ימים</v>
      </c>
      <c r="D18">
        <f t="shared" si="15"/>
        <v>59</v>
      </c>
      <c r="F18" t="s">
        <v>173</v>
      </c>
      <c r="G18">
        <v>19</v>
      </c>
      <c r="H18" t="s">
        <v>23</v>
      </c>
      <c r="I18" t="s">
        <v>175</v>
      </c>
      <c r="J18">
        <v>10</v>
      </c>
      <c r="K18">
        <v>5</v>
      </c>
      <c r="L18" t="s">
        <v>174</v>
      </c>
    </row>
    <row r="19" spans="1:12" x14ac:dyDescent="0.25">
      <c r="A19" t="str">
        <f t="shared" si="12"/>
        <v>ביום ראשון מכניסים לקופסה 20 שקלים</v>
      </c>
      <c r="B19" t="str">
        <f t="shared" si="13"/>
        <v>בכל יום נוסף מוסיפים 11 שקלים</v>
      </c>
      <c r="C19" t="str">
        <f t="shared" si="14"/>
        <v xml:space="preserve"> תנו לאחד הנערים סכום כמספר השקלים בקופסה אחרי 5 ימים</v>
      </c>
      <c r="D19">
        <f t="shared" si="15"/>
        <v>64</v>
      </c>
      <c r="F19" t="s">
        <v>173</v>
      </c>
      <c r="G19">
        <v>20</v>
      </c>
      <c r="H19" t="s">
        <v>23</v>
      </c>
      <c r="I19" t="s">
        <v>175</v>
      </c>
      <c r="J19">
        <v>11</v>
      </c>
      <c r="K19">
        <v>5</v>
      </c>
      <c r="L19" t="s">
        <v>174</v>
      </c>
    </row>
    <row r="20" spans="1:12" x14ac:dyDescent="0.25">
      <c r="A20" t="str">
        <f t="shared" si="12"/>
        <v>ביום ראשון מכניסים לקופסה 21 שקלים</v>
      </c>
      <c r="B20" t="str">
        <f t="shared" si="13"/>
        <v>בכל יום נוסף מוסיפים 12 שקלים</v>
      </c>
      <c r="C20" t="str">
        <f t="shared" si="14"/>
        <v xml:space="preserve"> תנו לאחד הנערים סכום כמספר השקלים בקופסה אחרי 5 ימים</v>
      </c>
      <c r="D20">
        <f t="shared" si="15"/>
        <v>69</v>
      </c>
      <c r="F20" t="s">
        <v>173</v>
      </c>
      <c r="G20">
        <v>21</v>
      </c>
      <c r="H20" t="s">
        <v>23</v>
      </c>
      <c r="I20" t="s">
        <v>175</v>
      </c>
      <c r="J20">
        <v>12</v>
      </c>
      <c r="K20">
        <v>5</v>
      </c>
      <c r="L20" t="s">
        <v>174</v>
      </c>
    </row>
    <row r="21" spans="1:12" x14ac:dyDescent="0.25">
      <c r="A21" t="str">
        <f t="shared" ref="A21:A22" si="16">CONCATENATE(F21,G21,H21)</f>
        <v>ביום ראשון מכניסים לקופסה 22 שקלים</v>
      </c>
      <c r="B21" t="str">
        <f t="shared" ref="B21:B22" si="17">CONCATENATE(I21,J21,H21)</f>
        <v>בכל יום נוסף מוסיפים 12 שקלים</v>
      </c>
      <c r="C21" t="str">
        <f t="shared" ref="C21:C22" si="18">CONCATENATE(" תנו לאחד הנערים סכום כמספר השקלים בקופסה אחרי ",K21,L21)</f>
        <v xml:space="preserve"> תנו לאחד הנערים סכום כמספר השקלים בקופסה אחרי 6 ימים</v>
      </c>
      <c r="D21">
        <f t="shared" ref="D21:D22" si="19">G21+(K21-1)*J21</f>
        <v>82</v>
      </c>
      <c r="F21" t="s">
        <v>173</v>
      </c>
      <c r="G21">
        <v>22</v>
      </c>
      <c r="H21" t="s">
        <v>23</v>
      </c>
      <c r="I21" t="s">
        <v>175</v>
      </c>
      <c r="J21">
        <v>12</v>
      </c>
      <c r="K21">
        <v>6</v>
      </c>
      <c r="L21" t="s">
        <v>174</v>
      </c>
    </row>
    <row r="22" spans="1:12" x14ac:dyDescent="0.25">
      <c r="A22" t="str">
        <f t="shared" si="16"/>
        <v>ביום ראשון מכניסים לקופסה 23 שקלים</v>
      </c>
      <c r="B22" t="str">
        <f t="shared" si="17"/>
        <v>בכל יום נוסף מוסיפים 12 שקלים</v>
      </c>
      <c r="C22" t="str">
        <f t="shared" si="18"/>
        <v xml:space="preserve"> תנו לאחד הנערים סכום כמספר השקלים בקופסה אחרי 7 ימים</v>
      </c>
      <c r="D22">
        <f t="shared" si="19"/>
        <v>95</v>
      </c>
      <c r="F22" t="s">
        <v>173</v>
      </c>
      <c r="G22">
        <v>23</v>
      </c>
      <c r="H22" t="s">
        <v>23</v>
      </c>
      <c r="I22" t="s">
        <v>175</v>
      </c>
      <c r="J22">
        <v>12</v>
      </c>
      <c r="K22">
        <v>7</v>
      </c>
      <c r="L22" t="s">
        <v>174</v>
      </c>
    </row>
    <row r="23" spans="1:12" x14ac:dyDescent="0.25">
      <c r="A23" t="str">
        <f t="shared" ref="A23:A25" si="20">CONCATENATE(F23,G23,H23)</f>
        <v>ביום ראשון מכניסים לקופסה 24 שקלים</v>
      </c>
      <c r="B23" t="str">
        <f t="shared" ref="B23:B25" si="21">CONCATENATE(I23,J23,H23)</f>
        <v>בכל יום נוסף מוסיפים 12 שקלים</v>
      </c>
      <c r="C23" t="str">
        <f t="shared" ref="C23:C25" si="22">CONCATENATE(" תנו לאחד הנערים סכום כמספר השקלים בקופסה אחרי ",K23,L23)</f>
        <v xml:space="preserve"> תנו לאחד הנערים סכום כמספר השקלים בקופסה אחרי 8 ימים</v>
      </c>
      <c r="D23">
        <f t="shared" ref="D23:D25" si="23">G23+(K23-1)*J23</f>
        <v>108</v>
      </c>
      <c r="F23" t="s">
        <v>173</v>
      </c>
      <c r="G23">
        <v>24</v>
      </c>
      <c r="H23" t="s">
        <v>23</v>
      </c>
      <c r="I23" t="s">
        <v>175</v>
      </c>
      <c r="J23">
        <v>12</v>
      </c>
      <c r="K23">
        <v>8</v>
      </c>
      <c r="L23" t="s">
        <v>174</v>
      </c>
    </row>
    <row r="24" spans="1:12" x14ac:dyDescent="0.25">
      <c r="A24" t="str">
        <f t="shared" si="20"/>
        <v>ביום ראשון מכניסים לקופסה 25 שקלים</v>
      </c>
      <c r="B24" t="str">
        <f t="shared" si="21"/>
        <v>בכל יום נוסף מוסיפים 12 שקלים</v>
      </c>
      <c r="C24" t="str">
        <f t="shared" si="22"/>
        <v xml:space="preserve"> תנו לאחד הנערים סכום כמספר השקלים בקופסה אחרי 9 ימים</v>
      </c>
      <c r="D24">
        <f t="shared" si="23"/>
        <v>121</v>
      </c>
      <c r="F24" t="s">
        <v>173</v>
      </c>
      <c r="G24">
        <v>25</v>
      </c>
      <c r="H24" t="s">
        <v>23</v>
      </c>
      <c r="I24" t="s">
        <v>175</v>
      </c>
      <c r="J24">
        <v>12</v>
      </c>
      <c r="K24">
        <v>9</v>
      </c>
      <c r="L24" t="s">
        <v>174</v>
      </c>
    </row>
    <row r="25" spans="1:12" x14ac:dyDescent="0.25">
      <c r="A25" t="str">
        <f t="shared" si="20"/>
        <v>ביום ראשון מכניסים לקופסה 26 שקלים</v>
      </c>
      <c r="B25" t="str">
        <f t="shared" si="21"/>
        <v>בכל יום נוסף מוסיפים 12 שקלים</v>
      </c>
      <c r="C25" t="str">
        <f t="shared" si="22"/>
        <v xml:space="preserve"> תנו לאחד הנערים סכום כמספר השקלים בקופסה אחרי 10 ימים</v>
      </c>
      <c r="D25">
        <f t="shared" si="23"/>
        <v>134</v>
      </c>
      <c r="F25" t="s">
        <v>173</v>
      </c>
      <c r="G25">
        <v>26</v>
      </c>
      <c r="H25" t="s">
        <v>23</v>
      </c>
      <c r="I25" t="s">
        <v>175</v>
      </c>
      <c r="J25">
        <v>12</v>
      </c>
      <c r="K25">
        <v>10</v>
      </c>
      <c r="L25" t="s">
        <v>174</v>
      </c>
    </row>
    <row r="26" spans="1:12" x14ac:dyDescent="0.25">
      <c r="A26" t="str">
        <f t="shared" ref="A26" si="24">CONCATENATE(F26,G26,H26)</f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ref="C26" si="25">CONCATENATE(" תנו לאחד הנערים סכום כמספר השקלים בקופסה אחרי ",K26,L26)</f>
        <v xml:space="preserve"> תנו לאחד הנערים סכום כמספר השקלים בקופסה אחרי 3 ימים</v>
      </c>
      <c r="D26">
        <f>(J26^(K26+1)-J26)/(J26-1)</f>
        <v>14</v>
      </c>
      <c r="F26" t="s">
        <v>173</v>
      </c>
      <c r="G26">
        <v>2</v>
      </c>
      <c r="H26" t="s">
        <v>23</v>
      </c>
      <c r="I26" t="s">
        <v>176</v>
      </c>
      <c r="J26">
        <v>2</v>
      </c>
      <c r="K26">
        <v>3</v>
      </c>
      <c r="L26" t="s">
        <v>174</v>
      </c>
    </row>
    <row r="27" spans="1:12" x14ac:dyDescent="0.25">
      <c r="A27" t="str">
        <f t="shared" ref="A27:A30" si="26">CONCATENATE(F27,G27,H27)</f>
        <v>ביום ראשון מכניסים לקופסה 3 שקלים</v>
      </c>
      <c r="B27" t="str">
        <f t="shared" ref="B27:B30" si="27">CONCATENATE(I27,J27)</f>
        <v>בכל יום נוסף מוסיפים מוסיפים סכום כפול 2</v>
      </c>
      <c r="C27" t="str">
        <f t="shared" ref="C27:C30" si="28">CONCATENATE(" תנו לאחד הנערים סכום כמספר השקלים בקופסה אחרי ",K27,L27)</f>
        <v xml:space="preserve"> תנו לאחד הנערים סכום כמספר השקלים בקופסה אחרי 4 ימים</v>
      </c>
      <c r="D27">
        <f t="shared" ref="D27:D30" si="29">(J27^(K27+1)-J27)/(J27-1)</f>
        <v>30</v>
      </c>
      <c r="F27" t="s">
        <v>173</v>
      </c>
      <c r="G27">
        <v>3</v>
      </c>
      <c r="H27" t="s">
        <v>23</v>
      </c>
      <c r="I27" t="s">
        <v>176</v>
      </c>
      <c r="J27">
        <v>2</v>
      </c>
      <c r="K27">
        <v>4</v>
      </c>
      <c r="L27" t="s">
        <v>174</v>
      </c>
    </row>
    <row r="28" spans="1:12" x14ac:dyDescent="0.25">
      <c r="A28" t="str">
        <f t="shared" si="26"/>
        <v>ביום ראשון מכניסים לקופסה 4 שקלים</v>
      </c>
      <c r="B28" t="str">
        <f t="shared" si="27"/>
        <v>בכל יום נוסף מוסיפים מוסיפים סכום כפול 2</v>
      </c>
      <c r="C28" t="str">
        <f t="shared" si="28"/>
        <v xml:space="preserve"> תנו לאחד הנערים סכום כמספר השקלים בקופסה אחרי 5 ימים</v>
      </c>
      <c r="D28">
        <f t="shared" si="29"/>
        <v>62</v>
      </c>
      <c r="F28" t="s">
        <v>173</v>
      </c>
      <c r="G28">
        <v>4</v>
      </c>
      <c r="H28" t="s">
        <v>23</v>
      </c>
      <c r="I28" t="s">
        <v>176</v>
      </c>
      <c r="J28">
        <v>2</v>
      </c>
      <c r="K28">
        <v>5</v>
      </c>
      <c r="L28" t="s">
        <v>174</v>
      </c>
    </row>
    <row r="29" spans="1:12" x14ac:dyDescent="0.25">
      <c r="A29" t="str">
        <f t="shared" si="26"/>
        <v>ביום ראשון מכניסים לקופסה 5 שקלים</v>
      </c>
      <c r="B29" t="str">
        <f t="shared" si="27"/>
        <v>בכל יום נוסף מוסיפים מוסיפים סכום כפול 2</v>
      </c>
      <c r="C29" t="str">
        <f t="shared" si="28"/>
        <v xml:space="preserve"> תנו לאחד הנערים סכום כמספר השקלים בקופסה אחרי 6 ימים</v>
      </c>
      <c r="D29">
        <f t="shared" si="29"/>
        <v>126</v>
      </c>
      <c r="F29" t="s">
        <v>173</v>
      </c>
      <c r="G29">
        <v>5</v>
      </c>
      <c r="H29" t="s">
        <v>23</v>
      </c>
      <c r="I29" t="s">
        <v>176</v>
      </c>
      <c r="J29">
        <v>2</v>
      </c>
      <c r="K29">
        <v>6</v>
      </c>
      <c r="L29" t="s">
        <v>174</v>
      </c>
    </row>
    <row r="30" spans="1:12" x14ac:dyDescent="0.25">
      <c r="A30" t="str">
        <f t="shared" si="26"/>
        <v>ביום ראשון מכניסים לקופסה 6 שקלים</v>
      </c>
      <c r="B30" t="str">
        <f t="shared" si="27"/>
        <v>בכל יום נוסף מוסיפים מוסיפים סכום כפול 2</v>
      </c>
      <c r="C30" t="str">
        <f t="shared" si="28"/>
        <v xml:space="preserve"> תנו לאחד הנערים סכום כמספר השקלים בקופסה אחרי 7 ימים</v>
      </c>
      <c r="D30">
        <f t="shared" si="29"/>
        <v>254</v>
      </c>
      <c r="F30" t="s">
        <v>173</v>
      </c>
      <c r="G30">
        <v>6</v>
      </c>
      <c r="H30" t="s">
        <v>23</v>
      </c>
      <c r="I30" t="s">
        <v>176</v>
      </c>
      <c r="J30">
        <v>2</v>
      </c>
      <c r="K30">
        <v>7</v>
      </c>
      <c r="L30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rightToLeft="1" zoomScale="98" zoomScaleNormal="98" workbookViewId="0">
      <selection activeCell="C2" sqref="C2"/>
    </sheetView>
  </sheetViews>
  <sheetFormatPr defaultRowHeight="13.8" x14ac:dyDescent="0.25"/>
  <cols>
    <col min="1" max="1" width="72.59765625" customWidth="1"/>
    <col min="2" max="2" width="25.5" customWidth="1"/>
    <col min="3" max="3" width="38.09765625" customWidth="1"/>
    <col min="4" max="4" width="5.3984375" customWidth="1"/>
    <col min="5" max="5" width="1.09765625" customWidth="1"/>
    <col min="6" max="6" width="23.09765625" style="1" customWidth="1"/>
    <col min="7" max="7" width="7.5" customWidth="1"/>
    <col min="8" max="8" width="4.8984375" customWidth="1"/>
    <col min="9" max="9" width="15.09765625" customWidth="1"/>
    <col min="10" max="10" width="2.8984375" customWidth="1"/>
    <col min="12" max="12" width="3.59765625" customWidth="1"/>
    <col min="14" max="14" width="16.19921875" customWidth="1"/>
    <col min="15" max="15" width="5.09765625" customWidth="1"/>
    <col min="16" max="16" width="4.796875" customWidth="1"/>
    <col min="17" max="17" width="5.79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6" x14ac:dyDescent="0.25">
      <c r="A2" t="str">
        <f>CONCATENATE(G2,H2,I2,J2,K2,L2,M2)</f>
        <v>בְמִקְשָׁה 2 ערוגות. בכל ערוגה 3 אבטיחים ו 5 מלונים.</v>
      </c>
      <c r="B2" t="s">
        <v>32</v>
      </c>
      <c r="C2" t="s">
        <v>34</v>
      </c>
      <c r="D2">
        <f xml:space="preserve"> H2*(J2+L2)</f>
        <v>16</v>
      </c>
      <c r="F2" s="1" t="str">
        <f>CONCATENATE(H2,"x","(",J2,"+",L2,")","=",D2)</f>
        <v>2x(3+5)=16</v>
      </c>
      <c r="G2" t="s">
        <v>24</v>
      </c>
      <c r="H2">
        <v>2</v>
      </c>
      <c r="I2" t="s">
        <v>31</v>
      </c>
      <c r="J2">
        <v>3</v>
      </c>
      <c r="K2" t="s">
        <v>30</v>
      </c>
      <c r="L2">
        <v>5</v>
      </c>
      <c r="M2" t="s">
        <v>29</v>
      </c>
    </row>
    <row r="3" spans="1:16" x14ac:dyDescent="0.25">
      <c r="A3" t="str">
        <f t="shared" ref="A3:A10" si="0">CONCATENATE(G3,H3,I3,J3,K3,L3,M3)</f>
        <v>בְמִקְשָׁה 3 ערוגות. בכל ערוגה 3 אבטיחים ו 6 מלונים.</v>
      </c>
      <c r="B3" t="s">
        <v>32</v>
      </c>
      <c r="C3" t="s">
        <v>34</v>
      </c>
      <c r="D3">
        <f t="shared" ref="D3:D4" si="1" xml:space="preserve"> H3*(J3+L3)</f>
        <v>27</v>
      </c>
      <c r="F3" s="1" t="str">
        <f t="shared" ref="F3:F10" si="2">CONCATENATE(H3,"x","(",J3,"+",L3,")","=",D3)</f>
        <v>3x(3+6)=27</v>
      </c>
      <c r="G3" t="s">
        <v>24</v>
      </c>
      <c r="H3">
        <v>3</v>
      </c>
      <c r="I3" t="s">
        <v>31</v>
      </c>
      <c r="J3">
        <v>3</v>
      </c>
      <c r="K3" t="s">
        <v>30</v>
      </c>
      <c r="L3">
        <v>6</v>
      </c>
      <c r="M3" t="s">
        <v>29</v>
      </c>
    </row>
    <row r="4" spans="1:16" x14ac:dyDescent="0.25">
      <c r="A4" t="str">
        <f t="shared" si="0"/>
        <v>בְמִקְשָׁה 4 ערוגות. בכל ערוגה 3 אבטיחים ו 7 מלונים.</v>
      </c>
      <c r="B4" t="s">
        <v>32</v>
      </c>
      <c r="C4" t="s">
        <v>34</v>
      </c>
      <c r="D4">
        <f t="shared" si="1"/>
        <v>40</v>
      </c>
      <c r="F4" s="1" t="str">
        <f t="shared" si="2"/>
        <v>4x(3+7)=40</v>
      </c>
      <c r="G4" t="s">
        <v>24</v>
      </c>
      <c r="H4">
        <v>4</v>
      </c>
      <c r="I4" t="s">
        <v>31</v>
      </c>
      <c r="J4">
        <v>3</v>
      </c>
      <c r="K4" t="s">
        <v>30</v>
      </c>
      <c r="L4">
        <v>7</v>
      </c>
      <c r="M4" t="s">
        <v>29</v>
      </c>
    </row>
    <row r="5" spans="1:16" x14ac:dyDescent="0.25">
      <c r="A5" t="str">
        <f t="shared" si="0"/>
        <v>בְמִקְשָׁה 5 ערוגות. בכל ערוגה 3 אבטיחים ו 8 מלונים.</v>
      </c>
      <c r="B5" t="s">
        <v>32</v>
      </c>
      <c r="C5" t="s">
        <v>34</v>
      </c>
      <c r="D5">
        <f xml:space="preserve"> H5*(J5+L5)</f>
        <v>55</v>
      </c>
      <c r="F5" s="1" t="str">
        <f t="shared" si="2"/>
        <v>5x(3+8)=55</v>
      </c>
      <c r="G5" t="s">
        <v>24</v>
      </c>
      <c r="H5">
        <v>5</v>
      </c>
      <c r="I5" t="s">
        <v>31</v>
      </c>
      <c r="J5">
        <v>3</v>
      </c>
      <c r="K5" t="s">
        <v>30</v>
      </c>
      <c r="L5">
        <v>8</v>
      </c>
      <c r="M5" t="s">
        <v>29</v>
      </c>
    </row>
    <row r="6" spans="1:16" x14ac:dyDescent="0.25">
      <c r="A6" t="str">
        <f t="shared" si="0"/>
        <v>בְמִקְשָׁה 6 ערוגות. בכל ערוגה 3 אבטיחים ו 7 מלונים.</v>
      </c>
      <c r="B6" t="s">
        <v>32</v>
      </c>
      <c r="C6" t="s">
        <v>34</v>
      </c>
      <c r="D6">
        <f xml:space="preserve"> H6*(J6+L6)</f>
        <v>60</v>
      </c>
      <c r="F6" s="1" t="str">
        <f t="shared" si="2"/>
        <v>6x(3+7)=60</v>
      </c>
      <c r="G6" t="s">
        <v>24</v>
      </c>
      <c r="H6">
        <v>6</v>
      </c>
      <c r="I6" t="s">
        <v>31</v>
      </c>
      <c r="J6">
        <v>3</v>
      </c>
      <c r="K6" t="s">
        <v>30</v>
      </c>
      <c r="L6">
        <v>7</v>
      </c>
      <c r="M6" t="s">
        <v>29</v>
      </c>
    </row>
    <row r="7" spans="1:16" x14ac:dyDescent="0.25">
      <c r="A7" t="str">
        <f t="shared" si="0"/>
        <v>בְמִקְשָׁה 7 ערוגות. בכל ערוגה 4 אבטיחים ו 8 מלונים.</v>
      </c>
      <c r="B7" t="s">
        <v>32</v>
      </c>
      <c r="C7" t="s">
        <v>34</v>
      </c>
      <c r="D7">
        <f t="shared" ref="D7:D8" si="3" xml:space="preserve"> H7*(J7+L7)</f>
        <v>84</v>
      </c>
      <c r="F7" s="1" t="str">
        <f t="shared" si="2"/>
        <v>7x(4+8)=84</v>
      </c>
      <c r="G7" t="s">
        <v>24</v>
      </c>
      <c r="H7">
        <v>7</v>
      </c>
      <c r="I7" t="s">
        <v>31</v>
      </c>
      <c r="J7">
        <v>4</v>
      </c>
      <c r="K7" t="s">
        <v>30</v>
      </c>
      <c r="L7">
        <v>8</v>
      </c>
      <c r="M7" t="s">
        <v>29</v>
      </c>
    </row>
    <row r="8" spans="1:16" x14ac:dyDescent="0.25">
      <c r="A8" t="str">
        <f t="shared" si="0"/>
        <v>בְמִקְשָׁה 8 ערוגות. בכל ערוגה 5 אבטיחים ו 9 מלונים.</v>
      </c>
      <c r="B8" t="s">
        <v>32</v>
      </c>
      <c r="C8" t="s">
        <v>34</v>
      </c>
      <c r="D8">
        <f t="shared" si="3"/>
        <v>112</v>
      </c>
      <c r="F8" s="1" t="str">
        <f t="shared" si="2"/>
        <v>8x(5+9)=112</v>
      </c>
      <c r="G8" t="s">
        <v>24</v>
      </c>
      <c r="H8">
        <v>8</v>
      </c>
      <c r="I8" t="s">
        <v>31</v>
      </c>
      <c r="J8">
        <v>5</v>
      </c>
      <c r="K8" t="s">
        <v>30</v>
      </c>
      <c r="L8">
        <v>9</v>
      </c>
      <c r="M8" t="s">
        <v>29</v>
      </c>
    </row>
    <row r="9" spans="1:16" x14ac:dyDescent="0.25">
      <c r="A9" t="str">
        <f t="shared" si="0"/>
        <v>בְמִקְשָׁה 9 ערוגות. בכל ערוגה 6 אבטיחים ו 10 מלונים.</v>
      </c>
      <c r="B9" t="s">
        <v>32</v>
      </c>
      <c r="C9" t="s">
        <v>34</v>
      </c>
      <c r="D9">
        <f xml:space="preserve"> H9*(J9+L9)</f>
        <v>144</v>
      </c>
      <c r="F9" s="1" t="str">
        <f t="shared" si="2"/>
        <v>9x(6+10)=144</v>
      </c>
      <c r="G9" t="s">
        <v>24</v>
      </c>
      <c r="H9">
        <v>9</v>
      </c>
      <c r="I9" t="s">
        <v>31</v>
      </c>
      <c r="J9">
        <v>6</v>
      </c>
      <c r="K9" t="s">
        <v>30</v>
      </c>
      <c r="L9">
        <v>10</v>
      </c>
      <c r="M9" t="s">
        <v>29</v>
      </c>
    </row>
    <row r="10" spans="1:16" x14ac:dyDescent="0.25">
      <c r="A10" t="str">
        <f t="shared" si="0"/>
        <v>בְמִקְשָׁה 10 ערוגות. בכל ערוגה 7 אבטיחים ו 11 מלונים.</v>
      </c>
      <c r="B10" t="s">
        <v>32</v>
      </c>
      <c r="C10" t="s">
        <v>34</v>
      </c>
      <c r="D10">
        <f xml:space="preserve"> H10*(J10+L10)</f>
        <v>180</v>
      </c>
      <c r="F10" s="1" t="str">
        <f t="shared" si="2"/>
        <v>10x(7+11)=180</v>
      </c>
      <c r="G10" t="s">
        <v>24</v>
      </c>
      <c r="H10">
        <v>10</v>
      </c>
      <c r="I10" t="s">
        <v>31</v>
      </c>
      <c r="J10">
        <v>7</v>
      </c>
      <c r="K10" t="s">
        <v>30</v>
      </c>
      <c r="L10">
        <v>11</v>
      </c>
      <c r="M10" t="s">
        <v>29</v>
      </c>
      <c r="N10" t="s">
        <v>33</v>
      </c>
      <c r="O10">
        <v>2</v>
      </c>
      <c r="P10">
        <v>3</v>
      </c>
    </row>
    <row r="11" spans="1:16" x14ac:dyDescent="0.25">
      <c r="A11" t="str">
        <f>CONCATENATE(G11,H11,I11,J11,K11,L11,M11,N11,O11,K11,P11,M11)</f>
        <v>בְמִקְשָׁה 11 ערוגות. בכל ערוגה 8 אבטיחים ו 12 מלונים.מכל ערוגה הוציאו 3 אבטיחים ו 4 מלונים.</v>
      </c>
      <c r="B11" t="s">
        <v>32</v>
      </c>
      <c r="C11" t="s">
        <v>34</v>
      </c>
      <c r="D11">
        <f xml:space="preserve"> H11*((J11-O11)+(L11-P11))</f>
        <v>143</v>
      </c>
      <c r="F11" s="1" t="str">
        <f>CONCATENATE(H11,"x","((",J11,"-",O11,")","+(",L11,"-",P11,"))=",D11)</f>
        <v>11x((8-3)+(12-4))=143</v>
      </c>
      <c r="G11" t="s">
        <v>24</v>
      </c>
      <c r="H11">
        <v>11</v>
      </c>
      <c r="I11" t="s">
        <v>31</v>
      </c>
      <c r="J11">
        <v>8</v>
      </c>
      <c r="K11" t="s">
        <v>30</v>
      </c>
      <c r="L11">
        <v>12</v>
      </c>
      <c r="M11" t="s">
        <v>29</v>
      </c>
      <c r="N11" t="s">
        <v>33</v>
      </c>
      <c r="O11">
        <v>3</v>
      </c>
      <c r="P11">
        <v>4</v>
      </c>
    </row>
    <row r="12" spans="1:16" x14ac:dyDescent="0.25">
      <c r="A12" t="str">
        <f t="shared" ref="A12:A20" si="4">CONCATENATE(G12,H12,I12,J12,K12,L12,M12,N12,O12,K12,P12,M12)</f>
        <v>בְמִקְשָׁה 12 ערוגות. בכל ערוגה 9 אבטיחים ו 13 מלונים.מכל ערוגה הוציאו 4 אבטיחים ו 5 מלונים.</v>
      </c>
      <c r="B12" t="s">
        <v>32</v>
      </c>
      <c r="C12" t="s">
        <v>34</v>
      </c>
      <c r="D12">
        <f t="shared" ref="D12:D20" si="5" xml:space="preserve"> H12*((J12-O12)+(L12-P12))</f>
        <v>156</v>
      </c>
      <c r="F12" s="1" t="str">
        <f t="shared" ref="F12:F20" si="6">CONCATENATE(H12,"x","((",J12,"-",O12,")","+(",L12,"-",P12,"))=",D12)</f>
        <v>12x((9-4)+(13-5))=156</v>
      </c>
      <c r="G12" t="s">
        <v>24</v>
      </c>
      <c r="H12">
        <v>12</v>
      </c>
      <c r="I12" t="s">
        <v>31</v>
      </c>
      <c r="J12">
        <v>9</v>
      </c>
      <c r="K12" t="s">
        <v>30</v>
      </c>
      <c r="L12">
        <v>13</v>
      </c>
      <c r="M12" t="s">
        <v>29</v>
      </c>
      <c r="N12" t="s">
        <v>33</v>
      </c>
      <c r="O12">
        <v>4</v>
      </c>
      <c r="P12">
        <v>5</v>
      </c>
    </row>
    <row r="13" spans="1:16" x14ac:dyDescent="0.25">
      <c r="A13" t="str">
        <f t="shared" si="4"/>
        <v>בְמִקְשָׁה 13 ערוגות. בכל ערוגה 10 אבטיחים ו 14 מלונים.מכל ערוגה הוציאו 5 אבטיחים ו 6 מלונים.</v>
      </c>
      <c r="B13" t="s">
        <v>32</v>
      </c>
      <c r="C13" t="s">
        <v>34</v>
      </c>
      <c r="D13">
        <f t="shared" si="5"/>
        <v>169</v>
      </c>
      <c r="F13" s="1" t="str">
        <f t="shared" si="6"/>
        <v>13x((10-5)+(14-6))=169</v>
      </c>
      <c r="G13" t="s">
        <v>24</v>
      </c>
      <c r="H13">
        <v>13</v>
      </c>
      <c r="I13" t="s">
        <v>31</v>
      </c>
      <c r="J13">
        <v>10</v>
      </c>
      <c r="K13" t="s">
        <v>30</v>
      </c>
      <c r="L13">
        <v>14</v>
      </c>
      <c r="M13" t="s">
        <v>29</v>
      </c>
      <c r="N13" t="s">
        <v>33</v>
      </c>
      <c r="O13">
        <v>5</v>
      </c>
      <c r="P13">
        <v>6</v>
      </c>
    </row>
    <row r="14" spans="1:16" x14ac:dyDescent="0.25">
      <c r="A14" t="str">
        <f t="shared" si="4"/>
        <v>בְמִקְשָׁה 14 ערוגות. בכל ערוגה 11 אבטיחים ו 15 מלונים.מכל ערוגה הוציאו 6 אבטיחים ו 7 מלונים.</v>
      </c>
      <c r="B14" t="s">
        <v>32</v>
      </c>
      <c r="C14" t="s">
        <v>34</v>
      </c>
      <c r="D14">
        <f t="shared" si="5"/>
        <v>182</v>
      </c>
      <c r="F14" s="1" t="str">
        <f t="shared" si="6"/>
        <v>14x((11-6)+(15-7))=182</v>
      </c>
      <c r="G14" t="s">
        <v>24</v>
      </c>
      <c r="H14">
        <v>14</v>
      </c>
      <c r="I14" t="s">
        <v>31</v>
      </c>
      <c r="J14">
        <v>11</v>
      </c>
      <c r="K14" t="s">
        <v>30</v>
      </c>
      <c r="L14">
        <v>15</v>
      </c>
      <c r="M14" t="s">
        <v>29</v>
      </c>
      <c r="N14" t="s">
        <v>33</v>
      </c>
      <c r="O14">
        <v>6</v>
      </c>
      <c r="P14">
        <v>7</v>
      </c>
    </row>
    <row r="15" spans="1:16" x14ac:dyDescent="0.25">
      <c r="A15" t="str">
        <f t="shared" si="4"/>
        <v>בְמִקְשָׁה 15 ערוגות. בכל ערוגה 12 אבטיחים ו 16 מלונים.מכל ערוגה הוציאו 7 אבטיחים ו 8 מלונים.</v>
      </c>
      <c r="B15" t="s">
        <v>32</v>
      </c>
      <c r="C15" t="s">
        <v>34</v>
      </c>
      <c r="D15">
        <f t="shared" si="5"/>
        <v>195</v>
      </c>
      <c r="F15" s="1" t="str">
        <f t="shared" si="6"/>
        <v>15x((12-7)+(16-8))=195</v>
      </c>
      <c r="G15" t="s">
        <v>24</v>
      </c>
      <c r="H15">
        <v>15</v>
      </c>
      <c r="I15" t="s">
        <v>31</v>
      </c>
      <c r="J15">
        <v>12</v>
      </c>
      <c r="K15" t="s">
        <v>30</v>
      </c>
      <c r="L15">
        <v>16</v>
      </c>
      <c r="M15" t="s">
        <v>29</v>
      </c>
      <c r="N15" t="s">
        <v>33</v>
      </c>
      <c r="O15">
        <v>7</v>
      </c>
      <c r="P15">
        <v>8</v>
      </c>
    </row>
    <row r="16" spans="1:16" x14ac:dyDescent="0.25">
      <c r="A16" t="str">
        <f t="shared" si="4"/>
        <v>בְמִקְשָׁה 16 ערוגות. בכל ערוגה 13 אבטיחים ו 17 מלונים.מכל ערוגה הוציאו 8 אבטיחים ו 9 מלונים.</v>
      </c>
      <c r="B16" t="s">
        <v>32</v>
      </c>
      <c r="C16" t="s">
        <v>34</v>
      </c>
      <c r="D16">
        <f t="shared" si="5"/>
        <v>208</v>
      </c>
      <c r="F16" s="1" t="str">
        <f t="shared" si="6"/>
        <v>16x((13-8)+(17-9))=208</v>
      </c>
      <c r="G16" t="s">
        <v>24</v>
      </c>
      <c r="H16">
        <v>16</v>
      </c>
      <c r="I16" t="s">
        <v>31</v>
      </c>
      <c r="J16">
        <v>13</v>
      </c>
      <c r="K16" t="s">
        <v>30</v>
      </c>
      <c r="L16">
        <v>17</v>
      </c>
      <c r="M16" t="s">
        <v>29</v>
      </c>
      <c r="N16" t="s">
        <v>33</v>
      </c>
      <c r="O16">
        <v>8</v>
      </c>
      <c r="P16">
        <v>9</v>
      </c>
    </row>
    <row r="17" spans="1:16" x14ac:dyDescent="0.25">
      <c r="A17" t="str">
        <f t="shared" si="4"/>
        <v>בְמִקְשָׁה 17 ערוגות. בכל ערוגה 14 אבטיחים ו 18 מלונים.מכל ערוגה הוציאו 9 אבטיחים ו 10 מלונים.</v>
      </c>
      <c r="B17" t="s">
        <v>32</v>
      </c>
      <c r="C17" t="s">
        <v>34</v>
      </c>
      <c r="D17">
        <f t="shared" si="5"/>
        <v>221</v>
      </c>
      <c r="F17" s="1" t="str">
        <f t="shared" si="6"/>
        <v>17x((14-9)+(18-10))=221</v>
      </c>
      <c r="G17" t="s">
        <v>24</v>
      </c>
      <c r="H17">
        <v>17</v>
      </c>
      <c r="I17" t="s">
        <v>31</v>
      </c>
      <c r="J17">
        <v>14</v>
      </c>
      <c r="K17" t="s">
        <v>30</v>
      </c>
      <c r="L17">
        <v>18</v>
      </c>
      <c r="M17" t="s">
        <v>29</v>
      </c>
      <c r="N17" t="s">
        <v>33</v>
      </c>
      <c r="O17">
        <v>9</v>
      </c>
      <c r="P17">
        <v>10</v>
      </c>
    </row>
    <row r="18" spans="1:16" x14ac:dyDescent="0.25">
      <c r="A18" t="str">
        <f t="shared" si="4"/>
        <v>בְמִקְשָׁה 18 ערוגות. בכל ערוגה 15 אבטיחים ו 19 מלונים.מכל ערוגה הוציאו 10 אבטיחים ו 11 מלונים.</v>
      </c>
      <c r="B18" t="s">
        <v>32</v>
      </c>
      <c r="C18" t="s">
        <v>34</v>
      </c>
      <c r="D18">
        <f t="shared" si="5"/>
        <v>234</v>
      </c>
      <c r="F18" s="1" t="str">
        <f t="shared" si="6"/>
        <v>18x((15-10)+(19-11))=234</v>
      </c>
      <c r="G18" t="s">
        <v>24</v>
      </c>
      <c r="H18">
        <v>18</v>
      </c>
      <c r="I18" t="s">
        <v>31</v>
      </c>
      <c r="J18">
        <v>15</v>
      </c>
      <c r="K18" t="s">
        <v>30</v>
      </c>
      <c r="L18">
        <v>19</v>
      </c>
      <c r="M18" t="s">
        <v>29</v>
      </c>
      <c r="N18" t="s">
        <v>33</v>
      </c>
      <c r="O18">
        <v>10</v>
      </c>
      <c r="P18">
        <v>11</v>
      </c>
    </row>
    <row r="19" spans="1:16" x14ac:dyDescent="0.25">
      <c r="A19" t="str">
        <f t="shared" si="4"/>
        <v>בְמִקְשָׁה 19 ערוגות. בכל ערוגה 16 אבטיחים ו 20 מלונים.מכל ערוגה הוציאו 11 אבטיחים ו 12 מלונים.</v>
      </c>
      <c r="B19" t="s">
        <v>32</v>
      </c>
      <c r="C19" t="s">
        <v>34</v>
      </c>
      <c r="D19">
        <f t="shared" si="5"/>
        <v>247</v>
      </c>
      <c r="F19" s="1" t="str">
        <f t="shared" si="6"/>
        <v>19x((16-11)+(20-12))=247</v>
      </c>
      <c r="G19" t="s">
        <v>24</v>
      </c>
      <c r="H19">
        <v>19</v>
      </c>
      <c r="I19" t="s">
        <v>31</v>
      </c>
      <c r="J19">
        <v>16</v>
      </c>
      <c r="K19" t="s">
        <v>30</v>
      </c>
      <c r="L19">
        <v>20</v>
      </c>
      <c r="M19" t="s">
        <v>29</v>
      </c>
      <c r="N19" t="s">
        <v>33</v>
      </c>
      <c r="O19">
        <v>11</v>
      </c>
      <c r="P19">
        <v>12</v>
      </c>
    </row>
    <row r="20" spans="1:16" x14ac:dyDescent="0.25">
      <c r="A20" t="str">
        <f t="shared" si="4"/>
        <v>בְמִקְשָׁה 20 ערוגות. בכל ערוגה 17 אבטיחים ו 21 מלונים.מכל ערוגה הוציאו 12 אבטיחים ו 13 מלונים.</v>
      </c>
      <c r="B20" t="s">
        <v>32</v>
      </c>
      <c r="C20" t="s">
        <v>34</v>
      </c>
      <c r="D20">
        <f t="shared" si="5"/>
        <v>260</v>
      </c>
      <c r="F20" s="1" t="str">
        <f t="shared" si="6"/>
        <v>20x((17-12)+(21-13))=260</v>
      </c>
      <c r="G20" t="s">
        <v>24</v>
      </c>
      <c r="H20">
        <v>20</v>
      </c>
      <c r="I20" t="s">
        <v>31</v>
      </c>
      <c r="J20">
        <v>17</v>
      </c>
      <c r="K20" t="s">
        <v>30</v>
      </c>
      <c r="L20">
        <v>21</v>
      </c>
      <c r="M20" t="s">
        <v>29</v>
      </c>
      <c r="N20" t="s">
        <v>33</v>
      </c>
      <c r="O20">
        <v>12</v>
      </c>
      <c r="P20">
        <v>13</v>
      </c>
    </row>
    <row r="21" spans="1:16" x14ac:dyDescent="0.25">
      <c r="A21" t="str">
        <f t="shared" ref="A21" si="7">CONCATENATE(G21,H21,I21,J21,K21,L21,M21,N21,O21,K21,P21,M21)</f>
        <v>בְמִקְשָׁה 5 ערוגות. בכל ערוגה 18 אבטיחים ו 22 מלונים.מערוגה אחת הוציאו 3 אבטיחים ו 2 מלונים.</v>
      </c>
      <c r="B21" t="s">
        <v>32</v>
      </c>
      <c r="C21" t="s">
        <v>34</v>
      </c>
      <c r="D21">
        <f xml:space="preserve"> H21*(J21 + L21)-O21-P21</f>
        <v>195</v>
      </c>
      <c r="F21" s="1" t="str">
        <f>CONCATENATE(H21,"x","(",J21,"+",L21,")","-",O21,"-",P21,"=",D21)</f>
        <v>5x(18+22)-3-2=195</v>
      </c>
      <c r="G21" t="s">
        <v>24</v>
      </c>
      <c r="H21">
        <v>5</v>
      </c>
      <c r="I21" t="s">
        <v>31</v>
      </c>
      <c r="J21">
        <v>18</v>
      </c>
      <c r="K21" t="s">
        <v>30</v>
      </c>
      <c r="L21">
        <v>22</v>
      </c>
      <c r="M21" t="s">
        <v>29</v>
      </c>
      <c r="N21" t="s">
        <v>38</v>
      </c>
      <c r="O21">
        <v>3</v>
      </c>
      <c r="P21">
        <v>2</v>
      </c>
    </row>
    <row r="22" spans="1:16" x14ac:dyDescent="0.25">
      <c r="A22" t="str">
        <f t="shared" ref="A22:A33" si="8">CONCATENATE(G22,H22,I22,J22,K22,L22,M22,N22,O22,K22,P22,M22)</f>
        <v>בְמִקְשָׁה 6 ערוגות. בכל ערוגה 19 אבטיחים ו 23 מלונים.מערוגה אחת הוציאו 3 אבטיחים ו 2 מלונים.</v>
      </c>
      <c r="B22" t="s">
        <v>32</v>
      </c>
      <c r="C22" t="s">
        <v>34</v>
      </c>
      <c r="D22">
        <f t="shared" ref="D22:D33" si="9" xml:space="preserve"> H22*(J22 + L22)-O22-P22</f>
        <v>247</v>
      </c>
      <c r="F22" s="1" t="str">
        <f t="shared" ref="F22:F33" si="10">CONCATENATE(H22,"x","(",J22,"+",L22,")","-",O22,"-",P22,"=",D22)</f>
        <v>6x(19+23)-3-2=247</v>
      </c>
      <c r="G22" t="s">
        <v>24</v>
      </c>
      <c r="H22">
        <v>6</v>
      </c>
      <c r="I22" t="s">
        <v>31</v>
      </c>
      <c r="J22">
        <v>19</v>
      </c>
      <c r="K22" t="s">
        <v>30</v>
      </c>
      <c r="L22">
        <v>23</v>
      </c>
      <c r="M22" t="s">
        <v>29</v>
      </c>
      <c r="N22" t="s">
        <v>38</v>
      </c>
      <c r="O22">
        <v>3</v>
      </c>
      <c r="P22">
        <v>2</v>
      </c>
    </row>
    <row r="23" spans="1:16" x14ac:dyDescent="0.25">
      <c r="A23" t="str">
        <f t="shared" si="8"/>
        <v>בְמִקְשָׁה 7 ערוגות. בכל ערוגה 20 אבטיחים ו 24 מלונים.מערוגה אחת הוציאו 3 אבטיחים ו 2 מלונים.</v>
      </c>
      <c r="B23" t="s">
        <v>32</v>
      </c>
      <c r="C23" t="s">
        <v>34</v>
      </c>
      <c r="D23">
        <f t="shared" si="9"/>
        <v>303</v>
      </c>
      <c r="F23" s="1" t="str">
        <f t="shared" si="10"/>
        <v>7x(20+24)-3-2=303</v>
      </c>
      <c r="G23" t="s">
        <v>24</v>
      </c>
      <c r="H23">
        <v>7</v>
      </c>
      <c r="I23" t="s">
        <v>31</v>
      </c>
      <c r="J23">
        <v>20</v>
      </c>
      <c r="K23" t="s">
        <v>30</v>
      </c>
      <c r="L23">
        <v>24</v>
      </c>
      <c r="M23" t="s">
        <v>29</v>
      </c>
      <c r="N23" t="s">
        <v>38</v>
      </c>
      <c r="O23">
        <v>3</v>
      </c>
      <c r="P23">
        <v>2</v>
      </c>
    </row>
    <row r="24" spans="1:16" x14ac:dyDescent="0.25">
      <c r="A24" t="str">
        <f t="shared" si="8"/>
        <v>בְמִקְשָׁה 4 ערוגות. בכל ערוגה 21 אבטיחים ו 25 מלונים.מערוגה אחת הוציאו 3 אבטיחים ו 2 מלונים.</v>
      </c>
      <c r="B24" t="s">
        <v>32</v>
      </c>
      <c r="C24" t="s">
        <v>34</v>
      </c>
      <c r="D24">
        <f t="shared" si="9"/>
        <v>179</v>
      </c>
      <c r="F24" s="1" t="str">
        <f t="shared" si="10"/>
        <v>4x(21+25)-3-2=179</v>
      </c>
      <c r="G24" t="s">
        <v>24</v>
      </c>
      <c r="H24">
        <v>4</v>
      </c>
      <c r="I24" t="s">
        <v>31</v>
      </c>
      <c r="J24">
        <v>21</v>
      </c>
      <c r="K24" t="s">
        <v>30</v>
      </c>
      <c r="L24">
        <v>25</v>
      </c>
      <c r="M24" t="s">
        <v>29</v>
      </c>
      <c r="N24" t="s">
        <v>38</v>
      </c>
      <c r="O24">
        <v>3</v>
      </c>
      <c r="P24">
        <v>2</v>
      </c>
    </row>
    <row r="25" spans="1:16" x14ac:dyDescent="0.25">
      <c r="A25" t="str">
        <f t="shared" si="8"/>
        <v>בְמִקְשָׁה 9 ערוגות. בכל ערוגה 22 אבטיחים ו 26 מלונים.מערוגה אחת הוציאו 3 אבטיחים ו 2 מלונים.</v>
      </c>
      <c r="B25" t="s">
        <v>32</v>
      </c>
      <c r="C25" t="s">
        <v>34</v>
      </c>
      <c r="D25">
        <f t="shared" si="9"/>
        <v>427</v>
      </c>
      <c r="F25" s="1" t="str">
        <f t="shared" si="10"/>
        <v>9x(22+26)-3-2=427</v>
      </c>
      <c r="G25" t="s">
        <v>24</v>
      </c>
      <c r="H25">
        <v>9</v>
      </c>
      <c r="I25" t="s">
        <v>31</v>
      </c>
      <c r="J25">
        <v>22</v>
      </c>
      <c r="K25" t="s">
        <v>30</v>
      </c>
      <c r="L25">
        <v>26</v>
      </c>
      <c r="M25" t="s">
        <v>29</v>
      </c>
      <c r="N25" t="s">
        <v>38</v>
      </c>
      <c r="O25">
        <v>3</v>
      </c>
      <c r="P25">
        <v>2</v>
      </c>
    </row>
    <row r="26" spans="1:16" x14ac:dyDescent="0.25">
      <c r="A26" t="str">
        <f t="shared" si="8"/>
        <v>בְמִקְשָׁה 7 ערוגות. בכל ערוגה 23 אבטיחים ו 27 מלונים.מערוגה אחת הוציאו 3 אבטיחים ו 2 מלונים.</v>
      </c>
      <c r="B26" t="s">
        <v>32</v>
      </c>
      <c r="C26" t="s">
        <v>34</v>
      </c>
      <c r="D26">
        <f t="shared" si="9"/>
        <v>345</v>
      </c>
      <c r="F26" s="1" t="str">
        <f t="shared" si="10"/>
        <v>7x(23+27)-3-2=345</v>
      </c>
      <c r="G26" t="s">
        <v>24</v>
      </c>
      <c r="H26">
        <v>7</v>
      </c>
      <c r="I26" t="s">
        <v>31</v>
      </c>
      <c r="J26">
        <v>23</v>
      </c>
      <c r="K26" t="s">
        <v>30</v>
      </c>
      <c r="L26">
        <v>27</v>
      </c>
      <c r="M26" t="s">
        <v>29</v>
      </c>
      <c r="N26" t="s">
        <v>38</v>
      </c>
      <c r="O26">
        <v>3</v>
      </c>
      <c r="P26">
        <v>2</v>
      </c>
    </row>
    <row r="27" spans="1:16" x14ac:dyDescent="0.25">
      <c r="A27" t="str">
        <f t="shared" si="8"/>
        <v>בְמִקְשָׁה 6 ערוגות. בכל ערוגה 24 אבטיחים ו 28 מלונים.מערוגה אחת הוציאו 3 אבטיחים ו 2 מלונים.</v>
      </c>
      <c r="B27" t="s">
        <v>32</v>
      </c>
      <c r="C27" t="s">
        <v>34</v>
      </c>
      <c r="D27">
        <f t="shared" si="9"/>
        <v>307</v>
      </c>
      <c r="F27" s="1" t="str">
        <f t="shared" si="10"/>
        <v>6x(24+28)-3-2=307</v>
      </c>
      <c r="G27" t="s">
        <v>24</v>
      </c>
      <c r="H27">
        <v>6</v>
      </c>
      <c r="I27" t="s">
        <v>31</v>
      </c>
      <c r="J27">
        <v>24</v>
      </c>
      <c r="K27" t="s">
        <v>30</v>
      </c>
      <c r="L27">
        <v>28</v>
      </c>
      <c r="M27" t="s">
        <v>29</v>
      </c>
      <c r="N27" t="s">
        <v>38</v>
      </c>
      <c r="O27">
        <v>3</v>
      </c>
      <c r="P27">
        <v>2</v>
      </c>
    </row>
    <row r="28" spans="1:16" x14ac:dyDescent="0.25">
      <c r="A28" t="str">
        <f t="shared" si="8"/>
        <v>בְמִקְשָׁה 5 ערוגות. בכל ערוגה 25 אבטיחים ו 29 מלונים.מערוגה אחת הוציאו 3 אבטיחים ו 2 מלונים.</v>
      </c>
      <c r="B28" t="s">
        <v>32</v>
      </c>
      <c r="C28" t="s">
        <v>34</v>
      </c>
      <c r="D28">
        <f t="shared" si="9"/>
        <v>265</v>
      </c>
      <c r="F28" s="1" t="str">
        <f t="shared" si="10"/>
        <v>5x(25+29)-3-2=265</v>
      </c>
      <c r="G28" t="s">
        <v>24</v>
      </c>
      <c r="H28">
        <v>5</v>
      </c>
      <c r="I28" t="s">
        <v>31</v>
      </c>
      <c r="J28">
        <v>25</v>
      </c>
      <c r="K28" t="s">
        <v>30</v>
      </c>
      <c r="L28">
        <v>29</v>
      </c>
      <c r="M28" t="s">
        <v>29</v>
      </c>
      <c r="N28" t="s">
        <v>38</v>
      </c>
      <c r="O28">
        <v>3</v>
      </c>
      <c r="P28">
        <v>2</v>
      </c>
    </row>
    <row r="29" spans="1:16" x14ac:dyDescent="0.25">
      <c r="A29" t="str">
        <f t="shared" si="8"/>
        <v>בְמִקְשָׁה 4 ערוגות. בכל ערוגה 26 אבטיחים ו 30 מלונים.מערוגה אחת הוציאו 3 אבטיחים ו 2 מלונים.</v>
      </c>
      <c r="B29" t="s">
        <v>32</v>
      </c>
      <c r="C29" t="s">
        <v>34</v>
      </c>
      <c r="D29">
        <f t="shared" si="9"/>
        <v>219</v>
      </c>
      <c r="F29" s="1" t="str">
        <f t="shared" si="10"/>
        <v>4x(26+30)-3-2=219</v>
      </c>
      <c r="G29" t="s">
        <v>24</v>
      </c>
      <c r="H29">
        <v>4</v>
      </c>
      <c r="I29" t="s">
        <v>31</v>
      </c>
      <c r="J29">
        <v>26</v>
      </c>
      <c r="K29" t="s">
        <v>30</v>
      </c>
      <c r="L29">
        <v>30</v>
      </c>
      <c r="M29" t="s">
        <v>29</v>
      </c>
      <c r="N29" t="s">
        <v>38</v>
      </c>
      <c r="O29">
        <v>3</v>
      </c>
      <c r="P29">
        <v>2</v>
      </c>
    </row>
    <row r="30" spans="1:16" x14ac:dyDescent="0.25">
      <c r="A30" t="str">
        <f t="shared" si="8"/>
        <v>בְמִקְשָׁה 6 ערוגות. בכל ערוגה 27 אבטיחים ו 31 מלונים.מערוגה אחת הוציאו 3 אבטיחים ו 2 מלונים.</v>
      </c>
      <c r="B30" t="s">
        <v>32</v>
      </c>
      <c r="C30" t="s">
        <v>34</v>
      </c>
      <c r="D30">
        <f t="shared" si="9"/>
        <v>343</v>
      </c>
      <c r="F30" s="1" t="str">
        <f t="shared" si="10"/>
        <v>6x(27+31)-3-2=343</v>
      </c>
      <c r="G30" t="s">
        <v>24</v>
      </c>
      <c r="H30">
        <v>6</v>
      </c>
      <c r="I30" t="s">
        <v>31</v>
      </c>
      <c r="J30">
        <v>27</v>
      </c>
      <c r="K30" t="s">
        <v>30</v>
      </c>
      <c r="L30">
        <v>31</v>
      </c>
      <c r="M30" t="s">
        <v>29</v>
      </c>
      <c r="N30" t="s">
        <v>38</v>
      </c>
      <c r="O30">
        <v>3</v>
      </c>
      <c r="P30">
        <v>2</v>
      </c>
    </row>
    <row r="31" spans="1:16" x14ac:dyDescent="0.25">
      <c r="A31" t="str">
        <f t="shared" si="8"/>
        <v>בְמִקְשָׁה 5 ערוגות. בכל ערוגה 28 אבטיחים ו 32 מלונים.מערוגה אחת הוציאו 3 אבטיחים ו 2 מלונים.</v>
      </c>
      <c r="B31" t="s">
        <v>32</v>
      </c>
      <c r="C31" t="s">
        <v>34</v>
      </c>
      <c r="D31">
        <f t="shared" si="9"/>
        <v>295</v>
      </c>
      <c r="F31" s="1" t="str">
        <f t="shared" si="10"/>
        <v>5x(28+32)-3-2=295</v>
      </c>
      <c r="G31" t="s">
        <v>24</v>
      </c>
      <c r="H31">
        <v>5</v>
      </c>
      <c r="I31" t="s">
        <v>31</v>
      </c>
      <c r="J31">
        <v>28</v>
      </c>
      <c r="K31" t="s">
        <v>30</v>
      </c>
      <c r="L31">
        <v>32</v>
      </c>
      <c r="M31" t="s">
        <v>29</v>
      </c>
      <c r="N31" t="s">
        <v>38</v>
      </c>
      <c r="O31">
        <v>3</v>
      </c>
      <c r="P31">
        <v>2</v>
      </c>
    </row>
    <row r="32" spans="1:16" x14ac:dyDescent="0.25">
      <c r="A32" t="str">
        <f t="shared" si="8"/>
        <v>בְמִקְשָׁה 4 ערוגות. בכל ערוגה 29 אבטיחים ו 33 מלונים.מערוגה אחת הוציאו 3 אבטיחים ו 2 מלונים.</v>
      </c>
      <c r="B32" t="s">
        <v>32</v>
      </c>
      <c r="C32" t="s">
        <v>34</v>
      </c>
      <c r="D32">
        <f t="shared" si="9"/>
        <v>243</v>
      </c>
      <c r="F32" s="1" t="str">
        <f t="shared" si="10"/>
        <v>4x(29+33)-3-2=243</v>
      </c>
      <c r="G32" t="s">
        <v>24</v>
      </c>
      <c r="H32">
        <v>4</v>
      </c>
      <c r="I32" t="s">
        <v>31</v>
      </c>
      <c r="J32">
        <v>29</v>
      </c>
      <c r="K32" t="s">
        <v>30</v>
      </c>
      <c r="L32">
        <v>33</v>
      </c>
      <c r="M32" t="s">
        <v>29</v>
      </c>
      <c r="N32" t="s">
        <v>38</v>
      </c>
      <c r="O32">
        <v>3</v>
      </c>
      <c r="P32">
        <v>2</v>
      </c>
    </row>
    <row r="33" spans="1:16" x14ac:dyDescent="0.25">
      <c r="A33" t="str">
        <f t="shared" si="8"/>
        <v>בְמִקְשָׁה 3 ערוגות. בכל ערוגה 30 אבטיחים ו 34 מלונים.מערוגה אחת הוציאו 3 אבטיחים ו 2 מלונים.</v>
      </c>
      <c r="B33" t="s">
        <v>32</v>
      </c>
      <c r="C33" t="s">
        <v>34</v>
      </c>
      <c r="D33">
        <f t="shared" si="9"/>
        <v>187</v>
      </c>
      <c r="F33" s="1" t="str">
        <f t="shared" si="10"/>
        <v>3x(30+34)-3-2=187</v>
      </c>
      <c r="G33" t="s">
        <v>24</v>
      </c>
      <c r="H33">
        <v>3</v>
      </c>
      <c r="I33" t="s">
        <v>31</v>
      </c>
      <c r="J33">
        <v>30</v>
      </c>
      <c r="K33" t="s">
        <v>30</v>
      </c>
      <c r="L33">
        <v>34</v>
      </c>
      <c r="M33" t="s">
        <v>29</v>
      </c>
      <c r="N33" t="s">
        <v>38</v>
      </c>
      <c r="O33">
        <v>3</v>
      </c>
      <c r="P33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activeCell="A2" sqref="A2:L30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173</v>
      </c>
      <c r="G2">
        <v>3</v>
      </c>
      <c r="H2" t="s">
        <v>23</v>
      </c>
      <c r="I2" t="s">
        <v>175</v>
      </c>
      <c r="J2">
        <v>3</v>
      </c>
      <c r="K2">
        <v>3</v>
      </c>
      <c r="L2" t="s">
        <v>174</v>
      </c>
    </row>
    <row r="3" spans="1:12" x14ac:dyDescent="0.25">
      <c r="A3" t="str">
        <f t="shared" ref="A3:A30" si="0">CONCATENATE(F3,G3,H3)</f>
        <v>ביום ראשון מכניסים לקופסה 4 שקלים</v>
      </c>
      <c r="B3" t="str">
        <f t="shared" ref="B3:B25" si="1">CONCATENATE(I3,J3,H3)</f>
        <v>בכל יום נוסף מוסיפים 3 שקלים</v>
      </c>
      <c r="C3" t="str">
        <f t="shared" ref="C3:C30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25" si="3">G3+(K3-1)*J3</f>
        <v>10</v>
      </c>
      <c r="F3" t="s">
        <v>173</v>
      </c>
      <c r="G3">
        <v>4</v>
      </c>
      <c r="H3" t="s">
        <v>23</v>
      </c>
      <c r="I3" t="s">
        <v>175</v>
      </c>
      <c r="J3">
        <v>3</v>
      </c>
      <c r="K3">
        <v>3</v>
      </c>
      <c r="L3" t="s">
        <v>174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173</v>
      </c>
      <c r="G4">
        <v>5</v>
      </c>
      <c r="H4" t="s">
        <v>23</v>
      </c>
      <c r="I4" t="s">
        <v>175</v>
      </c>
      <c r="J4">
        <v>3</v>
      </c>
      <c r="K4">
        <v>3</v>
      </c>
      <c r="L4" t="s">
        <v>174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173</v>
      </c>
      <c r="G5">
        <v>6</v>
      </c>
      <c r="H5" t="s">
        <v>23</v>
      </c>
      <c r="I5" t="s">
        <v>175</v>
      </c>
      <c r="J5">
        <v>3</v>
      </c>
      <c r="K5">
        <v>3</v>
      </c>
      <c r="L5" t="s">
        <v>174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173</v>
      </c>
      <c r="G6">
        <v>7</v>
      </c>
      <c r="H6" t="s">
        <v>23</v>
      </c>
      <c r="I6" t="s">
        <v>175</v>
      </c>
      <c r="J6">
        <v>3</v>
      </c>
      <c r="K6">
        <v>3</v>
      </c>
      <c r="L6" t="s">
        <v>174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173</v>
      </c>
      <c r="G7">
        <v>8</v>
      </c>
      <c r="H7" t="s">
        <v>23</v>
      </c>
      <c r="I7" t="s">
        <v>175</v>
      </c>
      <c r="J7">
        <v>3</v>
      </c>
      <c r="K7">
        <v>5</v>
      </c>
      <c r="L7" t="s">
        <v>174</v>
      </c>
    </row>
    <row r="8" spans="1:12" x14ac:dyDescent="0.25">
      <c r="A8" t="str">
        <f t="shared" si="0"/>
        <v>ביום ראשון מכניסים לקופסה 9 שקלים</v>
      </c>
      <c r="B8" t="str">
        <f t="shared" si="1"/>
        <v>בכל יום נוסף מוסיפים 3 שקלים</v>
      </c>
      <c r="C8" t="str">
        <f t="shared" si="2"/>
        <v xml:space="preserve"> תנו לאחד הנערים סכום כמספר השקלים בקופסה אחרי 5 ימים</v>
      </c>
      <c r="D8">
        <f t="shared" si="3"/>
        <v>21</v>
      </c>
      <c r="F8" t="s">
        <v>173</v>
      </c>
      <c r="G8">
        <v>9</v>
      </c>
      <c r="H8" t="s">
        <v>23</v>
      </c>
      <c r="I8" t="s">
        <v>175</v>
      </c>
      <c r="J8">
        <v>3</v>
      </c>
      <c r="K8">
        <v>5</v>
      </c>
      <c r="L8" t="s">
        <v>174</v>
      </c>
    </row>
    <row r="9" spans="1:12" x14ac:dyDescent="0.25">
      <c r="A9" t="str">
        <f t="shared" si="0"/>
        <v>ביום ראשון מכניסים לקופסה 10 שקלים</v>
      </c>
      <c r="B9" t="str">
        <f t="shared" si="1"/>
        <v>בכל יום נוסף מוסיפים 3 שקלים</v>
      </c>
      <c r="C9" t="str">
        <f t="shared" si="2"/>
        <v xml:space="preserve"> תנו לאחד הנערים סכום כמספר השקלים בקופסה אחרי 5 ימים</v>
      </c>
      <c r="D9">
        <f t="shared" si="3"/>
        <v>22</v>
      </c>
      <c r="F9" t="s">
        <v>173</v>
      </c>
      <c r="G9">
        <v>10</v>
      </c>
      <c r="H9" t="s">
        <v>23</v>
      </c>
      <c r="I9" t="s">
        <v>175</v>
      </c>
      <c r="J9">
        <v>3</v>
      </c>
      <c r="K9">
        <v>5</v>
      </c>
      <c r="L9" t="s">
        <v>174</v>
      </c>
    </row>
    <row r="10" spans="1:12" x14ac:dyDescent="0.25">
      <c r="A10" t="str">
        <f t="shared" si="0"/>
        <v>ביום ראשון מכניסים לקופסה 11 שקלים</v>
      </c>
      <c r="B10" t="str">
        <f t="shared" si="1"/>
        <v>בכל יום נוסף מוסיפים 3 שקלים</v>
      </c>
      <c r="C10" t="str">
        <f t="shared" si="2"/>
        <v xml:space="preserve"> תנו לאחד הנערים סכום כמספר השקלים בקופסה אחרי 5 ימים</v>
      </c>
      <c r="D10">
        <f t="shared" si="3"/>
        <v>23</v>
      </c>
      <c r="F10" t="s">
        <v>173</v>
      </c>
      <c r="G10">
        <v>11</v>
      </c>
      <c r="H10" t="s">
        <v>23</v>
      </c>
      <c r="I10" t="s">
        <v>175</v>
      </c>
      <c r="J10">
        <v>3</v>
      </c>
      <c r="K10">
        <v>5</v>
      </c>
      <c r="L10" t="s">
        <v>174</v>
      </c>
    </row>
    <row r="11" spans="1:12" x14ac:dyDescent="0.25">
      <c r="A11" t="str">
        <f t="shared" si="0"/>
        <v>ביום ראשון מכניסים לקופסה 12 שקלים</v>
      </c>
      <c r="B11" t="str">
        <f t="shared" si="1"/>
        <v>בכל יום נוסף מוסיפים 3 שקלים</v>
      </c>
      <c r="C11" t="str">
        <f t="shared" si="2"/>
        <v xml:space="preserve"> תנו לאחד הנערים סכום כמספר השקלים בקופסה אחרי 5 ימים</v>
      </c>
      <c r="D11">
        <f t="shared" si="3"/>
        <v>24</v>
      </c>
      <c r="F11" t="s">
        <v>173</v>
      </c>
      <c r="G11">
        <v>12</v>
      </c>
      <c r="H11" t="s">
        <v>23</v>
      </c>
      <c r="I11" t="s">
        <v>175</v>
      </c>
      <c r="J11">
        <v>3</v>
      </c>
      <c r="K11">
        <v>5</v>
      </c>
      <c r="L11" t="s">
        <v>174</v>
      </c>
    </row>
    <row r="12" spans="1:12" x14ac:dyDescent="0.25">
      <c r="A12" t="str">
        <f t="shared" si="0"/>
        <v>ביום ראשון מכניסים לקופסה 13 שקלים</v>
      </c>
      <c r="B12" t="str">
        <f t="shared" si="1"/>
        <v>בכל יום נוסף מוסיפים 4 שקלים</v>
      </c>
      <c r="C12" t="str">
        <f t="shared" si="2"/>
        <v xml:space="preserve"> תנו לאחד הנערים סכום כמספר השקלים בקופסה אחרי 5 ימים</v>
      </c>
      <c r="D12">
        <f t="shared" si="3"/>
        <v>29</v>
      </c>
      <c r="F12" t="s">
        <v>173</v>
      </c>
      <c r="G12">
        <v>13</v>
      </c>
      <c r="H12" t="s">
        <v>23</v>
      </c>
      <c r="I12" t="s">
        <v>175</v>
      </c>
      <c r="J12">
        <v>4</v>
      </c>
      <c r="K12">
        <v>5</v>
      </c>
      <c r="L12" t="s">
        <v>174</v>
      </c>
    </row>
    <row r="13" spans="1:12" x14ac:dyDescent="0.25">
      <c r="A13" t="str">
        <f t="shared" si="0"/>
        <v>ביום ראשון מכניסים לקופסה 14 שקלים</v>
      </c>
      <c r="B13" t="str">
        <f t="shared" si="1"/>
        <v>בכל יום נוסף מוסיפים 5 שקלים</v>
      </c>
      <c r="C13" t="str">
        <f t="shared" si="2"/>
        <v xml:space="preserve"> תנו לאחד הנערים סכום כמספר השקלים בקופסה אחרי 5 ימים</v>
      </c>
      <c r="D13">
        <f t="shared" si="3"/>
        <v>34</v>
      </c>
      <c r="F13" t="s">
        <v>173</v>
      </c>
      <c r="G13">
        <v>14</v>
      </c>
      <c r="H13" t="s">
        <v>23</v>
      </c>
      <c r="I13" t="s">
        <v>175</v>
      </c>
      <c r="J13">
        <v>5</v>
      </c>
      <c r="K13">
        <v>5</v>
      </c>
      <c r="L13" t="s">
        <v>174</v>
      </c>
    </row>
    <row r="14" spans="1:12" x14ac:dyDescent="0.25">
      <c r="A14" t="str">
        <f t="shared" si="0"/>
        <v>ביום ראשון מכניסים לקופסה 15 שקלים</v>
      </c>
      <c r="B14" t="str">
        <f t="shared" si="1"/>
        <v>בכל יום נוסף מוסיפים 6 שקלים</v>
      </c>
      <c r="C14" t="str">
        <f t="shared" si="2"/>
        <v xml:space="preserve"> תנו לאחד הנערים סכום כמספר השקלים בקופסה אחרי 5 ימים</v>
      </c>
      <c r="D14">
        <f t="shared" si="3"/>
        <v>39</v>
      </c>
      <c r="F14" t="s">
        <v>173</v>
      </c>
      <c r="G14">
        <v>15</v>
      </c>
      <c r="H14" t="s">
        <v>23</v>
      </c>
      <c r="I14" t="s">
        <v>175</v>
      </c>
      <c r="J14">
        <v>6</v>
      </c>
      <c r="K14">
        <v>5</v>
      </c>
      <c r="L14" t="s">
        <v>174</v>
      </c>
    </row>
    <row r="15" spans="1:12" x14ac:dyDescent="0.25">
      <c r="A15" t="str">
        <f t="shared" si="0"/>
        <v>ביום ראשון מכניסים לקופסה 16 שקלים</v>
      </c>
      <c r="B15" t="str">
        <f t="shared" si="1"/>
        <v>בכל יום נוסף מוסיפים 7 שקלים</v>
      </c>
      <c r="C15" t="str">
        <f t="shared" si="2"/>
        <v xml:space="preserve"> תנו לאחד הנערים סכום כמספר השקלים בקופסה אחרי 5 ימים</v>
      </c>
      <c r="D15">
        <f t="shared" si="3"/>
        <v>44</v>
      </c>
      <c r="F15" t="s">
        <v>173</v>
      </c>
      <c r="G15">
        <v>16</v>
      </c>
      <c r="H15" t="s">
        <v>23</v>
      </c>
      <c r="I15" t="s">
        <v>175</v>
      </c>
      <c r="J15">
        <v>7</v>
      </c>
      <c r="K15">
        <v>5</v>
      </c>
      <c r="L15" t="s">
        <v>174</v>
      </c>
    </row>
    <row r="16" spans="1:12" x14ac:dyDescent="0.25">
      <c r="A16" t="str">
        <f t="shared" si="0"/>
        <v>ביום ראשון מכניסים לקופסה 17 שקלים</v>
      </c>
      <c r="B16" t="str">
        <f t="shared" si="1"/>
        <v>בכל יום נוסף מוסיפים 8 שקלים</v>
      </c>
      <c r="C16" t="str">
        <f t="shared" si="2"/>
        <v xml:space="preserve"> תנו לאחד הנערים סכום כמספר השקלים בקופסה אחרי 5 ימים</v>
      </c>
      <c r="D16">
        <f t="shared" si="3"/>
        <v>49</v>
      </c>
      <c r="F16" t="s">
        <v>173</v>
      </c>
      <c r="G16">
        <v>17</v>
      </c>
      <c r="H16" t="s">
        <v>23</v>
      </c>
      <c r="I16" t="s">
        <v>175</v>
      </c>
      <c r="J16">
        <v>8</v>
      </c>
      <c r="K16">
        <v>5</v>
      </c>
      <c r="L16" t="s">
        <v>174</v>
      </c>
    </row>
    <row r="17" spans="1:12" x14ac:dyDescent="0.25">
      <c r="A17" t="str">
        <f t="shared" si="0"/>
        <v>ביום ראשון מכניסים לקופסה 18 שקלים</v>
      </c>
      <c r="B17" t="str">
        <f t="shared" si="1"/>
        <v>בכל יום נוסף מוסיפים 9 שקלים</v>
      </c>
      <c r="C17" t="str">
        <f t="shared" si="2"/>
        <v xml:space="preserve"> תנו לאחד הנערים סכום כמספר השקלים בקופסה אחרי 5 ימים</v>
      </c>
      <c r="D17">
        <f t="shared" si="3"/>
        <v>54</v>
      </c>
      <c r="F17" t="s">
        <v>173</v>
      </c>
      <c r="G17">
        <v>18</v>
      </c>
      <c r="H17" t="s">
        <v>23</v>
      </c>
      <c r="I17" t="s">
        <v>175</v>
      </c>
      <c r="J17">
        <v>9</v>
      </c>
      <c r="K17">
        <v>5</v>
      </c>
      <c r="L17" t="s">
        <v>174</v>
      </c>
    </row>
    <row r="18" spans="1:12" x14ac:dyDescent="0.25">
      <c r="A18" t="str">
        <f t="shared" si="0"/>
        <v>ביום ראשון מכניסים לקופסה 19 שקלים</v>
      </c>
      <c r="B18" t="str">
        <f t="shared" si="1"/>
        <v>בכל יום נוסף מוסיפים 10 שקלים</v>
      </c>
      <c r="C18" t="str">
        <f t="shared" si="2"/>
        <v xml:space="preserve"> תנו לאחד הנערים סכום כמספר השקלים בקופסה אחרי 5 ימים</v>
      </c>
      <c r="D18">
        <f t="shared" si="3"/>
        <v>59</v>
      </c>
      <c r="F18" t="s">
        <v>173</v>
      </c>
      <c r="G18">
        <v>19</v>
      </c>
      <c r="H18" t="s">
        <v>23</v>
      </c>
      <c r="I18" t="s">
        <v>175</v>
      </c>
      <c r="J18">
        <v>10</v>
      </c>
      <c r="K18">
        <v>5</v>
      </c>
      <c r="L18" t="s">
        <v>174</v>
      </c>
    </row>
    <row r="19" spans="1:12" x14ac:dyDescent="0.25">
      <c r="A19" t="str">
        <f t="shared" si="0"/>
        <v>ביום ראשון מכניסים לקופסה 20 שקלים</v>
      </c>
      <c r="B19" t="str">
        <f t="shared" si="1"/>
        <v>בכל יום נוסף מוסיפים 11 שקלים</v>
      </c>
      <c r="C19" t="str">
        <f t="shared" si="2"/>
        <v xml:space="preserve"> תנו לאחד הנערים סכום כמספר השקלים בקופסה אחרי 5 ימים</v>
      </c>
      <c r="D19">
        <f t="shared" si="3"/>
        <v>64</v>
      </c>
      <c r="F19" t="s">
        <v>173</v>
      </c>
      <c r="G19">
        <v>20</v>
      </c>
      <c r="H19" t="s">
        <v>23</v>
      </c>
      <c r="I19" t="s">
        <v>175</v>
      </c>
      <c r="J19">
        <v>11</v>
      </c>
      <c r="K19">
        <v>5</v>
      </c>
      <c r="L19" t="s">
        <v>174</v>
      </c>
    </row>
    <row r="20" spans="1:12" x14ac:dyDescent="0.25">
      <c r="A20" t="str">
        <f t="shared" si="0"/>
        <v>ביום ראשון מכניסים לקופסה 21 שקלים</v>
      </c>
      <c r="B20" t="str">
        <f t="shared" si="1"/>
        <v>בכל יום נוסף מוסיפים 12 שקלים</v>
      </c>
      <c r="C20" t="str">
        <f t="shared" si="2"/>
        <v xml:space="preserve"> תנו לאחד הנערים סכום כמספר השקלים בקופסה אחרי 5 ימים</v>
      </c>
      <c r="D20">
        <f t="shared" si="3"/>
        <v>69</v>
      </c>
      <c r="F20" t="s">
        <v>173</v>
      </c>
      <c r="G20">
        <v>21</v>
      </c>
      <c r="H20" t="s">
        <v>23</v>
      </c>
      <c r="I20" t="s">
        <v>175</v>
      </c>
      <c r="J20">
        <v>12</v>
      </c>
      <c r="K20">
        <v>5</v>
      </c>
      <c r="L20" t="s">
        <v>174</v>
      </c>
    </row>
    <row r="21" spans="1:12" x14ac:dyDescent="0.25">
      <c r="A21" t="str">
        <f t="shared" si="0"/>
        <v>ביום ראשון מכניסים לקופסה 22 שקלים</v>
      </c>
      <c r="B21" t="str">
        <f t="shared" si="1"/>
        <v>בכל יום נוסף מוסיפים 12 שקלים</v>
      </c>
      <c r="C21" t="str">
        <f t="shared" si="2"/>
        <v xml:space="preserve"> תנו לאחד הנערים סכום כמספר השקלים בקופסה אחרי 6 ימים</v>
      </c>
      <c r="D21">
        <f t="shared" si="3"/>
        <v>82</v>
      </c>
      <c r="F21" t="s">
        <v>173</v>
      </c>
      <c r="G21">
        <v>22</v>
      </c>
      <c r="H21" t="s">
        <v>23</v>
      </c>
      <c r="I21" t="s">
        <v>175</v>
      </c>
      <c r="J21">
        <v>12</v>
      </c>
      <c r="K21">
        <v>6</v>
      </c>
      <c r="L21" t="s">
        <v>174</v>
      </c>
    </row>
    <row r="22" spans="1:12" x14ac:dyDescent="0.25">
      <c r="A22" t="str">
        <f t="shared" si="0"/>
        <v>ביום ראשון מכניסים לקופסה 23 שקלים</v>
      </c>
      <c r="B22" t="str">
        <f t="shared" si="1"/>
        <v>בכל יום נוסף מוסיפים 12 שקלים</v>
      </c>
      <c r="C22" t="str">
        <f t="shared" si="2"/>
        <v xml:space="preserve"> תנו לאחד הנערים סכום כמספר השקלים בקופסה אחרי 7 ימים</v>
      </c>
      <c r="D22">
        <f t="shared" si="3"/>
        <v>95</v>
      </c>
      <c r="F22" t="s">
        <v>173</v>
      </c>
      <c r="G22">
        <v>23</v>
      </c>
      <c r="H22" t="s">
        <v>23</v>
      </c>
      <c r="I22" t="s">
        <v>175</v>
      </c>
      <c r="J22">
        <v>12</v>
      </c>
      <c r="K22">
        <v>7</v>
      </c>
      <c r="L22" t="s">
        <v>174</v>
      </c>
    </row>
    <row r="23" spans="1:12" x14ac:dyDescent="0.25">
      <c r="A23" t="str">
        <f t="shared" si="0"/>
        <v>ביום ראשון מכניסים לקופסה 24 שקלים</v>
      </c>
      <c r="B23" t="str">
        <f t="shared" si="1"/>
        <v>בכל יום נוסף מוסיפים 12 שקלים</v>
      </c>
      <c r="C23" t="str">
        <f t="shared" si="2"/>
        <v xml:space="preserve"> תנו לאחד הנערים סכום כמספר השקלים בקופסה אחרי 8 ימים</v>
      </c>
      <c r="D23">
        <f t="shared" si="3"/>
        <v>108</v>
      </c>
      <c r="F23" t="s">
        <v>173</v>
      </c>
      <c r="G23">
        <v>24</v>
      </c>
      <c r="H23" t="s">
        <v>23</v>
      </c>
      <c r="I23" t="s">
        <v>175</v>
      </c>
      <c r="J23">
        <v>12</v>
      </c>
      <c r="K23">
        <v>8</v>
      </c>
      <c r="L23" t="s">
        <v>174</v>
      </c>
    </row>
    <row r="24" spans="1:12" x14ac:dyDescent="0.25">
      <c r="A24" t="str">
        <f t="shared" si="0"/>
        <v>ביום ראשון מכניסים לקופסה 25 שקלים</v>
      </c>
      <c r="B24" t="str">
        <f t="shared" si="1"/>
        <v>בכל יום נוסף מוסיפים 12 שקלים</v>
      </c>
      <c r="C24" t="str">
        <f t="shared" si="2"/>
        <v xml:space="preserve"> תנו לאחד הנערים סכום כמספר השקלים בקופסה אחרי 9 ימים</v>
      </c>
      <c r="D24">
        <f t="shared" si="3"/>
        <v>121</v>
      </c>
      <c r="F24" t="s">
        <v>173</v>
      </c>
      <c r="G24">
        <v>25</v>
      </c>
      <c r="H24" t="s">
        <v>23</v>
      </c>
      <c r="I24" t="s">
        <v>175</v>
      </c>
      <c r="J24">
        <v>12</v>
      </c>
      <c r="K24">
        <v>9</v>
      </c>
      <c r="L24" t="s">
        <v>174</v>
      </c>
    </row>
    <row r="25" spans="1:12" x14ac:dyDescent="0.25">
      <c r="A25" t="str">
        <f t="shared" si="0"/>
        <v>ביום ראשון מכניסים לקופסה 26 שקלים</v>
      </c>
      <c r="B25" t="str">
        <f t="shared" si="1"/>
        <v>בכל יום נוסף מוסיפים 12 שקלים</v>
      </c>
      <c r="C25" t="str">
        <f t="shared" si="2"/>
        <v xml:space="preserve"> תנו לאחד הנערים סכום כמספר השקלים בקופסה אחרי 10 ימים</v>
      </c>
      <c r="D25">
        <f t="shared" si="3"/>
        <v>134</v>
      </c>
      <c r="F25" t="s">
        <v>173</v>
      </c>
      <c r="G25">
        <v>26</v>
      </c>
      <c r="H25" t="s">
        <v>23</v>
      </c>
      <c r="I25" t="s">
        <v>175</v>
      </c>
      <c r="J25">
        <v>12</v>
      </c>
      <c r="K25">
        <v>10</v>
      </c>
      <c r="L25" t="s">
        <v>174</v>
      </c>
    </row>
    <row r="26" spans="1:12" x14ac:dyDescent="0.25">
      <c r="A26" t="str">
        <f t="shared" si="0"/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si="2"/>
        <v xml:space="preserve"> תנו לאחד הנערים סכום כמספר השקלים בקופסה אחרי 3 ימים</v>
      </c>
      <c r="D26">
        <f>(J26^(K26+1)-J26)/(J26-1)</f>
        <v>14</v>
      </c>
      <c r="F26" t="s">
        <v>173</v>
      </c>
      <c r="G26">
        <v>2</v>
      </c>
      <c r="H26" t="s">
        <v>23</v>
      </c>
      <c r="I26" t="s">
        <v>176</v>
      </c>
      <c r="J26">
        <v>2</v>
      </c>
      <c r="K26">
        <v>3</v>
      </c>
      <c r="L26" t="s">
        <v>174</v>
      </c>
    </row>
    <row r="27" spans="1:12" x14ac:dyDescent="0.25">
      <c r="A27" t="str">
        <f t="shared" si="0"/>
        <v>ביום ראשון מכניסים לקופסה 3 שקלים</v>
      </c>
      <c r="B27" t="str">
        <f t="shared" ref="B27:B30" si="4">CONCATENATE(I27,J27)</f>
        <v>בכל יום נוסף מוסיפים מוסיפים סכום כפול 2</v>
      </c>
      <c r="C27" t="str">
        <f t="shared" si="2"/>
        <v xml:space="preserve"> תנו לאחד הנערים סכום כמספר השקלים בקופסה אחרי 4 ימים</v>
      </c>
      <c r="D27">
        <f t="shared" ref="D27:D30" si="5">(J27^(K27+1)-J27)/(J27-1)</f>
        <v>30</v>
      </c>
      <c r="F27" t="s">
        <v>173</v>
      </c>
      <c r="G27">
        <v>3</v>
      </c>
      <c r="H27" t="s">
        <v>23</v>
      </c>
      <c r="I27" t="s">
        <v>176</v>
      </c>
      <c r="J27">
        <v>2</v>
      </c>
      <c r="K27">
        <v>4</v>
      </c>
      <c r="L27" t="s">
        <v>174</v>
      </c>
    </row>
    <row r="28" spans="1:12" x14ac:dyDescent="0.25">
      <c r="A28" t="str">
        <f t="shared" si="0"/>
        <v>ביום ראשון מכניסים לקופסה 4 שקלים</v>
      </c>
      <c r="B28" t="str">
        <f t="shared" si="4"/>
        <v>בכל יום נוסף מוסיפים מוסיפים סכום כפול 2</v>
      </c>
      <c r="C28" t="str">
        <f t="shared" si="2"/>
        <v xml:space="preserve"> תנו לאחד הנערים סכום כמספר השקלים בקופסה אחרי 5 ימים</v>
      </c>
      <c r="D28">
        <f t="shared" si="5"/>
        <v>62</v>
      </c>
      <c r="F28" t="s">
        <v>173</v>
      </c>
      <c r="G28">
        <v>4</v>
      </c>
      <c r="H28" t="s">
        <v>23</v>
      </c>
      <c r="I28" t="s">
        <v>176</v>
      </c>
      <c r="J28">
        <v>2</v>
      </c>
      <c r="K28">
        <v>5</v>
      </c>
      <c r="L28" t="s">
        <v>174</v>
      </c>
    </row>
    <row r="29" spans="1:12" x14ac:dyDescent="0.25">
      <c r="A29" t="str">
        <f t="shared" si="0"/>
        <v>ביום ראשון מכניסים לקופסה 5 שקלים</v>
      </c>
      <c r="B29" t="str">
        <f t="shared" si="4"/>
        <v>בכל יום נוסף מוסיפים מוסיפים סכום כפול 2</v>
      </c>
      <c r="C29" t="str">
        <f t="shared" si="2"/>
        <v xml:space="preserve"> תנו לאחד הנערים סכום כמספר השקלים בקופסה אחרי 6 ימים</v>
      </c>
      <c r="D29">
        <f t="shared" si="5"/>
        <v>126</v>
      </c>
      <c r="F29" t="s">
        <v>173</v>
      </c>
      <c r="G29">
        <v>5</v>
      </c>
      <c r="H29" t="s">
        <v>23</v>
      </c>
      <c r="I29" t="s">
        <v>176</v>
      </c>
      <c r="J29">
        <v>2</v>
      </c>
      <c r="K29">
        <v>6</v>
      </c>
      <c r="L29" t="s">
        <v>174</v>
      </c>
    </row>
    <row r="30" spans="1:12" x14ac:dyDescent="0.25">
      <c r="A30" t="str">
        <f t="shared" si="0"/>
        <v>ביום ראשון מכניסים לקופסה 6 שקלים</v>
      </c>
      <c r="B30" t="str">
        <f t="shared" si="4"/>
        <v>בכל יום נוסף מוסיפים מוסיפים סכום כפול 2</v>
      </c>
      <c r="C30" t="str">
        <f t="shared" si="2"/>
        <v xml:space="preserve"> תנו לאחד הנערים סכום כמספר השקלים בקופסה אחרי 7 ימים</v>
      </c>
      <c r="D30">
        <f t="shared" si="5"/>
        <v>254</v>
      </c>
      <c r="F30" t="s">
        <v>173</v>
      </c>
      <c r="G30">
        <v>6</v>
      </c>
      <c r="H30" t="s">
        <v>23</v>
      </c>
      <c r="I30" t="s">
        <v>176</v>
      </c>
      <c r="J30">
        <v>2</v>
      </c>
      <c r="K30">
        <v>7</v>
      </c>
      <c r="L30" t="s">
        <v>174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>
      <selection activeCell="M4" sqref="M4"/>
    </sheetView>
  </sheetViews>
  <sheetFormatPr defaultRowHeight="13.8" x14ac:dyDescent="0.25"/>
  <cols>
    <col min="1" max="1" width="29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2" x14ac:dyDescent="0.25">
      <c r="A2" t="str">
        <f>CONCATENATE(F2,G2,H2)</f>
        <v>ביום ראשון מכניסים לקופסה 3 שקלים</v>
      </c>
      <c r="B2" t="str">
        <f>CONCATENATE(I2,J2,H2)</f>
        <v>בכל יום נוסף מוסיפים 3 שקלים</v>
      </c>
      <c r="C2" t="str">
        <f>CONCATENATE(" תנו לאחד הנערים סכום כמספר השקלים בקופסה אחרי ",K2,L2)</f>
        <v xml:space="preserve"> תנו לאחד הנערים סכום כמספר השקלים בקופסה אחרי 3 ימים</v>
      </c>
      <c r="D2">
        <f>G2+(K2-1)*J2</f>
        <v>9</v>
      </c>
      <c r="F2" t="s">
        <v>173</v>
      </c>
      <c r="G2">
        <v>3</v>
      </c>
      <c r="H2" t="s">
        <v>23</v>
      </c>
      <c r="I2" t="s">
        <v>175</v>
      </c>
      <c r="J2">
        <v>3</v>
      </c>
      <c r="K2">
        <v>3</v>
      </c>
      <c r="L2" t="s">
        <v>174</v>
      </c>
    </row>
    <row r="3" spans="1:12" x14ac:dyDescent="0.25">
      <c r="A3" t="str">
        <f t="shared" ref="A3:A30" si="0">CONCATENATE(F3,G3,H3)</f>
        <v>ביום ראשון מכניסים לקופסה 4 שקלים</v>
      </c>
      <c r="B3" t="str">
        <f t="shared" ref="B3:B25" si="1">CONCATENATE(I3,J3,H3)</f>
        <v>בכל יום נוסף מוסיפים 3 שקלים</v>
      </c>
      <c r="C3" t="str">
        <f t="shared" ref="C3:C30" si="2">CONCATENATE(" תנו לאחד הנערים סכום כמספר השקלים בקופסה אחרי ",K3,L3)</f>
        <v xml:space="preserve"> תנו לאחד הנערים סכום כמספר השקלים בקופסה אחרי 3 ימים</v>
      </c>
      <c r="D3">
        <f t="shared" ref="D3:D25" si="3">G3+(K3-1)*J3</f>
        <v>10</v>
      </c>
      <c r="F3" t="s">
        <v>173</v>
      </c>
      <c r="G3">
        <v>4</v>
      </c>
      <c r="H3" t="s">
        <v>23</v>
      </c>
      <c r="I3" t="s">
        <v>175</v>
      </c>
      <c r="J3">
        <v>3</v>
      </c>
      <c r="K3">
        <v>3</v>
      </c>
      <c r="L3" t="s">
        <v>174</v>
      </c>
    </row>
    <row r="4" spans="1:12" x14ac:dyDescent="0.25">
      <c r="A4" t="str">
        <f t="shared" si="0"/>
        <v>ביום ראשון מכניסים לקופסה 5 שקלים</v>
      </c>
      <c r="B4" t="str">
        <f t="shared" si="1"/>
        <v>בכל יום נוסף מוסיפים 3 שקלים</v>
      </c>
      <c r="C4" t="str">
        <f t="shared" si="2"/>
        <v xml:space="preserve"> תנו לאחד הנערים סכום כמספר השקלים בקופסה אחרי 3 ימים</v>
      </c>
      <c r="D4">
        <f t="shared" si="3"/>
        <v>11</v>
      </c>
      <c r="F4" t="s">
        <v>173</v>
      </c>
      <c r="G4">
        <v>5</v>
      </c>
      <c r="H4" t="s">
        <v>23</v>
      </c>
      <c r="I4" t="s">
        <v>175</v>
      </c>
      <c r="J4">
        <v>3</v>
      </c>
      <c r="K4">
        <v>3</v>
      </c>
      <c r="L4" t="s">
        <v>174</v>
      </c>
    </row>
    <row r="5" spans="1:12" x14ac:dyDescent="0.25">
      <c r="A5" t="str">
        <f t="shared" si="0"/>
        <v>ביום ראשון מכניסים לקופסה 6 שקלים</v>
      </c>
      <c r="B5" t="str">
        <f t="shared" si="1"/>
        <v>בכל יום נוסף מוסיפים 3 שקלים</v>
      </c>
      <c r="C5" t="str">
        <f t="shared" si="2"/>
        <v xml:space="preserve"> תנו לאחד הנערים סכום כמספר השקלים בקופסה אחרי 3 ימים</v>
      </c>
      <c r="D5">
        <f t="shared" si="3"/>
        <v>12</v>
      </c>
      <c r="F5" t="s">
        <v>173</v>
      </c>
      <c r="G5">
        <v>6</v>
      </c>
      <c r="H5" t="s">
        <v>23</v>
      </c>
      <c r="I5" t="s">
        <v>175</v>
      </c>
      <c r="J5">
        <v>3</v>
      </c>
      <c r="K5">
        <v>3</v>
      </c>
      <c r="L5" t="s">
        <v>174</v>
      </c>
    </row>
    <row r="6" spans="1:12" x14ac:dyDescent="0.25">
      <c r="A6" t="str">
        <f t="shared" si="0"/>
        <v>ביום ראשון מכניסים לקופסה 7 שקלים</v>
      </c>
      <c r="B6" t="str">
        <f t="shared" si="1"/>
        <v>בכל יום נוסף מוסיפים 3 שקלים</v>
      </c>
      <c r="C6" t="str">
        <f t="shared" si="2"/>
        <v xml:space="preserve"> תנו לאחד הנערים סכום כמספר השקלים בקופסה אחרי 3 ימים</v>
      </c>
      <c r="D6">
        <f t="shared" si="3"/>
        <v>13</v>
      </c>
      <c r="F6" t="s">
        <v>173</v>
      </c>
      <c r="G6">
        <v>7</v>
      </c>
      <c r="H6" t="s">
        <v>23</v>
      </c>
      <c r="I6" t="s">
        <v>175</v>
      </c>
      <c r="J6">
        <v>3</v>
      </c>
      <c r="K6">
        <v>3</v>
      </c>
      <c r="L6" t="s">
        <v>174</v>
      </c>
    </row>
    <row r="7" spans="1:12" x14ac:dyDescent="0.25">
      <c r="A7" t="str">
        <f t="shared" si="0"/>
        <v>ביום ראשון מכניסים לקופסה 8 שקלים</v>
      </c>
      <c r="B7" t="str">
        <f t="shared" si="1"/>
        <v>בכל יום נוסף מוסיפים 3 שקלים</v>
      </c>
      <c r="C7" t="str">
        <f t="shared" si="2"/>
        <v xml:space="preserve"> תנו לאחד הנערים סכום כמספר השקלים בקופסה אחרי 5 ימים</v>
      </c>
      <c r="D7">
        <f t="shared" si="3"/>
        <v>20</v>
      </c>
      <c r="F7" t="s">
        <v>173</v>
      </c>
      <c r="G7">
        <v>8</v>
      </c>
      <c r="H7" t="s">
        <v>23</v>
      </c>
      <c r="I7" t="s">
        <v>175</v>
      </c>
      <c r="J7">
        <v>3</v>
      </c>
      <c r="K7">
        <v>5</v>
      </c>
      <c r="L7" t="s">
        <v>174</v>
      </c>
    </row>
    <row r="8" spans="1:12" x14ac:dyDescent="0.25">
      <c r="A8" t="str">
        <f t="shared" si="0"/>
        <v>ביום ראשון מכניסים לקופסה 9 שקלים</v>
      </c>
      <c r="B8" t="str">
        <f t="shared" si="1"/>
        <v>בכל יום נוסף מוסיפים 3 שקלים</v>
      </c>
      <c r="C8" t="str">
        <f t="shared" si="2"/>
        <v xml:space="preserve"> תנו לאחד הנערים סכום כמספר השקלים בקופסה אחרי 5 ימים</v>
      </c>
      <c r="D8">
        <f t="shared" si="3"/>
        <v>21</v>
      </c>
      <c r="F8" t="s">
        <v>173</v>
      </c>
      <c r="G8">
        <v>9</v>
      </c>
      <c r="H8" t="s">
        <v>23</v>
      </c>
      <c r="I8" t="s">
        <v>175</v>
      </c>
      <c r="J8">
        <v>3</v>
      </c>
      <c r="K8">
        <v>5</v>
      </c>
      <c r="L8" t="s">
        <v>174</v>
      </c>
    </row>
    <row r="9" spans="1:12" x14ac:dyDescent="0.25">
      <c r="A9" t="str">
        <f t="shared" si="0"/>
        <v>ביום ראשון מכניסים לקופסה 10 שקלים</v>
      </c>
      <c r="B9" t="str">
        <f t="shared" si="1"/>
        <v>בכל יום נוסף מוסיפים 3 שקלים</v>
      </c>
      <c r="C9" t="str">
        <f t="shared" si="2"/>
        <v xml:space="preserve"> תנו לאחד הנערים סכום כמספר השקלים בקופסה אחרי 5 ימים</v>
      </c>
      <c r="D9">
        <f t="shared" si="3"/>
        <v>22</v>
      </c>
      <c r="F9" t="s">
        <v>173</v>
      </c>
      <c r="G9">
        <v>10</v>
      </c>
      <c r="H9" t="s">
        <v>23</v>
      </c>
      <c r="I9" t="s">
        <v>175</v>
      </c>
      <c r="J9">
        <v>3</v>
      </c>
      <c r="K9">
        <v>5</v>
      </c>
      <c r="L9" t="s">
        <v>174</v>
      </c>
    </row>
    <row r="10" spans="1:12" x14ac:dyDescent="0.25">
      <c r="A10" t="str">
        <f t="shared" si="0"/>
        <v>ביום ראשון מכניסים לקופסה 11 שקלים</v>
      </c>
      <c r="B10" t="str">
        <f t="shared" si="1"/>
        <v>בכל יום נוסף מוסיפים 3 שקלים</v>
      </c>
      <c r="C10" t="str">
        <f t="shared" si="2"/>
        <v xml:space="preserve"> תנו לאחד הנערים סכום כמספר השקלים בקופסה אחרי 5 ימים</v>
      </c>
      <c r="D10">
        <f t="shared" si="3"/>
        <v>23</v>
      </c>
      <c r="F10" t="s">
        <v>173</v>
      </c>
      <c r="G10">
        <v>11</v>
      </c>
      <c r="H10" t="s">
        <v>23</v>
      </c>
      <c r="I10" t="s">
        <v>175</v>
      </c>
      <c r="J10">
        <v>3</v>
      </c>
      <c r="K10">
        <v>5</v>
      </c>
      <c r="L10" t="s">
        <v>174</v>
      </c>
    </row>
    <row r="11" spans="1:12" x14ac:dyDescent="0.25">
      <c r="A11" t="str">
        <f t="shared" si="0"/>
        <v>ביום ראשון מכניסים לקופסה 12 שקלים</v>
      </c>
      <c r="B11" t="str">
        <f t="shared" si="1"/>
        <v>בכל יום נוסף מוסיפים 3 שקלים</v>
      </c>
      <c r="C11" t="str">
        <f t="shared" si="2"/>
        <v xml:space="preserve"> תנו לאחד הנערים סכום כמספר השקלים בקופסה אחרי 5 ימים</v>
      </c>
      <c r="D11">
        <f t="shared" si="3"/>
        <v>24</v>
      </c>
      <c r="F11" t="s">
        <v>173</v>
      </c>
      <c r="G11">
        <v>12</v>
      </c>
      <c r="H11" t="s">
        <v>23</v>
      </c>
      <c r="I11" t="s">
        <v>175</v>
      </c>
      <c r="J11">
        <v>3</v>
      </c>
      <c r="K11">
        <v>5</v>
      </c>
      <c r="L11" t="s">
        <v>174</v>
      </c>
    </row>
    <row r="12" spans="1:12" x14ac:dyDescent="0.25">
      <c r="A12" t="str">
        <f t="shared" si="0"/>
        <v>ביום ראשון מכניסים לקופסה 13 שקלים</v>
      </c>
      <c r="B12" t="str">
        <f t="shared" si="1"/>
        <v>בכל יום נוסף מוסיפים 4 שקלים</v>
      </c>
      <c r="C12" t="str">
        <f t="shared" si="2"/>
        <v xml:space="preserve"> תנו לאחד הנערים סכום כמספר השקלים בקופסה אחרי 5 ימים</v>
      </c>
      <c r="D12">
        <f t="shared" si="3"/>
        <v>29</v>
      </c>
      <c r="F12" t="s">
        <v>173</v>
      </c>
      <c r="G12">
        <v>13</v>
      </c>
      <c r="H12" t="s">
        <v>23</v>
      </c>
      <c r="I12" t="s">
        <v>175</v>
      </c>
      <c r="J12">
        <v>4</v>
      </c>
      <c r="K12">
        <v>5</v>
      </c>
      <c r="L12" t="s">
        <v>174</v>
      </c>
    </row>
    <row r="13" spans="1:12" x14ac:dyDescent="0.25">
      <c r="A13" t="str">
        <f t="shared" si="0"/>
        <v>ביום ראשון מכניסים לקופסה 14 שקלים</v>
      </c>
      <c r="B13" t="str">
        <f t="shared" si="1"/>
        <v>בכל יום נוסף מוסיפים 5 שקלים</v>
      </c>
      <c r="C13" t="str">
        <f t="shared" si="2"/>
        <v xml:space="preserve"> תנו לאחד הנערים סכום כמספר השקלים בקופסה אחרי 5 ימים</v>
      </c>
      <c r="D13">
        <f t="shared" si="3"/>
        <v>34</v>
      </c>
      <c r="F13" t="s">
        <v>173</v>
      </c>
      <c r="G13">
        <v>14</v>
      </c>
      <c r="H13" t="s">
        <v>23</v>
      </c>
      <c r="I13" t="s">
        <v>175</v>
      </c>
      <c r="J13">
        <v>5</v>
      </c>
      <c r="K13">
        <v>5</v>
      </c>
      <c r="L13" t="s">
        <v>174</v>
      </c>
    </row>
    <row r="14" spans="1:12" x14ac:dyDescent="0.25">
      <c r="A14" t="str">
        <f t="shared" si="0"/>
        <v>ביום ראשון מכניסים לקופסה 15 שקלים</v>
      </c>
      <c r="B14" t="str">
        <f t="shared" si="1"/>
        <v>בכל יום נוסף מוסיפים 6 שקלים</v>
      </c>
      <c r="C14" t="str">
        <f t="shared" si="2"/>
        <v xml:space="preserve"> תנו לאחד הנערים סכום כמספר השקלים בקופסה אחרי 5 ימים</v>
      </c>
      <c r="D14">
        <f t="shared" si="3"/>
        <v>39</v>
      </c>
      <c r="F14" t="s">
        <v>173</v>
      </c>
      <c r="G14">
        <v>15</v>
      </c>
      <c r="H14" t="s">
        <v>23</v>
      </c>
      <c r="I14" t="s">
        <v>175</v>
      </c>
      <c r="J14">
        <v>6</v>
      </c>
      <c r="K14">
        <v>5</v>
      </c>
      <c r="L14" t="s">
        <v>174</v>
      </c>
    </row>
    <row r="15" spans="1:12" x14ac:dyDescent="0.25">
      <c r="A15" t="str">
        <f t="shared" si="0"/>
        <v>ביום ראשון מכניסים לקופסה 16 שקלים</v>
      </c>
      <c r="B15" t="str">
        <f t="shared" si="1"/>
        <v>בכל יום נוסף מוסיפים 7 שקלים</v>
      </c>
      <c r="C15" t="str">
        <f t="shared" si="2"/>
        <v xml:space="preserve"> תנו לאחד הנערים סכום כמספר השקלים בקופסה אחרי 5 ימים</v>
      </c>
      <c r="D15">
        <f t="shared" si="3"/>
        <v>44</v>
      </c>
      <c r="F15" t="s">
        <v>173</v>
      </c>
      <c r="G15">
        <v>16</v>
      </c>
      <c r="H15" t="s">
        <v>23</v>
      </c>
      <c r="I15" t="s">
        <v>175</v>
      </c>
      <c r="J15">
        <v>7</v>
      </c>
      <c r="K15">
        <v>5</v>
      </c>
      <c r="L15" t="s">
        <v>174</v>
      </c>
    </row>
    <row r="16" spans="1:12" x14ac:dyDescent="0.25">
      <c r="A16" t="str">
        <f t="shared" si="0"/>
        <v>ביום ראשון מכניסים לקופסה 17 שקלים</v>
      </c>
      <c r="B16" t="str">
        <f t="shared" si="1"/>
        <v>בכל יום נוסף מוסיפים 8 שקלים</v>
      </c>
      <c r="C16" t="str">
        <f t="shared" si="2"/>
        <v xml:space="preserve"> תנו לאחד הנערים סכום כמספר השקלים בקופסה אחרי 5 ימים</v>
      </c>
      <c r="D16">
        <f t="shared" si="3"/>
        <v>49</v>
      </c>
      <c r="F16" t="s">
        <v>173</v>
      </c>
      <c r="G16">
        <v>17</v>
      </c>
      <c r="H16" t="s">
        <v>23</v>
      </c>
      <c r="I16" t="s">
        <v>175</v>
      </c>
      <c r="J16">
        <v>8</v>
      </c>
      <c r="K16">
        <v>5</v>
      </c>
      <c r="L16" t="s">
        <v>174</v>
      </c>
    </row>
    <row r="17" spans="1:12" x14ac:dyDescent="0.25">
      <c r="A17" t="str">
        <f t="shared" si="0"/>
        <v>ביום ראשון מכניסים לקופסה 18 שקלים</v>
      </c>
      <c r="B17" t="str">
        <f t="shared" si="1"/>
        <v>בכל יום נוסף מוסיפים 9 שקלים</v>
      </c>
      <c r="C17" t="str">
        <f t="shared" si="2"/>
        <v xml:space="preserve"> תנו לאחד הנערים סכום כמספר השקלים בקופסה אחרי 5 ימים</v>
      </c>
      <c r="D17">
        <f t="shared" si="3"/>
        <v>54</v>
      </c>
      <c r="F17" t="s">
        <v>173</v>
      </c>
      <c r="G17">
        <v>18</v>
      </c>
      <c r="H17" t="s">
        <v>23</v>
      </c>
      <c r="I17" t="s">
        <v>175</v>
      </c>
      <c r="J17">
        <v>9</v>
      </c>
      <c r="K17">
        <v>5</v>
      </c>
      <c r="L17" t="s">
        <v>174</v>
      </c>
    </row>
    <row r="18" spans="1:12" x14ac:dyDescent="0.25">
      <c r="A18" t="str">
        <f t="shared" si="0"/>
        <v>ביום ראשון מכניסים לקופסה 19 שקלים</v>
      </c>
      <c r="B18" t="str">
        <f t="shared" si="1"/>
        <v>בכל יום נוסף מוסיפים 10 שקלים</v>
      </c>
      <c r="C18" t="str">
        <f t="shared" si="2"/>
        <v xml:space="preserve"> תנו לאחד הנערים סכום כמספר השקלים בקופסה אחרי 5 ימים</v>
      </c>
      <c r="D18">
        <f t="shared" si="3"/>
        <v>59</v>
      </c>
      <c r="F18" t="s">
        <v>173</v>
      </c>
      <c r="G18">
        <v>19</v>
      </c>
      <c r="H18" t="s">
        <v>23</v>
      </c>
      <c r="I18" t="s">
        <v>175</v>
      </c>
      <c r="J18">
        <v>10</v>
      </c>
      <c r="K18">
        <v>5</v>
      </c>
      <c r="L18" t="s">
        <v>174</v>
      </c>
    </row>
    <row r="19" spans="1:12" x14ac:dyDescent="0.25">
      <c r="A19" t="str">
        <f t="shared" si="0"/>
        <v>ביום ראשון מכניסים לקופסה 20 שקלים</v>
      </c>
      <c r="B19" t="str">
        <f t="shared" si="1"/>
        <v>בכל יום נוסף מוסיפים 11 שקלים</v>
      </c>
      <c r="C19" t="str">
        <f t="shared" si="2"/>
        <v xml:space="preserve"> תנו לאחד הנערים סכום כמספר השקלים בקופסה אחרי 5 ימים</v>
      </c>
      <c r="D19">
        <f t="shared" si="3"/>
        <v>64</v>
      </c>
      <c r="F19" t="s">
        <v>173</v>
      </c>
      <c r="G19">
        <v>20</v>
      </c>
      <c r="H19" t="s">
        <v>23</v>
      </c>
      <c r="I19" t="s">
        <v>175</v>
      </c>
      <c r="J19">
        <v>11</v>
      </c>
      <c r="K19">
        <v>5</v>
      </c>
      <c r="L19" t="s">
        <v>174</v>
      </c>
    </row>
    <row r="20" spans="1:12" x14ac:dyDescent="0.25">
      <c r="A20" t="str">
        <f t="shared" si="0"/>
        <v>ביום ראשון מכניסים לקופסה 21 שקלים</v>
      </c>
      <c r="B20" t="str">
        <f t="shared" si="1"/>
        <v>בכל יום נוסף מוסיפים 12 שקלים</v>
      </c>
      <c r="C20" t="str">
        <f t="shared" si="2"/>
        <v xml:space="preserve"> תנו לאחד הנערים סכום כמספר השקלים בקופסה אחרי 5 ימים</v>
      </c>
      <c r="D20">
        <f t="shared" si="3"/>
        <v>69</v>
      </c>
      <c r="F20" t="s">
        <v>173</v>
      </c>
      <c r="G20">
        <v>21</v>
      </c>
      <c r="H20" t="s">
        <v>23</v>
      </c>
      <c r="I20" t="s">
        <v>175</v>
      </c>
      <c r="J20">
        <v>12</v>
      </c>
      <c r="K20">
        <v>5</v>
      </c>
      <c r="L20" t="s">
        <v>174</v>
      </c>
    </row>
    <row r="21" spans="1:12" x14ac:dyDescent="0.25">
      <c r="A21" t="str">
        <f t="shared" si="0"/>
        <v>ביום ראשון מכניסים לקופסה 22 שקלים</v>
      </c>
      <c r="B21" t="str">
        <f t="shared" si="1"/>
        <v>בכל יום נוסף מוסיפים 12 שקלים</v>
      </c>
      <c r="C21" t="str">
        <f t="shared" si="2"/>
        <v xml:space="preserve"> תנו לאחד הנערים סכום כמספר השקלים בקופסה אחרי 6 ימים</v>
      </c>
      <c r="D21">
        <f t="shared" si="3"/>
        <v>82</v>
      </c>
      <c r="F21" t="s">
        <v>173</v>
      </c>
      <c r="G21">
        <v>22</v>
      </c>
      <c r="H21" t="s">
        <v>23</v>
      </c>
      <c r="I21" t="s">
        <v>175</v>
      </c>
      <c r="J21">
        <v>12</v>
      </c>
      <c r="K21">
        <v>6</v>
      </c>
      <c r="L21" t="s">
        <v>174</v>
      </c>
    </row>
    <row r="22" spans="1:12" x14ac:dyDescent="0.25">
      <c r="A22" t="str">
        <f t="shared" si="0"/>
        <v>ביום ראשון מכניסים לקופסה 23 שקלים</v>
      </c>
      <c r="B22" t="str">
        <f t="shared" si="1"/>
        <v>בכל יום נוסף מוסיפים 12 שקלים</v>
      </c>
      <c r="C22" t="str">
        <f t="shared" si="2"/>
        <v xml:space="preserve"> תנו לאחד הנערים סכום כמספר השקלים בקופסה אחרי 7 ימים</v>
      </c>
      <c r="D22">
        <f t="shared" si="3"/>
        <v>95</v>
      </c>
      <c r="F22" t="s">
        <v>173</v>
      </c>
      <c r="G22">
        <v>23</v>
      </c>
      <c r="H22" t="s">
        <v>23</v>
      </c>
      <c r="I22" t="s">
        <v>175</v>
      </c>
      <c r="J22">
        <v>12</v>
      </c>
      <c r="K22">
        <v>7</v>
      </c>
      <c r="L22" t="s">
        <v>174</v>
      </c>
    </row>
    <row r="23" spans="1:12" x14ac:dyDescent="0.25">
      <c r="A23" t="str">
        <f t="shared" si="0"/>
        <v>ביום ראשון מכניסים לקופסה 24 שקלים</v>
      </c>
      <c r="B23" t="str">
        <f t="shared" si="1"/>
        <v>בכל יום נוסף מוסיפים 12 שקלים</v>
      </c>
      <c r="C23" t="str">
        <f t="shared" si="2"/>
        <v xml:space="preserve"> תנו לאחד הנערים סכום כמספר השקלים בקופסה אחרי 8 ימים</v>
      </c>
      <c r="D23">
        <f t="shared" si="3"/>
        <v>108</v>
      </c>
      <c r="F23" t="s">
        <v>173</v>
      </c>
      <c r="G23">
        <v>24</v>
      </c>
      <c r="H23" t="s">
        <v>23</v>
      </c>
      <c r="I23" t="s">
        <v>175</v>
      </c>
      <c r="J23">
        <v>12</v>
      </c>
      <c r="K23">
        <v>8</v>
      </c>
      <c r="L23" t="s">
        <v>174</v>
      </c>
    </row>
    <row r="24" spans="1:12" x14ac:dyDescent="0.25">
      <c r="A24" t="str">
        <f t="shared" si="0"/>
        <v>ביום ראשון מכניסים לקופסה 25 שקלים</v>
      </c>
      <c r="B24" t="str">
        <f t="shared" si="1"/>
        <v>בכל יום נוסף מוסיפים 12 שקלים</v>
      </c>
      <c r="C24" t="str">
        <f t="shared" si="2"/>
        <v xml:space="preserve"> תנו לאחד הנערים סכום כמספר השקלים בקופסה אחרי 9 ימים</v>
      </c>
      <c r="D24">
        <f t="shared" si="3"/>
        <v>121</v>
      </c>
      <c r="F24" t="s">
        <v>173</v>
      </c>
      <c r="G24">
        <v>25</v>
      </c>
      <c r="H24" t="s">
        <v>23</v>
      </c>
      <c r="I24" t="s">
        <v>175</v>
      </c>
      <c r="J24">
        <v>12</v>
      </c>
      <c r="K24">
        <v>9</v>
      </c>
      <c r="L24" t="s">
        <v>174</v>
      </c>
    </row>
    <row r="25" spans="1:12" x14ac:dyDescent="0.25">
      <c r="A25" t="str">
        <f t="shared" si="0"/>
        <v>ביום ראשון מכניסים לקופסה 26 שקלים</v>
      </c>
      <c r="B25" t="str">
        <f t="shared" si="1"/>
        <v>בכל יום נוסף מוסיפים 12 שקלים</v>
      </c>
      <c r="C25" t="str">
        <f t="shared" si="2"/>
        <v xml:space="preserve"> תנו לאחד הנערים סכום כמספר השקלים בקופסה אחרי 10 ימים</v>
      </c>
      <c r="D25">
        <f t="shared" si="3"/>
        <v>134</v>
      </c>
      <c r="F25" t="s">
        <v>173</v>
      </c>
      <c r="G25">
        <v>26</v>
      </c>
      <c r="H25" t="s">
        <v>23</v>
      </c>
      <c r="I25" t="s">
        <v>175</v>
      </c>
      <c r="J25">
        <v>12</v>
      </c>
      <c r="K25">
        <v>10</v>
      </c>
      <c r="L25" t="s">
        <v>174</v>
      </c>
    </row>
    <row r="26" spans="1:12" x14ac:dyDescent="0.25">
      <c r="A26" t="str">
        <f t="shared" si="0"/>
        <v>ביום ראשון מכניסים לקופסה 2 שקלים</v>
      </c>
      <c r="B26" t="str">
        <f>CONCATENATE(I26,J26)</f>
        <v>בכל יום נוסף מוסיפים מוסיפים סכום כפול 2</v>
      </c>
      <c r="C26" t="str">
        <f t="shared" si="2"/>
        <v xml:space="preserve"> תנו לאחד הנערים סכום כמספר השקלים בקופסה אחרי 3 ימים</v>
      </c>
      <c r="D26">
        <f>(J26^(K26+1)-J26)/(J26-1)</f>
        <v>14</v>
      </c>
      <c r="F26" t="s">
        <v>173</v>
      </c>
      <c r="G26">
        <v>2</v>
      </c>
      <c r="H26" t="s">
        <v>23</v>
      </c>
      <c r="I26" t="s">
        <v>176</v>
      </c>
      <c r="J26">
        <v>2</v>
      </c>
      <c r="K26">
        <v>3</v>
      </c>
      <c r="L26" t="s">
        <v>174</v>
      </c>
    </row>
    <row r="27" spans="1:12" x14ac:dyDescent="0.25">
      <c r="A27" t="str">
        <f t="shared" si="0"/>
        <v>ביום ראשון מכניסים לקופסה 3 שקלים</v>
      </c>
      <c r="B27" t="str">
        <f t="shared" ref="B27:B30" si="4">CONCATENATE(I27,J27)</f>
        <v>בכל יום נוסף מוסיפים מוסיפים סכום כפול 2</v>
      </c>
      <c r="C27" t="str">
        <f t="shared" si="2"/>
        <v xml:space="preserve"> תנו לאחד הנערים סכום כמספר השקלים בקופסה אחרי 4 ימים</v>
      </c>
      <c r="D27">
        <f t="shared" ref="D27:D30" si="5">(J27^(K27+1)-J27)/(J27-1)</f>
        <v>30</v>
      </c>
      <c r="F27" t="s">
        <v>173</v>
      </c>
      <c r="G27">
        <v>3</v>
      </c>
      <c r="H27" t="s">
        <v>23</v>
      </c>
      <c r="I27" t="s">
        <v>176</v>
      </c>
      <c r="J27">
        <v>2</v>
      </c>
      <c r="K27">
        <v>4</v>
      </c>
      <c r="L27" t="s">
        <v>174</v>
      </c>
    </row>
    <row r="28" spans="1:12" x14ac:dyDescent="0.25">
      <c r="A28" t="str">
        <f t="shared" si="0"/>
        <v>ביום ראשון מכניסים לקופסה 4 שקלים</v>
      </c>
      <c r="B28" t="str">
        <f t="shared" si="4"/>
        <v>בכל יום נוסף מוסיפים מוסיפים סכום כפול 2</v>
      </c>
      <c r="C28" t="str">
        <f t="shared" si="2"/>
        <v xml:space="preserve"> תנו לאחד הנערים סכום כמספר השקלים בקופסה אחרי 5 ימים</v>
      </c>
      <c r="D28">
        <f t="shared" si="5"/>
        <v>62</v>
      </c>
      <c r="F28" t="s">
        <v>173</v>
      </c>
      <c r="G28">
        <v>4</v>
      </c>
      <c r="H28" t="s">
        <v>23</v>
      </c>
      <c r="I28" t="s">
        <v>176</v>
      </c>
      <c r="J28">
        <v>2</v>
      </c>
      <c r="K28">
        <v>5</v>
      </c>
      <c r="L28" t="s">
        <v>174</v>
      </c>
    </row>
    <row r="29" spans="1:12" x14ac:dyDescent="0.25">
      <c r="A29" t="str">
        <f t="shared" si="0"/>
        <v>ביום ראשון מכניסים לקופסה 5 שקלים</v>
      </c>
      <c r="B29" t="str">
        <f t="shared" si="4"/>
        <v>בכל יום נוסף מוסיפים מוסיפים סכום כפול 2</v>
      </c>
      <c r="C29" t="str">
        <f t="shared" si="2"/>
        <v xml:space="preserve"> תנו לאחד הנערים סכום כמספר השקלים בקופסה אחרי 6 ימים</v>
      </c>
      <c r="D29">
        <f t="shared" si="5"/>
        <v>126</v>
      </c>
      <c r="F29" t="s">
        <v>173</v>
      </c>
      <c r="G29">
        <v>5</v>
      </c>
      <c r="H29" t="s">
        <v>23</v>
      </c>
      <c r="I29" t="s">
        <v>176</v>
      </c>
      <c r="J29">
        <v>2</v>
      </c>
      <c r="K29">
        <v>6</v>
      </c>
      <c r="L29" t="s">
        <v>174</v>
      </c>
    </row>
    <row r="30" spans="1:12" x14ac:dyDescent="0.25">
      <c r="A30" t="str">
        <f t="shared" si="0"/>
        <v>ביום ראשון מכניסים לקופסה 6 שקלים</v>
      </c>
      <c r="B30" t="str">
        <f t="shared" si="4"/>
        <v>בכל יום נוסף מוסיפים מוסיפים סכום כפול 2</v>
      </c>
      <c r="C30" t="str">
        <f t="shared" si="2"/>
        <v xml:space="preserve"> תנו לאחד הנערים סכום כמספר השקלים בקופסה אחרי 7 ימים</v>
      </c>
      <c r="D30">
        <f t="shared" si="5"/>
        <v>254</v>
      </c>
      <c r="F30" t="s">
        <v>173</v>
      </c>
      <c r="G30">
        <v>6</v>
      </c>
      <c r="H30" t="s">
        <v>23</v>
      </c>
      <c r="I30" t="s">
        <v>176</v>
      </c>
      <c r="J30">
        <v>2</v>
      </c>
      <c r="K30">
        <v>7</v>
      </c>
      <c r="L30" t="s">
        <v>174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topLeftCell="B1" zoomScale="92" zoomScaleNormal="92" workbookViewId="0">
      <selection activeCell="C30" sqref="C30"/>
    </sheetView>
  </sheetViews>
  <sheetFormatPr defaultRowHeight="13.8" x14ac:dyDescent="0.25"/>
  <cols>
    <col min="1" max="1" width="47.59765625" customWidth="1"/>
    <col min="2" max="2" width="45.5" customWidth="1"/>
    <col min="3" max="3" width="61.09765625" customWidth="1"/>
    <col min="5" max="5" width="3.3984375" customWidth="1"/>
    <col min="6" max="6" width="14.5" customWidth="1"/>
    <col min="7" max="7" width="3.19921875" customWidth="1"/>
    <col min="9" max="9" width="2.796875" customWidth="1"/>
    <col min="10" max="10" width="3.296875" customWidth="1"/>
    <col min="11" max="11" width="9.59765625" customWidth="1"/>
    <col min="12" max="12" width="5.69921875" customWidth="1"/>
    <col min="13" max="13" width="6.59765625" customWidth="1"/>
    <col min="14" max="14" width="3" customWidth="1"/>
    <col min="15" max="15" width="3.5" customWidth="1"/>
    <col min="16" max="16" width="7.69921875" customWidth="1"/>
    <col min="17" max="17" width="4.597656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G1" t="s">
        <v>0</v>
      </c>
      <c r="J1" t="s">
        <v>1</v>
      </c>
      <c r="N1" t="s">
        <v>183</v>
      </c>
      <c r="O1" t="s">
        <v>184</v>
      </c>
      <c r="Q1" t="s">
        <v>181</v>
      </c>
      <c r="R1" t="s">
        <v>182</v>
      </c>
    </row>
    <row r="2" spans="1:18" x14ac:dyDescent="0.25">
      <c r="A2" t="str">
        <f>CONCATENATE(F2,G2,H2,I2,J2,K2,L2,M2)</f>
        <v xml:space="preserve">מחיר  חבילה ובה 5 לחמניות  ו  4 סוכריות הוא  33 שקלים </v>
      </c>
      <c r="B2" t="str">
        <f>CONCATENATE(F2,N2,H2,I2,O2,K2,P2,M2)</f>
        <v xml:space="preserve">מחיר  חבילה ובה 3 לחמניות  ו  4 סוכריות הוא  23 שקלים </v>
      </c>
      <c r="C2" t="s">
        <v>380</v>
      </c>
      <c r="D2" t="str">
        <f>CONCATENATE(G2*Q2,",",J2*R2)</f>
        <v>25,8</v>
      </c>
      <c r="F2" t="s">
        <v>179</v>
      </c>
      <c r="G2">
        <v>5</v>
      </c>
      <c r="H2" t="s">
        <v>177</v>
      </c>
      <c r="I2" t="s">
        <v>178</v>
      </c>
      <c r="J2">
        <v>4</v>
      </c>
      <c r="K2" t="s">
        <v>180</v>
      </c>
      <c r="L2">
        <f>G2*Q2+J2*R2</f>
        <v>33</v>
      </c>
      <c r="M2" t="s">
        <v>26</v>
      </c>
      <c r="N2">
        <v>3</v>
      </c>
      <c r="O2">
        <v>4</v>
      </c>
      <c r="P2">
        <f>N2*Q2+O2*R2</f>
        <v>23</v>
      </c>
      <c r="Q2">
        <v>5</v>
      </c>
      <c r="R2">
        <v>2</v>
      </c>
    </row>
    <row r="3" spans="1:18" x14ac:dyDescent="0.25">
      <c r="A3" t="str">
        <f t="shared" ref="A3:A8" si="0">CONCATENATE(F3,G3,H3,I3,J3,K3,L3,M3)</f>
        <v xml:space="preserve">מחיר  חבילה ובה 6 לחמניות  ו  4 סוכריות הוא  42 שקלים </v>
      </c>
      <c r="B3" t="str">
        <f t="shared" ref="B3:B26" si="1">CONCATENATE(F3,N3,H3,I3,O3,K3,P3,M3)</f>
        <v xml:space="preserve">מחיר  חבילה ובה 3 לחמניות  ו  4 סוכריות הוא  27 שקלים </v>
      </c>
      <c r="C3" t="s">
        <v>380</v>
      </c>
      <c r="D3" t="str">
        <f t="shared" ref="D3:D8" si="2">CONCATENATE(G3*Q3,",",J3*R3)</f>
        <v>30,12</v>
      </c>
      <c r="F3" t="s">
        <v>179</v>
      </c>
      <c r="G3">
        <v>6</v>
      </c>
      <c r="H3" t="s">
        <v>177</v>
      </c>
      <c r="I3" t="s">
        <v>178</v>
      </c>
      <c r="J3">
        <v>4</v>
      </c>
      <c r="K3" t="s">
        <v>180</v>
      </c>
      <c r="L3">
        <f t="shared" ref="L3:L8" si="3">G3*Q3+J3*R3</f>
        <v>42</v>
      </c>
      <c r="M3" t="s">
        <v>26</v>
      </c>
      <c r="N3">
        <v>3</v>
      </c>
      <c r="O3">
        <v>4</v>
      </c>
      <c r="P3">
        <f t="shared" ref="P3:P8" si="4">N3*Q3+O3*R3</f>
        <v>27</v>
      </c>
      <c r="Q3">
        <v>5</v>
      </c>
      <c r="R3">
        <v>3</v>
      </c>
    </row>
    <row r="4" spans="1:18" x14ac:dyDescent="0.25">
      <c r="A4" t="str">
        <f t="shared" si="0"/>
        <v xml:space="preserve">מחיר  חבילה ובה 7 לחמניות  ו  4 סוכריות הוא  51 שקלים </v>
      </c>
      <c r="B4" t="str">
        <f t="shared" si="1"/>
        <v xml:space="preserve">מחיר  חבילה ובה 3 לחמניות  ו  4 סוכריות הוא  31 שקלים </v>
      </c>
      <c r="C4" t="s">
        <v>380</v>
      </c>
      <c r="D4" t="str">
        <f t="shared" si="2"/>
        <v>35,16</v>
      </c>
      <c r="F4" t="s">
        <v>179</v>
      </c>
      <c r="G4">
        <v>7</v>
      </c>
      <c r="H4" t="s">
        <v>177</v>
      </c>
      <c r="I4" t="s">
        <v>178</v>
      </c>
      <c r="J4">
        <v>4</v>
      </c>
      <c r="K4" t="s">
        <v>180</v>
      </c>
      <c r="L4">
        <f t="shared" si="3"/>
        <v>51</v>
      </c>
      <c r="M4" t="s">
        <v>26</v>
      </c>
      <c r="N4">
        <v>3</v>
      </c>
      <c r="O4">
        <v>4</v>
      </c>
      <c r="P4">
        <f t="shared" si="4"/>
        <v>31</v>
      </c>
      <c r="Q4">
        <v>5</v>
      </c>
      <c r="R4">
        <v>4</v>
      </c>
    </row>
    <row r="5" spans="1:18" x14ac:dyDescent="0.25">
      <c r="A5" t="str">
        <f t="shared" si="0"/>
        <v xml:space="preserve">מחיר  חבילה ובה 8 לחמניות  ו  4 סוכריות הוא  60 שקלים </v>
      </c>
      <c r="B5" t="str">
        <f t="shared" si="1"/>
        <v xml:space="preserve">מחיר  חבילה ובה 3 לחמניות  ו  4 סוכריות הוא  35 שקלים </v>
      </c>
      <c r="C5" t="s">
        <v>380</v>
      </c>
      <c r="D5" t="str">
        <f t="shared" si="2"/>
        <v>40,20</v>
      </c>
      <c r="F5" t="s">
        <v>179</v>
      </c>
      <c r="G5">
        <v>8</v>
      </c>
      <c r="H5" t="s">
        <v>177</v>
      </c>
      <c r="I5" t="s">
        <v>178</v>
      </c>
      <c r="J5">
        <v>4</v>
      </c>
      <c r="K5" t="s">
        <v>180</v>
      </c>
      <c r="L5">
        <f t="shared" si="3"/>
        <v>60</v>
      </c>
      <c r="M5" t="s">
        <v>26</v>
      </c>
      <c r="N5">
        <v>3</v>
      </c>
      <c r="O5">
        <v>4</v>
      </c>
      <c r="P5">
        <f t="shared" si="4"/>
        <v>35</v>
      </c>
      <c r="Q5">
        <v>5</v>
      </c>
      <c r="R5">
        <v>5</v>
      </c>
    </row>
    <row r="6" spans="1:18" x14ac:dyDescent="0.25">
      <c r="A6" t="str">
        <f t="shared" si="0"/>
        <v xml:space="preserve">מחיר  חבילה ובה 9 לחמניות  ו  4 סוכריות הוא  69 שקלים </v>
      </c>
      <c r="B6" t="str">
        <f t="shared" si="1"/>
        <v xml:space="preserve">מחיר  חבילה ובה 3 לחמניות  ו  4 סוכריות הוא  39 שקלים </v>
      </c>
      <c r="C6" t="s">
        <v>380</v>
      </c>
      <c r="D6" t="str">
        <f t="shared" si="2"/>
        <v>45,24</v>
      </c>
      <c r="F6" t="s">
        <v>179</v>
      </c>
      <c r="G6">
        <v>9</v>
      </c>
      <c r="H6" t="s">
        <v>177</v>
      </c>
      <c r="I6" t="s">
        <v>178</v>
      </c>
      <c r="J6">
        <v>4</v>
      </c>
      <c r="K6" t="s">
        <v>180</v>
      </c>
      <c r="L6">
        <f t="shared" si="3"/>
        <v>69</v>
      </c>
      <c r="M6" t="s">
        <v>26</v>
      </c>
      <c r="N6">
        <v>3</v>
      </c>
      <c r="O6">
        <v>4</v>
      </c>
      <c r="P6">
        <f t="shared" si="4"/>
        <v>39</v>
      </c>
      <c r="Q6">
        <v>5</v>
      </c>
      <c r="R6">
        <v>6</v>
      </c>
    </row>
    <row r="7" spans="1:18" x14ac:dyDescent="0.25">
      <c r="A7" t="str">
        <f t="shared" si="0"/>
        <v xml:space="preserve">מחיר  חבילה ובה 7 לחמניות  ו  4 סוכריות הוא  63 שקלים </v>
      </c>
      <c r="B7" t="str">
        <f t="shared" si="1"/>
        <v xml:space="preserve">מחיר  חבילה ובה 7 לחמניות  ו  5 סוכריות הוא  70 שקלים </v>
      </c>
      <c r="C7" t="s">
        <v>380</v>
      </c>
      <c r="D7" t="str">
        <f t="shared" si="2"/>
        <v>35,28</v>
      </c>
      <c r="F7" t="s">
        <v>179</v>
      </c>
      <c r="G7">
        <v>7</v>
      </c>
      <c r="H7" t="s">
        <v>177</v>
      </c>
      <c r="I7" t="s">
        <v>178</v>
      </c>
      <c r="J7">
        <v>4</v>
      </c>
      <c r="K7" t="s">
        <v>180</v>
      </c>
      <c r="L7">
        <f t="shared" si="3"/>
        <v>63</v>
      </c>
      <c r="M7" t="s">
        <v>26</v>
      </c>
      <c r="N7">
        <v>7</v>
      </c>
      <c r="O7">
        <v>5</v>
      </c>
      <c r="P7">
        <f t="shared" si="4"/>
        <v>70</v>
      </c>
      <c r="Q7">
        <v>5</v>
      </c>
      <c r="R7">
        <v>7</v>
      </c>
    </row>
    <row r="8" spans="1:18" x14ac:dyDescent="0.25">
      <c r="A8" t="str">
        <f t="shared" si="0"/>
        <v xml:space="preserve">מחיר  חבילה ובה 7 לחמניות  ו  4 סוכריות הוא  67 שקלים </v>
      </c>
      <c r="B8" t="str">
        <f t="shared" si="1"/>
        <v xml:space="preserve">מחיר  חבילה ובה 7 לחמניות  ו  5 סוכריות הוא  75 שקלים </v>
      </c>
      <c r="C8" t="s">
        <v>380</v>
      </c>
      <c r="D8" t="str">
        <f t="shared" si="2"/>
        <v>35,32</v>
      </c>
      <c r="F8" t="s">
        <v>179</v>
      </c>
      <c r="G8">
        <v>7</v>
      </c>
      <c r="H8" t="s">
        <v>177</v>
      </c>
      <c r="I8" t="s">
        <v>178</v>
      </c>
      <c r="J8">
        <v>4</v>
      </c>
      <c r="K8" t="s">
        <v>180</v>
      </c>
      <c r="L8">
        <f t="shared" si="3"/>
        <v>67</v>
      </c>
      <c r="M8" t="s">
        <v>26</v>
      </c>
      <c r="N8">
        <v>7</v>
      </c>
      <c r="O8">
        <v>5</v>
      </c>
      <c r="P8">
        <f t="shared" si="4"/>
        <v>75</v>
      </c>
      <c r="Q8">
        <v>5</v>
      </c>
      <c r="R8">
        <v>8</v>
      </c>
    </row>
    <row r="9" spans="1:18" x14ac:dyDescent="0.25">
      <c r="A9" t="str">
        <f t="shared" ref="A9:A16" si="5">CONCATENATE(F9,G9,H9,I9,J9,K9,L9,M9)</f>
        <v xml:space="preserve">מחיר  חבילה ובה 7 לחמניות  ו  5 סוכריות הוא  82 שקלים </v>
      </c>
      <c r="B9" t="str">
        <f t="shared" si="1"/>
        <v xml:space="preserve">מחיר  חבילה ובה 7 לחמניות  ו  6 סוכריות הוא  90 שקלים </v>
      </c>
      <c r="C9" t="s">
        <v>380</v>
      </c>
      <c r="D9" t="str">
        <f t="shared" ref="D9:D15" si="6">CONCATENATE(G9*Q9,",",J9*R9)</f>
        <v>42,40</v>
      </c>
      <c r="F9" t="s">
        <v>179</v>
      </c>
      <c r="G9">
        <v>7</v>
      </c>
      <c r="H9" t="s">
        <v>177</v>
      </c>
      <c r="I9" t="s">
        <v>178</v>
      </c>
      <c r="J9">
        <v>5</v>
      </c>
      <c r="K9" t="s">
        <v>180</v>
      </c>
      <c r="L9">
        <f t="shared" ref="L9:L15" si="7">G9*Q9+J9*R9</f>
        <v>82</v>
      </c>
      <c r="M9" t="s">
        <v>26</v>
      </c>
      <c r="N9">
        <v>7</v>
      </c>
      <c r="O9">
        <v>6</v>
      </c>
      <c r="P9">
        <f t="shared" ref="P9:P15" si="8">N9*Q9+O9*R9</f>
        <v>90</v>
      </c>
      <c r="Q9">
        <v>6</v>
      </c>
      <c r="R9">
        <v>8</v>
      </c>
    </row>
    <row r="10" spans="1:18" x14ac:dyDescent="0.25">
      <c r="A10" t="str">
        <f t="shared" si="5"/>
        <v xml:space="preserve">מחיר  חבילה ובה 7 לחמניות  ו  6 סוכריות הוא  97 שקלים </v>
      </c>
      <c r="B10" t="str">
        <f t="shared" si="1"/>
        <v xml:space="preserve">מחיר  חבילה ובה 7 לחמניות  ו  3 סוכריות הוא  73 שקלים </v>
      </c>
      <c r="C10" t="s">
        <v>380</v>
      </c>
      <c r="D10" t="str">
        <f t="shared" si="6"/>
        <v>49,48</v>
      </c>
      <c r="F10" t="s">
        <v>179</v>
      </c>
      <c r="G10">
        <v>7</v>
      </c>
      <c r="H10" t="s">
        <v>177</v>
      </c>
      <c r="I10" t="s">
        <v>178</v>
      </c>
      <c r="J10">
        <v>6</v>
      </c>
      <c r="K10" t="s">
        <v>180</v>
      </c>
      <c r="L10">
        <f t="shared" si="7"/>
        <v>97</v>
      </c>
      <c r="M10" t="s">
        <v>26</v>
      </c>
      <c r="N10">
        <v>7</v>
      </c>
      <c r="O10">
        <v>3</v>
      </c>
      <c r="P10">
        <f t="shared" si="8"/>
        <v>73</v>
      </c>
      <c r="Q10">
        <v>7</v>
      </c>
      <c r="R10">
        <v>8</v>
      </c>
    </row>
    <row r="11" spans="1:18" x14ac:dyDescent="0.25">
      <c r="A11" t="str">
        <f t="shared" si="5"/>
        <v xml:space="preserve">מחיר  חבילה ובה 7 לחמניות  ו  7 סוכריות הוא  112 שקלים </v>
      </c>
      <c r="B11" t="str">
        <f t="shared" si="1"/>
        <v xml:space="preserve">מחיר  חבילה ובה 7 לחמניות  ו  8 סוכריות הוא  120 שקלים </v>
      </c>
      <c r="C11" t="s">
        <v>380</v>
      </c>
      <c r="D11" t="str">
        <f t="shared" si="6"/>
        <v>56,56</v>
      </c>
      <c r="F11" t="s">
        <v>179</v>
      </c>
      <c r="G11">
        <v>7</v>
      </c>
      <c r="H11" t="s">
        <v>177</v>
      </c>
      <c r="I11" t="s">
        <v>178</v>
      </c>
      <c r="J11">
        <v>7</v>
      </c>
      <c r="K11" t="s">
        <v>180</v>
      </c>
      <c r="L11">
        <f t="shared" si="7"/>
        <v>112</v>
      </c>
      <c r="M11" t="s">
        <v>26</v>
      </c>
      <c r="N11">
        <v>7</v>
      </c>
      <c r="O11">
        <v>8</v>
      </c>
      <c r="P11">
        <f t="shared" si="8"/>
        <v>120</v>
      </c>
      <c r="Q11">
        <v>8</v>
      </c>
      <c r="R11">
        <v>8</v>
      </c>
    </row>
    <row r="12" spans="1:18" x14ac:dyDescent="0.25">
      <c r="A12" t="str">
        <f t="shared" si="5"/>
        <v xml:space="preserve">מחיר  חבילה ובה 7 לחמניות  ו  8 סוכריות הוא  127 שקלים </v>
      </c>
      <c r="B12" t="str">
        <f t="shared" si="1"/>
        <v xml:space="preserve">מחיר  חבילה ובה 7 לחמניות  ו  9 סוכריות הוא  135 שקלים </v>
      </c>
      <c r="C12" t="s">
        <v>380</v>
      </c>
      <c r="D12" t="str">
        <f t="shared" si="6"/>
        <v>63,64</v>
      </c>
      <c r="F12" t="s">
        <v>179</v>
      </c>
      <c r="G12">
        <v>7</v>
      </c>
      <c r="H12" t="s">
        <v>177</v>
      </c>
      <c r="I12" t="s">
        <v>178</v>
      </c>
      <c r="J12">
        <v>8</v>
      </c>
      <c r="K12" t="s">
        <v>180</v>
      </c>
      <c r="L12">
        <f t="shared" si="7"/>
        <v>127</v>
      </c>
      <c r="M12" t="s">
        <v>26</v>
      </c>
      <c r="N12">
        <v>7</v>
      </c>
      <c r="O12">
        <v>9</v>
      </c>
      <c r="P12">
        <f t="shared" si="8"/>
        <v>135</v>
      </c>
      <c r="Q12">
        <v>9</v>
      </c>
      <c r="R12">
        <v>8</v>
      </c>
    </row>
    <row r="13" spans="1:18" x14ac:dyDescent="0.25">
      <c r="A13" t="str">
        <f t="shared" si="5"/>
        <v xml:space="preserve">מחיר  חבילה ובה 7 לחמניות  ו  9 סוכריות הוא  142 שקלים </v>
      </c>
      <c r="B13" t="str">
        <f t="shared" si="1"/>
        <v xml:space="preserve">מחיר  חבילה ובה 7 לחמניות  ו  10 סוכריות הוא  150 שקלים </v>
      </c>
      <c r="C13" t="s">
        <v>380</v>
      </c>
      <c r="D13" t="str">
        <f t="shared" si="6"/>
        <v>70,72</v>
      </c>
      <c r="F13" t="s">
        <v>179</v>
      </c>
      <c r="G13">
        <v>7</v>
      </c>
      <c r="H13" t="s">
        <v>177</v>
      </c>
      <c r="I13" t="s">
        <v>178</v>
      </c>
      <c r="J13">
        <v>9</v>
      </c>
      <c r="K13" t="s">
        <v>180</v>
      </c>
      <c r="L13">
        <f t="shared" si="7"/>
        <v>142</v>
      </c>
      <c r="M13" t="s">
        <v>26</v>
      </c>
      <c r="N13">
        <v>7</v>
      </c>
      <c r="O13">
        <v>10</v>
      </c>
      <c r="P13">
        <f t="shared" si="8"/>
        <v>150</v>
      </c>
      <c r="Q13">
        <v>10</v>
      </c>
      <c r="R13">
        <v>8</v>
      </c>
    </row>
    <row r="14" spans="1:18" x14ac:dyDescent="0.25">
      <c r="A14" t="str">
        <f t="shared" si="5"/>
        <v xml:space="preserve">מחיר  חבילה ובה 7 לחמניות  ו  10 סוכריות הוא  157 שקלים </v>
      </c>
      <c r="B14" t="str">
        <f t="shared" si="1"/>
        <v xml:space="preserve">מחיר  חבילה ובה 7 לחמניות  ו  11 סוכריות הוא  165 שקלים </v>
      </c>
      <c r="C14" t="s">
        <v>380</v>
      </c>
      <c r="D14" t="str">
        <f t="shared" si="6"/>
        <v>77,80</v>
      </c>
      <c r="F14" t="s">
        <v>179</v>
      </c>
      <c r="G14">
        <v>7</v>
      </c>
      <c r="H14" t="s">
        <v>177</v>
      </c>
      <c r="I14" t="s">
        <v>178</v>
      </c>
      <c r="J14">
        <v>10</v>
      </c>
      <c r="K14" t="s">
        <v>180</v>
      </c>
      <c r="L14">
        <f t="shared" si="7"/>
        <v>157</v>
      </c>
      <c r="M14" t="s">
        <v>26</v>
      </c>
      <c r="N14">
        <v>7</v>
      </c>
      <c r="O14">
        <v>11</v>
      </c>
      <c r="P14">
        <f t="shared" si="8"/>
        <v>165</v>
      </c>
      <c r="Q14">
        <v>11</v>
      </c>
      <c r="R14">
        <v>8</v>
      </c>
    </row>
    <row r="15" spans="1:18" x14ac:dyDescent="0.25">
      <c r="A15" t="str">
        <f t="shared" si="5"/>
        <v xml:space="preserve">מחיר  חבילה ובה 7 סופגניות ו  11 סוכריות הוא  172 שקלים </v>
      </c>
      <c r="B15" t="str">
        <f t="shared" si="1"/>
        <v xml:space="preserve">מחיר  חבילה ובה 7 סופגניות ו  12 סוכריות הוא  180 שקלים </v>
      </c>
      <c r="C15" t="s">
        <v>380</v>
      </c>
      <c r="D15" t="str">
        <f t="shared" si="6"/>
        <v>84,88</v>
      </c>
      <c r="F15" t="s">
        <v>179</v>
      </c>
      <c r="G15">
        <v>7</v>
      </c>
      <c r="H15" t="s">
        <v>185</v>
      </c>
      <c r="I15" t="s">
        <v>178</v>
      </c>
      <c r="J15">
        <v>11</v>
      </c>
      <c r="K15" t="s">
        <v>180</v>
      </c>
      <c r="L15">
        <f t="shared" si="7"/>
        <v>172</v>
      </c>
      <c r="M15" t="s">
        <v>26</v>
      </c>
      <c r="N15">
        <v>7</v>
      </c>
      <c r="O15">
        <v>12</v>
      </c>
      <c r="P15">
        <f t="shared" si="8"/>
        <v>180</v>
      </c>
      <c r="Q15">
        <v>12</v>
      </c>
      <c r="R15">
        <v>8</v>
      </c>
    </row>
    <row r="16" spans="1:18" x14ac:dyDescent="0.25">
      <c r="A16" t="str">
        <f t="shared" si="5"/>
        <v xml:space="preserve">מחיר  חבילה ובה 8 סופגניות ו  12 סוכריות הוא  192 שקלים </v>
      </c>
      <c r="B16" t="str">
        <f t="shared" si="1"/>
        <v xml:space="preserve">מחיר  חבילה ובה 7 סופגניות ו  12 סוכריות הוא  180 שקלים </v>
      </c>
      <c r="C16" t="s">
        <v>380</v>
      </c>
      <c r="D16" t="str">
        <f t="shared" ref="D16" si="9">CONCATENATE(G16*Q16,",",J16*R16)</f>
        <v>96,96</v>
      </c>
      <c r="F16" t="s">
        <v>179</v>
      </c>
      <c r="G16">
        <v>8</v>
      </c>
      <c r="H16" t="s">
        <v>185</v>
      </c>
      <c r="I16" t="s">
        <v>178</v>
      </c>
      <c r="J16">
        <v>12</v>
      </c>
      <c r="K16" t="s">
        <v>180</v>
      </c>
      <c r="L16">
        <f t="shared" ref="L16" si="10">G16*Q16+J16*R16</f>
        <v>192</v>
      </c>
      <c r="M16" t="s">
        <v>26</v>
      </c>
      <c r="N16">
        <v>7</v>
      </c>
      <c r="O16">
        <v>12</v>
      </c>
      <c r="P16">
        <f t="shared" ref="P16" si="11">N16*Q16+O16*R16</f>
        <v>180</v>
      </c>
      <c r="Q16">
        <v>12</v>
      </c>
      <c r="R16">
        <v>8</v>
      </c>
    </row>
    <row r="17" spans="1:18" x14ac:dyDescent="0.25">
      <c r="A17" t="str">
        <f t="shared" ref="A17:A26" si="12">CONCATENATE(F17,G17,H17,I17,J17,K17,L17,M17)</f>
        <v xml:space="preserve">מחיר  חבילה ובה 9 סופגניות ו  13 סוכריות הוא  212 שקלים </v>
      </c>
      <c r="B17" t="str">
        <f t="shared" si="1"/>
        <v xml:space="preserve">מחיר  חבילה ובה 7 סופגניות ו  12 סוכריות הוא  180 שקלים </v>
      </c>
      <c r="C17" t="s">
        <v>380</v>
      </c>
      <c r="D17" t="str">
        <f t="shared" ref="D17:D26" si="13">CONCATENATE(G17*Q17,",",J17*R17)</f>
        <v>108,104</v>
      </c>
      <c r="F17" t="s">
        <v>179</v>
      </c>
      <c r="G17">
        <v>9</v>
      </c>
      <c r="H17" t="s">
        <v>185</v>
      </c>
      <c r="I17" t="s">
        <v>178</v>
      </c>
      <c r="J17">
        <v>13</v>
      </c>
      <c r="K17" t="s">
        <v>180</v>
      </c>
      <c r="L17">
        <f t="shared" ref="L17:L26" si="14">G17*Q17+J17*R17</f>
        <v>212</v>
      </c>
      <c r="M17" t="s">
        <v>26</v>
      </c>
      <c r="N17">
        <v>7</v>
      </c>
      <c r="O17">
        <v>12</v>
      </c>
      <c r="P17">
        <f t="shared" ref="P17:P26" si="15">N17*Q17+O17*R17</f>
        <v>180</v>
      </c>
      <c r="Q17">
        <v>12</v>
      </c>
      <c r="R17">
        <v>8</v>
      </c>
    </row>
    <row r="18" spans="1:18" x14ac:dyDescent="0.25">
      <c r="A18" t="str">
        <f t="shared" si="12"/>
        <v xml:space="preserve">מחיר  חבילה ובה 10 סופגניות ו  14 סוכריות הוא  232 שקלים </v>
      </c>
      <c r="B18" t="str">
        <f t="shared" si="1"/>
        <v xml:space="preserve">מחיר  חבילה ובה 7 סופגניות ו  12 סוכריות הוא  180 שקלים </v>
      </c>
      <c r="C18" t="s">
        <v>380</v>
      </c>
      <c r="D18" t="str">
        <f t="shared" si="13"/>
        <v>120,112</v>
      </c>
      <c r="F18" t="s">
        <v>179</v>
      </c>
      <c r="G18">
        <v>10</v>
      </c>
      <c r="H18" t="s">
        <v>185</v>
      </c>
      <c r="I18" t="s">
        <v>178</v>
      </c>
      <c r="J18">
        <v>14</v>
      </c>
      <c r="K18" t="s">
        <v>180</v>
      </c>
      <c r="L18">
        <f t="shared" si="14"/>
        <v>232</v>
      </c>
      <c r="M18" t="s">
        <v>26</v>
      </c>
      <c r="N18">
        <v>7</v>
      </c>
      <c r="O18">
        <v>12</v>
      </c>
      <c r="P18">
        <f t="shared" si="15"/>
        <v>180</v>
      </c>
      <c r="Q18">
        <v>12</v>
      </c>
      <c r="R18">
        <v>8</v>
      </c>
    </row>
    <row r="19" spans="1:18" x14ac:dyDescent="0.25">
      <c r="A19" t="str">
        <f t="shared" si="12"/>
        <v xml:space="preserve">מחיר  חבילה ובה 11 סופגניות ו  15 סוכריות הוא  252 שקלים </v>
      </c>
      <c r="B19" t="str">
        <f t="shared" si="1"/>
        <v xml:space="preserve">מחיר  חבילה ובה 7 סופגניות ו  12 סוכריות הוא  180 שקלים </v>
      </c>
      <c r="C19" t="s">
        <v>380</v>
      </c>
      <c r="D19" t="str">
        <f t="shared" si="13"/>
        <v>132,120</v>
      </c>
      <c r="F19" t="s">
        <v>179</v>
      </c>
      <c r="G19">
        <v>11</v>
      </c>
      <c r="H19" t="s">
        <v>185</v>
      </c>
      <c r="I19" t="s">
        <v>178</v>
      </c>
      <c r="J19">
        <v>15</v>
      </c>
      <c r="K19" t="s">
        <v>180</v>
      </c>
      <c r="L19">
        <f t="shared" si="14"/>
        <v>252</v>
      </c>
      <c r="M19" t="s">
        <v>26</v>
      </c>
      <c r="N19">
        <v>7</v>
      </c>
      <c r="O19">
        <v>12</v>
      </c>
      <c r="P19">
        <f t="shared" si="15"/>
        <v>180</v>
      </c>
      <c r="Q19">
        <v>12</v>
      </c>
      <c r="R19">
        <v>8</v>
      </c>
    </row>
    <row r="20" spans="1:18" x14ac:dyDescent="0.25">
      <c r="A20" t="str">
        <f t="shared" si="12"/>
        <v xml:space="preserve">מחיר  חבילה ובה 12 סופגניות ו  16 סוכריות הוא  272 שקלים </v>
      </c>
      <c r="B20" t="str">
        <f t="shared" si="1"/>
        <v xml:space="preserve">מחיר  חבילה ובה 7 סופגניות ו  12 סוכריות הוא  180 שקלים </v>
      </c>
      <c r="C20" t="s">
        <v>380</v>
      </c>
      <c r="D20" t="str">
        <f t="shared" si="13"/>
        <v>144,128</v>
      </c>
      <c r="F20" t="s">
        <v>179</v>
      </c>
      <c r="G20">
        <v>12</v>
      </c>
      <c r="H20" t="s">
        <v>185</v>
      </c>
      <c r="I20" t="s">
        <v>178</v>
      </c>
      <c r="J20">
        <v>16</v>
      </c>
      <c r="K20" t="s">
        <v>180</v>
      </c>
      <c r="L20">
        <f t="shared" si="14"/>
        <v>272</v>
      </c>
      <c r="M20" t="s">
        <v>26</v>
      </c>
      <c r="N20">
        <v>7</v>
      </c>
      <c r="O20">
        <v>12</v>
      </c>
      <c r="P20">
        <f t="shared" si="15"/>
        <v>180</v>
      </c>
      <c r="Q20">
        <v>12</v>
      </c>
      <c r="R20">
        <v>8</v>
      </c>
    </row>
    <row r="21" spans="1:18" x14ac:dyDescent="0.25">
      <c r="A21" t="str">
        <f t="shared" si="12"/>
        <v xml:space="preserve">מחיר  חבילה ובה 13 סופגניות ו  17 סוכריות הוא  253 שקלים </v>
      </c>
      <c r="B21" t="str">
        <f t="shared" si="1"/>
        <v xml:space="preserve">מחיר  חבילה ובה 7 סופגניות ו  12 סוכריות הוא  159 שקלים </v>
      </c>
      <c r="C21" t="s">
        <v>380</v>
      </c>
      <c r="D21" t="str">
        <f t="shared" si="13"/>
        <v>117,136</v>
      </c>
      <c r="F21" t="s">
        <v>179</v>
      </c>
      <c r="G21">
        <v>13</v>
      </c>
      <c r="H21" t="s">
        <v>185</v>
      </c>
      <c r="I21" t="s">
        <v>178</v>
      </c>
      <c r="J21">
        <v>17</v>
      </c>
      <c r="K21" t="s">
        <v>180</v>
      </c>
      <c r="L21">
        <f t="shared" si="14"/>
        <v>253</v>
      </c>
      <c r="M21" t="s">
        <v>26</v>
      </c>
      <c r="N21">
        <v>7</v>
      </c>
      <c r="O21">
        <v>12</v>
      </c>
      <c r="P21">
        <f t="shared" si="15"/>
        <v>159</v>
      </c>
      <c r="Q21">
        <v>9</v>
      </c>
      <c r="R21">
        <v>8</v>
      </c>
    </row>
    <row r="22" spans="1:18" x14ac:dyDescent="0.25">
      <c r="A22" t="str">
        <f t="shared" si="12"/>
        <v xml:space="preserve">מחיר  חבילה ובה 14 סופגניות ו  18 סוכריות הוא  256 שקלים </v>
      </c>
      <c r="B22" t="str">
        <f t="shared" si="1"/>
        <v xml:space="preserve">מחיר  חבילה ובה 7 סופגניות ו  12 סוכריות הוא  152 שקלים </v>
      </c>
      <c r="C22" t="s">
        <v>380</v>
      </c>
      <c r="D22" t="str">
        <f t="shared" si="13"/>
        <v>112,144</v>
      </c>
      <c r="F22" t="s">
        <v>179</v>
      </c>
      <c r="G22">
        <v>14</v>
      </c>
      <c r="H22" t="s">
        <v>185</v>
      </c>
      <c r="I22" t="s">
        <v>178</v>
      </c>
      <c r="J22">
        <v>18</v>
      </c>
      <c r="K22" t="s">
        <v>180</v>
      </c>
      <c r="L22">
        <f t="shared" si="14"/>
        <v>256</v>
      </c>
      <c r="M22" t="s">
        <v>26</v>
      </c>
      <c r="N22">
        <v>7</v>
      </c>
      <c r="O22">
        <v>12</v>
      </c>
      <c r="P22">
        <f t="shared" si="15"/>
        <v>152</v>
      </c>
      <c r="Q22">
        <v>8</v>
      </c>
      <c r="R22">
        <v>8</v>
      </c>
    </row>
    <row r="23" spans="1:18" x14ac:dyDescent="0.25">
      <c r="A23" t="str">
        <f t="shared" si="12"/>
        <v xml:space="preserve">מחיר  חבילה ובה 15 סופגניות ו  19 סוכריות הוא  257 שקלים </v>
      </c>
      <c r="B23" t="str">
        <f t="shared" si="1"/>
        <v xml:space="preserve">מחיר  חבילה ובה 7 סופגניות ו  12 סוכריות הוא  145 שקלים </v>
      </c>
      <c r="C23" t="s">
        <v>380</v>
      </c>
      <c r="D23" t="str">
        <f t="shared" si="13"/>
        <v>105,152</v>
      </c>
      <c r="F23" t="s">
        <v>179</v>
      </c>
      <c r="G23">
        <v>15</v>
      </c>
      <c r="H23" t="s">
        <v>185</v>
      </c>
      <c r="I23" t="s">
        <v>178</v>
      </c>
      <c r="J23">
        <v>19</v>
      </c>
      <c r="K23" t="s">
        <v>180</v>
      </c>
      <c r="L23">
        <f t="shared" si="14"/>
        <v>257</v>
      </c>
      <c r="M23" t="s">
        <v>26</v>
      </c>
      <c r="N23">
        <v>7</v>
      </c>
      <c r="O23">
        <v>12</v>
      </c>
      <c r="P23">
        <f t="shared" si="15"/>
        <v>145</v>
      </c>
      <c r="Q23">
        <v>7</v>
      </c>
      <c r="R23">
        <v>8</v>
      </c>
    </row>
    <row r="24" spans="1:18" x14ac:dyDescent="0.25">
      <c r="A24" t="str">
        <f t="shared" si="12"/>
        <v xml:space="preserve">מחיר  חבילה ובה 16 סופגניות ו  20 סוכריות הוא  256 שקלים </v>
      </c>
      <c r="B24" t="str">
        <f t="shared" si="1"/>
        <v xml:space="preserve">מחיר  חבילה ובה 7 סופגניות ו  12 סוכריות הוא  138 שקלים </v>
      </c>
      <c r="C24" t="s">
        <v>380</v>
      </c>
      <c r="D24" t="str">
        <f t="shared" si="13"/>
        <v>96,160</v>
      </c>
      <c r="F24" t="s">
        <v>179</v>
      </c>
      <c r="G24">
        <v>16</v>
      </c>
      <c r="H24" t="s">
        <v>185</v>
      </c>
      <c r="I24" t="s">
        <v>178</v>
      </c>
      <c r="J24">
        <v>20</v>
      </c>
      <c r="K24" t="s">
        <v>180</v>
      </c>
      <c r="L24">
        <f t="shared" si="14"/>
        <v>256</v>
      </c>
      <c r="M24" t="s">
        <v>26</v>
      </c>
      <c r="N24">
        <v>7</v>
      </c>
      <c r="O24">
        <v>12</v>
      </c>
      <c r="P24">
        <f t="shared" si="15"/>
        <v>138</v>
      </c>
      <c r="Q24">
        <v>6</v>
      </c>
      <c r="R24">
        <v>8</v>
      </c>
    </row>
    <row r="25" spans="1:18" x14ac:dyDescent="0.25">
      <c r="A25" t="str">
        <f t="shared" si="12"/>
        <v xml:space="preserve">מחיר  חבילה ובה 17 סופגניות ו  21 סוכריות הוא  253 שקלים </v>
      </c>
      <c r="B25" t="str">
        <f t="shared" si="1"/>
        <v xml:space="preserve">מחיר  חבילה ובה 7 סופגניות ו  12 סוכריות הוא  131 שקלים </v>
      </c>
      <c r="C25" t="s">
        <v>380</v>
      </c>
      <c r="D25" t="str">
        <f t="shared" si="13"/>
        <v>85,168</v>
      </c>
      <c r="F25" t="s">
        <v>179</v>
      </c>
      <c r="G25">
        <v>17</v>
      </c>
      <c r="H25" t="s">
        <v>185</v>
      </c>
      <c r="I25" t="s">
        <v>178</v>
      </c>
      <c r="J25">
        <v>21</v>
      </c>
      <c r="K25" t="s">
        <v>180</v>
      </c>
      <c r="L25">
        <f t="shared" si="14"/>
        <v>253</v>
      </c>
      <c r="M25" t="s">
        <v>26</v>
      </c>
      <c r="N25">
        <v>7</v>
      </c>
      <c r="O25">
        <v>12</v>
      </c>
      <c r="P25">
        <f t="shared" si="15"/>
        <v>131</v>
      </c>
      <c r="Q25">
        <v>5</v>
      </c>
      <c r="R25">
        <v>8</v>
      </c>
    </row>
    <row r="26" spans="1:18" x14ac:dyDescent="0.25">
      <c r="A26" t="str">
        <f t="shared" si="12"/>
        <v xml:space="preserve">מחיר  חבילה ובה 18 סופגניות ו  22 סוכריות הוא  248 שקלים </v>
      </c>
      <c r="B26" t="str">
        <f t="shared" si="1"/>
        <v xml:space="preserve">מחיר  חבילה ובה 7 סופגניות ו  12 סוכריות הוא  124 שקלים </v>
      </c>
      <c r="C26" t="s">
        <v>380</v>
      </c>
      <c r="D26" t="str">
        <f t="shared" si="13"/>
        <v>72,176</v>
      </c>
      <c r="F26" t="s">
        <v>179</v>
      </c>
      <c r="G26">
        <v>18</v>
      </c>
      <c r="H26" t="s">
        <v>185</v>
      </c>
      <c r="I26" t="s">
        <v>178</v>
      </c>
      <c r="J26">
        <v>22</v>
      </c>
      <c r="K26" t="s">
        <v>180</v>
      </c>
      <c r="L26">
        <f t="shared" si="14"/>
        <v>248</v>
      </c>
      <c r="M26" t="s">
        <v>26</v>
      </c>
      <c r="N26">
        <v>7</v>
      </c>
      <c r="O26">
        <v>12</v>
      </c>
      <c r="P26">
        <f t="shared" si="15"/>
        <v>124</v>
      </c>
      <c r="Q26">
        <v>4</v>
      </c>
      <c r="R26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workbookViewId="0">
      <selection activeCell="A15" sqref="A15:A26"/>
    </sheetView>
  </sheetViews>
  <sheetFormatPr defaultRowHeight="13.8" x14ac:dyDescent="0.25"/>
  <cols>
    <col min="1" max="1" width="27.898437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6" x14ac:dyDescent="0.25">
      <c r="A2" t="s">
        <v>306</v>
      </c>
      <c r="B2" t="str">
        <f>CONCATENATE(E2*O2,",",H2*P2)</f>
        <v>25,8</v>
      </c>
      <c r="D2" t="s">
        <v>179</v>
      </c>
      <c r="E2">
        <v>5</v>
      </c>
      <c r="F2" t="s">
        <v>177</v>
      </c>
      <c r="G2" t="s">
        <v>178</v>
      </c>
      <c r="H2">
        <v>4</v>
      </c>
      <c r="I2" t="s">
        <v>180</v>
      </c>
      <c r="J2">
        <f>E2*O2+H2*P2</f>
        <v>33</v>
      </c>
      <c r="K2" t="s">
        <v>26</v>
      </c>
      <c r="L2">
        <v>3</v>
      </c>
      <c r="M2">
        <v>4</v>
      </c>
      <c r="N2">
        <f>L2*O2+M2*P2</f>
        <v>23</v>
      </c>
      <c r="O2">
        <v>5</v>
      </c>
      <c r="P2">
        <v>2</v>
      </c>
    </row>
    <row r="3" spans="1:16" x14ac:dyDescent="0.25">
      <c r="A3" t="s">
        <v>306</v>
      </c>
      <c r="B3" t="str">
        <f t="shared" ref="B3:B26" si="0">CONCATENATE(E3*O3,",",H3*P3)</f>
        <v>30,12</v>
      </c>
      <c r="D3" t="s">
        <v>179</v>
      </c>
      <c r="E3">
        <v>6</v>
      </c>
      <c r="F3" t="s">
        <v>177</v>
      </c>
      <c r="G3" t="s">
        <v>178</v>
      </c>
      <c r="H3">
        <v>4</v>
      </c>
      <c r="I3" t="s">
        <v>180</v>
      </c>
      <c r="J3">
        <f t="shared" ref="J3:J26" si="1">E3*O3+H3*P3</f>
        <v>42</v>
      </c>
      <c r="K3" t="s">
        <v>26</v>
      </c>
      <c r="L3">
        <v>3</v>
      </c>
      <c r="M3">
        <v>4</v>
      </c>
      <c r="N3">
        <f t="shared" ref="N3:N26" si="2">L3*O3+M3*P3</f>
        <v>27</v>
      </c>
      <c r="O3">
        <v>5</v>
      </c>
      <c r="P3">
        <v>3</v>
      </c>
    </row>
    <row r="4" spans="1:16" x14ac:dyDescent="0.25">
      <c r="A4" t="s">
        <v>306</v>
      </c>
      <c r="B4" t="str">
        <f t="shared" si="0"/>
        <v>35,16</v>
      </c>
      <c r="D4" t="s">
        <v>179</v>
      </c>
      <c r="E4">
        <v>7</v>
      </c>
      <c r="F4" t="s">
        <v>177</v>
      </c>
      <c r="G4" t="s">
        <v>178</v>
      </c>
      <c r="H4">
        <v>4</v>
      </c>
      <c r="I4" t="s">
        <v>180</v>
      </c>
      <c r="J4">
        <f t="shared" si="1"/>
        <v>51</v>
      </c>
      <c r="K4" t="s">
        <v>26</v>
      </c>
      <c r="L4">
        <v>3</v>
      </c>
      <c r="M4">
        <v>4</v>
      </c>
      <c r="N4">
        <f t="shared" si="2"/>
        <v>31</v>
      </c>
      <c r="O4">
        <v>5</v>
      </c>
      <c r="P4">
        <v>4</v>
      </c>
    </row>
    <row r="5" spans="1:16" x14ac:dyDescent="0.25">
      <c r="A5" t="s">
        <v>306</v>
      </c>
      <c r="B5" t="str">
        <f t="shared" si="0"/>
        <v>40,20</v>
      </c>
      <c r="D5" t="s">
        <v>179</v>
      </c>
      <c r="E5">
        <v>8</v>
      </c>
      <c r="F5" t="s">
        <v>177</v>
      </c>
      <c r="G5" t="s">
        <v>178</v>
      </c>
      <c r="H5">
        <v>4</v>
      </c>
      <c r="I5" t="s">
        <v>180</v>
      </c>
      <c r="J5">
        <f t="shared" si="1"/>
        <v>60</v>
      </c>
      <c r="K5" t="s">
        <v>26</v>
      </c>
      <c r="L5">
        <v>3</v>
      </c>
      <c r="M5">
        <v>4</v>
      </c>
      <c r="N5">
        <f t="shared" si="2"/>
        <v>35</v>
      </c>
      <c r="O5">
        <v>5</v>
      </c>
      <c r="P5">
        <v>5</v>
      </c>
    </row>
    <row r="6" spans="1:16" x14ac:dyDescent="0.25">
      <c r="A6" t="s">
        <v>306</v>
      </c>
      <c r="B6" t="str">
        <f t="shared" si="0"/>
        <v>45,24</v>
      </c>
      <c r="D6" t="s">
        <v>179</v>
      </c>
      <c r="E6">
        <v>9</v>
      </c>
      <c r="F6" t="s">
        <v>177</v>
      </c>
      <c r="G6" t="s">
        <v>178</v>
      </c>
      <c r="H6">
        <v>4</v>
      </c>
      <c r="I6" t="s">
        <v>180</v>
      </c>
      <c r="J6">
        <f t="shared" si="1"/>
        <v>69</v>
      </c>
      <c r="K6" t="s">
        <v>26</v>
      </c>
      <c r="L6">
        <v>3</v>
      </c>
      <c r="M6">
        <v>4</v>
      </c>
      <c r="N6">
        <f t="shared" si="2"/>
        <v>39</v>
      </c>
      <c r="O6">
        <v>5</v>
      </c>
      <c r="P6">
        <v>6</v>
      </c>
    </row>
    <row r="7" spans="1:16" x14ac:dyDescent="0.25">
      <c r="A7" t="s">
        <v>306</v>
      </c>
      <c r="B7" t="str">
        <f t="shared" si="0"/>
        <v>35,28</v>
      </c>
      <c r="D7" t="s">
        <v>179</v>
      </c>
      <c r="E7">
        <v>7</v>
      </c>
      <c r="F7" t="s">
        <v>177</v>
      </c>
      <c r="G7" t="s">
        <v>178</v>
      </c>
      <c r="H7">
        <v>4</v>
      </c>
      <c r="I7" t="s">
        <v>180</v>
      </c>
      <c r="J7">
        <f t="shared" si="1"/>
        <v>63</v>
      </c>
      <c r="K7" t="s">
        <v>26</v>
      </c>
      <c r="L7">
        <v>7</v>
      </c>
      <c r="M7">
        <v>5</v>
      </c>
      <c r="N7">
        <f t="shared" si="2"/>
        <v>70</v>
      </c>
      <c r="O7">
        <v>5</v>
      </c>
      <c r="P7">
        <v>7</v>
      </c>
    </row>
    <row r="8" spans="1:16" x14ac:dyDescent="0.25">
      <c r="A8" t="s">
        <v>306</v>
      </c>
      <c r="B8" t="str">
        <f t="shared" si="0"/>
        <v>35,32</v>
      </c>
      <c r="D8" t="s">
        <v>179</v>
      </c>
      <c r="E8">
        <v>7</v>
      </c>
      <c r="F8" t="s">
        <v>177</v>
      </c>
      <c r="G8" t="s">
        <v>178</v>
      </c>
      <c r="H8">
        <v>4</v>
      </c>
      <c r="I8" t="s">
        <v>180</v>
      </c>
      <c r="J8">
        <f t="shared" si="1"/>
        <v>67</v>
      </c>
      <c r="K8" t="s">
        <v>26</v>
      </c>
      <c r="L8">
        <v>7</v>
      </c>
      <c r="M8">
        <v>5</v>
      </c>
      <c r="N8">
        <f t="shared" si="2"/>
        <v>75</v>
      </c>
      <c r="O8">
        <v>5</v>
      </c>
      <c r="P8">
        <v>8</v>
      </c>
    </row>
    <row r="9" spans="1:16" x14ac:dyDescent="0.25">
      <c r="A9" t="s">
        <v>306</v>
      </c>
      <c r="B9" t="str">
        <f t="shared" si="0"/>
        <v>42,40</v>
      </c>
      <c r="D9" t="s">
        <v>179</v>
      </c>
      <c r="E9">
        <v>7</v>
      </c>
      <c r="F9" t="s">
        <v>177</v>
      </c>
      <c r="G9" t="s">
        <v>178</v>
      </c>
      <c r="H9">
        <v>5</v>
      </c>
      <c r="I9" t="s">
        <v>180</v>
      </c>
      <c r="J9">
        <f t="shared" si="1"/>
        <v>82</v>
      </c>
      <c r="K9" t="s">
        <v>26</v>
      </c>
      <c r="L9">
        <v>7</v>
      </c>
      <c r="M9">
        <v>6</v>
      </c>
      <c r="N9">
        <f t="shared" si="2"/>
        <v>90</v>
      </c>
      <c r="O9">
        <v>6</v>
      </c>
      <c r="P9">
        <v>8</v>
      </c>
    </row>
    <row r="10" spans="1:16" x14ac:dyDescent="0.25">
      <c r="A10" t="s">
        <v>306</v>
      </c>
      <c r="B10" t="str">
        <f t="shared" si="0"/>
        <v>49,48</v>
      </c>
      <c r="D10" t="s">
        <v>179</v>
      </c>
      <c r="E10">
        <v>7</v>
      </c>
      <c r="F10" t="s">
        <v>177</v>
      </c>
      <c r="G10" t="s">
        <v>178</v>
      </c>
      <c r="H10">
        <v>6</v>
      </c>
      <c r="I10" t="s">
        <v>180</v>
      </c>
      <c r="J10">
        <f t="shared" si="1"/>
        <v>97</v>
      </c>
      <c r="K10" t="s">
        <v>26</v>
      </c>
      <c r="L10">
        <v>7</v>
      </c>
      <c r="M10">
        <v>3</v>
      </c>
      <c r="N10">
        <f t="shared" si="2"/>
        <v>73</v>
      </c>
      <c r="O10">
        <v>7</v>
      </c>
      <c r="P10">
        <v>8</v>
      </c>
    </row>
    <row r="11" spans="1:16" x14ac:dyDescent="0.25">
      <c r="A11" t="s">
        <v>306</v>
      </c>
      <c r="B11" t="str">
        <f t="shared" si="0"/>
        <v>56,56</v>
      </c>
      <c r="D11" t="s">
        <v>179</v>
      </c>
      <c r="E11">
        <v>7</v>
      </c>
      <c r="F11" t="s">
        <v>177</v>
      </c>
      <c r="G11" t="s">
        <v>178</v>
      </c>
      <c r="H11">
        <v>7</v>
      </c>
      <c r="I11" t="s">
        <v>180</v>
      </c>
      <c r="J11">
        <f t="shared" si="1"/>
        <v>112</v>
      </c>
      <c r="K11" t="s">
        <v>26</v>
      </c>
      <c r="L11">
        <v>7</v>
      </c>
      <c r="M11">
        <v>8</v>
      </c>
      <c r="N11">
        <f t="shared" si="2"/>
        <v>120</v>
      </c>
      <c r="O11">
        <v>8</v>
      </c>
      <c r="P11">
        <v>8</v>
      </c>
    </row>
    <row r="12" spans="1:16" x14ac:dyDescent="0.25">
      <c r="A12" t="s">
        <v>306</v>
      </c>
      <c r="B12" t="str">
        <f t="shared" si="0"/>
        <v>63,64</v>
      </c>
      <c r="D12" t="s">
        <v>179</v>
      </c>
      <c r="E12">
        <v>7</v>
      </c>
      <c r="F12" t="s">
        <v>177</v>
      </c>
      <c r="G12" t="s">
        <v>178</v>
      </c>
      <c r="H12">
        <v>8</v>
      </c>
      <c r="I12" t="s">
        <v>180</v>
      </c>
      <c r="J12">
        <f t="shared" si="1"/>
        <v>127</v>
      </c>
      <c r="K12" t="s">
        <v>26</v>
      </c>
      <c r="L12">
        <v>7</v>
      </c>
      <c r="M12">
        <v>9</v>
      </c>
      <c r="N12">
        <f t="shared" si="2"/>
        <v>135</v>
      </c>
      <c r="O12">
        <v>9</v>
      </c>
      <c r="P12">
        <v>8</v>
      </c>
    </row>
    <row r="13" spans="1:16" x14ac:dyDescent="0.25">
      <c r="A13" t="s">
        <v>306</v>
      </c>
      <c r="B13" t="str">
        <f t="shared" si="0"/>
        <v>70,72</v>
      </c>
      <c r="D13" t="s">
        <v>179</v>
      </c>
      <c r="E13">
        <v>7</v>
      </c>
      <c r="F13" t="s">
        <v>177</v>
      </c>
      <c r="G13" t="s">
        <v>178</v>
      </c>
      <c r="H13">
        <v>9</v>
      </c>
      <c r="I13" t="s">
        <v>180</v>
      </c>
      <c r="J13">
        <f t="shared" si="1"/>
        <v>142</v>
      </c>
      <c r="K13" t="s">
        <v>26</v>
      </c>
      <c r="L13">
        <v>7</v>
      </c>
      <c r="M13">
        <v>10</v>
      </c>
      <c r="N13">
        <f t="shared" si="2"/>
        <v>150</v>
      </c>
      <c r="O13">
        <v>10</v>
      </c>
      <c r="P13">
        <v>8</v>
      </c>
    </row>
    <row r="14" spans="1:16" x14ac:dyDescent="0.25">
      <c r="A14" t="s">
        <v>306</v>
      </c>
      <c r="B14" t="str">
        <f t="shared" si="0"/>
        <v>77,80</v>
      </c>
      <c r="D14" t="s">
        <v>179</v>
      </c>
      <c r="E14">
        <v>7</v>
      </c>
      <c r="F14" t="s">
        <v>177</v>
      </c>
      <c r="G14" t="s">
        <v>178</v>
      </c>
      <c r="H14">
        <v>10</v>
      </c>
      <c r="I14" t="s">
        <v>180</v>
      </c>
      <c r="J14">
        <f t="shared" si="1"/>
        <v>157</v>
      </c>
      <c r="K14" t="s">
        <v>26</v>
      </c>
      <c r="L14">
        <v>7</v>
      </c>
      <c r="M14">
        <v>11</v>
      </c>
      <c r="N14">
        <f t="shared" si="2"/>
        <v>165</v>
      </c>
      <c r="O14">
        <v>11</v>
      </c>
      <c r="P14">
        <v>8</v>
      </c>
    </row>
    <row r="15" spans="1:16" x14ac:dyDescent="0.25">
      <c r="A15" t="s">
        <v>307</v>
      </c>
      <c r="B15" t="str">
        <f t="shared" si="0"/>
        <v>84,88</v>
      </c>
      <c r="D15" t="s">
        <v>179</v>
      </c>
      <c r="E15">
        <v>7</v>
      </c>
      <c r="F15" t="s">
        <v>185</v>
      </c>
      <c r="G15" t="s">
        <v>178</v>
      </c>
      <c r="H15">
        <v>11</v>
      </c>
      <c r="I15" t="s">
        <v>180</v>
      </c>
      <c r="J15">
        <f t="shared" si="1"/>
        <v>172</v>
      </c>
      <c r="K15" t="s">
        <v>26</v>
      </c>
      <c r="L15">
        <v>7</v>
      </c>
      <c r="M15">
        <v>12</v>
      </c>
      <c r="N15">
        <f t="shared" si="2"/>
        <v>180</v>
      </c>
      <c r="O15">
        <v>12</v>
      </c>
      <c r="P15">
        <v>8</v>
      </c>
    </row>
    <row r="16" spans="1:16" x14ac:dyDescent="0.25">
      <c r="A16" t="s">
        <v>307</v>
      </c>
      <c r="B16" t="str">
        <f t="shared" si="0"/>
        <v>96,96</v>
      </c>
      <c r="D16" t="s">
        <v>179</v>
      </c>
      <c r="E16">
        <v>8</v>
      </c>
      <c r="F16" t="s">
        <v>185</v>
      </c>
      <c r="G16" t="s">
        <v>178</v>
      </c>
      <c r="H16">
        <v>12</v>
      </c>
      <c r="I16" t="s">
        <v>180</v>
      </c>
      <c r="J16">
        <f t="shared" si="1"/>
        <v>192</v>
      </c>
      <c r="K16" t="s">
        <v>26</v>
      </c>
      <c r="L16">
        <v>7</v>
      </c>
      <c r="M16">
        <v>12</v>
      </c>
      <c r="N16">
        <f t="shared" si="2"/>
        <v>180</v>
      </c>
      <c r="O16">
        <v>12</v>
      </c>
      <c r="P16">
        <v>8</v>
      </c>
    </row>
    <row r="17" spans="1:16" x14ac:dyDescent="0.25">
      <c r="A17" t="s">
        <v>307</v>
      </c>
      <c r="B17" t="str">
        <f t="shared" si="0"/>
        <v>108,104</v>
      </c>
      <c r="D17" t="s">
        <v>179</v>
      </c>
      <c r="E17">
        <v>9</v>
      </c>
      <c r="F17" t="s">
        <v>185</v>
      </c>
      <c r="G17" t="s">
        <v>178</v>
      </c>
      <c r="H17">
        <v>13</v>
      </c>
      <c r="I17" t="s">
        <v>180</v>
      </c>
      <c r="J17">
        <f t="shared" si="1"/>
        <v>212</v>
      </c>
      <c r="K17" t="s">
        <v>26</v>
      </c>
      <c r="L17">
        <v>7</v>
      </c>
      <c r="M17">
        <v>12</v>
      </c>
      <c r="N17">
        <f t="shared" si="2"/>
        <v>180</v>
      </c>
      <c r="O17">
        <v>12</v>
      </c>
      <c r="P17">
        <v>8</v>
      </c>
    </row>
    <row r="18" spans="1:16" x14ac:dyDescent="0.25">
      <c r="A18" t="s">
        <v>307</v>
      </c>
      <c r="B18" t="str">
        <f t="shared" si="0"/>
        <v>120,112</v>
      </c>
      <c r="D18" t="s">
        <v>179</v>
      </c>
      <c r="E18">
        <v>10</v>
      </c>
      <c r="F18" t="s">
        <v>185</v>
      </c>
      <c r="G18" t="s">
        <v>178</v>
      </c>
      <c r="H18">
        <v>14</v>
      </c>
      <c r="I18" t="s">
        <v>180</v>
      </c>
      <c r="J18">
        <f t="shared" si="1"/>
        <v>232</v>
      </c>
      <c r="K18" t="s">
        <v>26</v>
      </c>
      <c r="L18">
        <v>7</v>
      </c>
      <c r="M18">
        <v>12</v>
      </c>
      <c r="N18">
        <f t="shared" si="2"/>
        <v>180</v>
      </c>
      <c r="O18">
        <v>12</v>
      </c>
      <c r="P18">
        <v>8</v>
      </c>
    </row>
    <row r="19" spans="1:16" x14ac:dyDescent="0.25">
      <c r="A19" t="s">
        <v>307</v>
      </c>
      <c r="B19" t="str">
        <f t="shared" si="0"/>
        <v>132,120</v>
      </c>
      <c r="D19" t="s">
        <v>179</v>
      </c>
      <c r="E19">
        <v>11</v>
      </c>
      <c r="F19" t="s">
        <v>185</v>
      </c>
      <c r="G19" t="s">
        <v>178</v>
      </c>
      <c r="H19">
        <v>15</v>
      </c>
      <c r="I19" t="s">
        <v>180</v>
      </c>
      <c r="J19">
        <f t="shared" si="1"/>
        <v>252</v>
      </c>
      <c r="K19" t="s">
        <v>26</v>
      </c>
      <c r="L19">
        <v>7</v>
      </c>
      <c r="M19">
        <v>12</v>
      </c>
      <c r="N19">
        <f t="shared" si="2"/>
        <v>180</v>
      </c>
      <c r="O19">
        <v>12</v>
      </c>
      <c r="P19">
        <v>8</v>
      </c>
    </row>
    <row r="20" spans="1:16" x14ac:dyDescent="0.25">
      <c r="A20" t="s">
        <v>307</v>
      </c>
      <c r="B20" t="str">
        <f t="shared" si="0"/>
        <v>144,128</v>
      </c>
      <c r="D20" t="s">
        <v>179</v>
      </c>
      <c r="E20">
        <v>12</v>
      </c>
      <c r="F20" t="s">
        <v>185</v>
      </c>
      <c r="G20" t="s">
        <v>178</v>
      </c>
      <c r="H20">
        <v>16</v>
      </c>
      <c r="I20" t="s">
        <v>180</v>
      </c>
      <c r="J20">
        <f t="shared" si="1"/>
        <v>272</v>
      </c>
      <c r="K20" t="s">
        <v>26</v>
      </c>
      <c r="L20">
        <v>7</v>
      </c>
      <c r="M20">
        <v>12</v>
      </c>
      <c r="N20">
        <f t="shared" si="2"/>
        <v>180</v>
      </c>
      <c r="O20">
        <v>12</v>
      </c>
      <c r="P20">
        <v>8</v>
      </c>
    </row>
    <row r="21" spans="1:16" x14ac:dyDescent="0.25">
      <c r="A21" t="s">
        <v>307</v>
      </c>
      <c r="B21" t="str">
        <f t="shared" si="0"/>
        <v>117,136</v>
      </c>
      <c r="D21" t="s">
        <v>179</v>
      </c>
      <c r="E21">
        <v>13</v>
      </c>
      <c r="F21" t="s">
        <v>185</v>
      </c>
      <c r="G21" t="s">
        <v>178</v>
      </c>
      <c r="H21">
        <v>17</v>
      </c>
      <c r="I21" t="s">
        <v>180</v>
      </c>
      <c r="J21">
        <f t="shared" si="1"/>
        <v>253</v>
      </c>
      <c r="K21" t="s">
        <v>26</v>
      </c>
      <c r="L21">
        <v>7</v>
      </c>
      <c r="M21">
        <v>12</v>
      </c>
      <c r="N21">
        <f t="shared" si="2"/>
        <v>159</v>
      </c>
      <c r="O21">
        <v>9</v>
      </c>
      <c r="P21">
        <v>8</v>
      </c>
    </row>
    <row r="22" spans="1:16" x14ac:dyDescent="0.25">
      <c r="A22" t="s">
        <v>307</v>
      </c>
      <c r="B22" t="str">
        <f t="shared" si="0"/>
        <v>112,144</v>
      </c>
      <c r="D22" t="s">
        <v>179</v>
      </c>
      <c r="E22">
        <v>14</v>
      </c>
      <c r="F22" t="s">
        <v>185</v>
      </c>
      <c r="G22" t="s">
        <v>178</v>
      </c>
      <c r="H22">
        <v>18</v>
      </c>
      <c r="I22" t="s">
        <v>180</v>
      </c>
      <c r="J22">
        <f t="shared" si="1"/>
        <v>256</v>
      </c>
      <c r="K22" t="s">
        <v>26</v>
      </c>
      <c r="L22">
        <v>7</v>
      </c>
      <c r="M22">
        <v>12</v>
      </c>
      <c r="N22">
        <f t="shared" si="2"/>
        <v>152</v>
      </c>
      <c r="O22">
        <v>8</v>
      </c>
      <c r="P22">
        <v>8</v>
      </c>
    </row>
    <row r="23" spans="1:16" x14ac:dyDescent="0.25">
      <c r="A23" t="s">
        <v>307</v>
      </c>
      <c r="B23" t="str">
        <f t="shared" si="0"/>
        <v>105,152</v>
      </c>
      <c r="D23" t="s">
        <v>179</v>
      </c>
      <c r="E23">
        <v>15</v>
      </c>
      <c r="F23" t="s">
        <v>185</v>
      </c>
      <c r="G23" t="s">
        <v>178</v>
      </c>
      <c r="H23">
        <v>19</v>
      </c>
      <c r="I23" t="s">
        <v>180</v>
      </c>
      <c r="J23">
        <f t="shared" si="1"/>
        <v>257</v>
      </c>
      <c r="K23" t="s">
        <v>26</v>
      </c>
      <c r="L23">
        <v>7</v>
      </c>
      <c r="M23">
        <v>12</v>
      </c>
      <c r="N23">
        <f t="shared" si="2"/>
        <v>145</v>
      </c>
      <c r="O23">
        <v>7</v>
      </c>
      <c r="P23">
        <v>8</v>
      </c>
    </row>
    <row r="24" spans="1:16" x14ac:dyDescent="0.25">
      <c r="A24" t="s">
        <v>307</v>
      </c>
      <c r="B24" t="str">
        <f t="shared" si="0"/>
        <v>96,160</v>
      </c>
      <c r="D24" t="s">
        <v>179</v>
      </c>
      <c r="E24">
        <v>16</v>
      </c>
      <c r="F24" t="s">
        <v>185</v>
      </c>
      <c r="G24" t="s">
        <v>178</v>
      </c>
      <c r="H24">
        <v>20</v>
      </c>
      <c r="I24" t="s">
        <v>180</v>
      </c>
      <c r="J24">
        <f t="shared" si="1"/>
        <v>256</v>
      </c>
      <c r="K24" t="s">
        <v>26</v>
      </c>
      <c r="L24">
        <v>7</v>
      </c>
      <c r="M24">
        <v>12</v>
      </c>
      <c r="N24">
        <f t="shared" si="2"/>
        <v>138</v>
      </c>
      <c r="O24">
        <v>6</v>
      </c>
      <c r="P24">
        <v>8</v>
      </c>
    </row>
    <row r="25" spans="1:16" x14ac:dyDescent="0.25">
      <c r="A25" t="s">
        <v>307</v>
      </c>
      <c r="B25" t="str">
        <f t="shared" si="0"/>
        <v>85,168</v>
      </c>
      <c r="D25" t="s">
        <v>179</v>
      </c>
      <c r="E25">
        <v>17</v>
      </c>
      <c r="F25" t="s">
        <v>185</v>
      </c>
      <c r="G25" t="s">
        <v>178</v>
      </c>
      <c r="H25">
        <v>21</v>
      </c>
      <c r="I25" t="s">
        <v>180</v>
      </c>
      <c r="J25">
        <f t="shared" si="1"/>
        <v>253</v>
      </c>
      <c r="K25" t="s">
        <v>26</v>
      </c>
      <c r="L25">
        <v>7</v>
      </c>
      <c r="M25">
        <v>12</v>
      </c>
      <c r="N25">
        <f t="shared" si="2"/>
        <v>131</v>
      </c>
      <c r="O25">
        <v>5</v>
      </c>
      <c r="P25">
        <v>8</v>
      </c>
    </row>
    <row r="26" spans="1:16" x14ac:dyDescent="0.25">
      <c r="A26" t="s">
        <v>307</v>
      </c>
      <c r="B26" t="str">
        <f t="shared" si="0"/>
        <v>72,176</v>
      </c>
      <c r="D26" t="s">
        <v>179</v>
      </c>
      <c r="E26">
        <v>18</v>
      </c>
      <c r="F26" t="s">
        <v>185</v>
      </c>
      <c r="G26" t="s">
        <v>178</v>
      </c>
      <c r="H26">
        <v>22</v>
      </c>
      <c r="I26" t="s">
        <v>180</v>
      </c>
      <c r="J26">
        <f t="shared" si="1"/>
        <v>248</v>
      </c>
      <c r="K26" t="s">
        <v>26</v>
      </c>
      <c r="L26">
        <v>7</v>
      </c>
      <c r="M26">
        <v>12</v>
      </c>
      <c r="N26">
        <f t="shared" si="2"/>
        <v>124</v>
      </c>
      <c r="O26">
        <v>4</v>
      </c>
      <c r="P26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workbookViewId="0">
      <selection activeCell="B2" sqref="B2"/>
    </sheetView>
  </sheetViews>
  <sheetFormatPr defaultRowHeight="13.8" x14ac:dyDescent="0.25"/>
  <cols>
    <col min="1" max="1" width="43.296875" customWidth="1"/>
    <col min="4" max="4" width="19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6" x14ac:dyDescent="0.25">
      <c r="A2" t="s">
        <v>306</v>
      </c>
      <c r="B2" t="str">
        <f>CONCATENATE(E2*O2,",",H2*P2)</f>
        <v>25,8</v>
      </c>
      <c r="D2" t="s">
        <v>179</v>
      </c>
      <c r="E2">
        <v>5</v>
      </c>
      <c r="F2" t="s">
        <v>177</v>
      </c>
      <c r="G2" t="s">
        <v>178</v>
      </c>
      <c r="H2">
        <v>4</v>
      </c>
      <c r="I2" t="s">
        <v>180</v>
      </c>
      <c r="J2">
        <f>E2*O2+H2*P2</f>
        <v>33</v>
      </c>
      <c r="K2" t="s">
        <v>26</v>
      </c>
      <c r="L2">
        <v>3</v>
      </c>
      <c r="M2">
        <v>4</v>
      </c>
      <c r="N2">
        <f>L2*O2+M2*P2</f>
        <v>23</v>
      </c>
      <c r="O2">
        <v>5</v>
      </c>
      <c r="P2">
        <v>2</v>
      </c>
    </row>
    <row r="3" spans="1:16" x14ac:dyDescent="0.25">
      <c r="A3" t="s">
        <v>306</v>
      </c>
      <c r="B3" t="str">
        <f t="shared" ref="B3:B26" si="0">CONCATENATE(E3*O3,",",H3*P3)</f>
        <v>30,12</v>
      </c>
      <c r="D3" t="s">
        <v>179</v>
      </c>
      <c r="E3">
        <v>6</v>
      </c>
      <c r="F3" t="s">
        <v>177</v>
      </c>
      <c r="G3" t="s">
        <v>178</v>
      </c>
      <c r="H3">
        <v>4</v>
      </c>
      <c r="I3" t="s">
        <v>180</v>
      </c>
      <c r="J3">
        <f t="shared" ref="J3:J26" si="1">E3*O3+H3*P3</f>
        <v>42</v>
      </c>
      <c r="K3" t="s">
        <v>26</v>
      </c>
      <c r="L3">
        <v>3</v>
      </c>
      <c r="M3">
        <v>4</v>
      </c>
      <c r="N3">
        <f t="shared" ref="N3:N26" si="2">L3*O3+M3*P3</f>
        <v>27</v>
      </c>
      <c r="O3">
        <v>5</v>
      </c>
      <c r="P3">
        <v>3</v>
      </c>
    </row>
    <row r="4" spans="1:16" x14ac:dyDescent="0.25">
      <c r="A4" t="s">
        <v>306</v>
      </c>
      <c r="B4" t="str">
        <f t="shared" si="0"/>
        <v>35,16</v>
      </c>
      <c r="D4" t="s">
        <v>179</v>
      </c>
      <c r="E4">
        <v>7</v>
      </c>
      <c r="F4" t="s">
        <v>177</v>
      </c>
      <c r="G4" t="s">
        <v>178</v>
      </c>
      <c r="H4">
        <v>4</v>
      </c>
      <c r="I4" t="s">
        <v>180</v>
      </c>
      <c r="J4">
        <f t="shared" si="1"/>
        <v>51</v>
      </c>
      <c r="K4" t="s">
        <v>26</v>
      </c>
      <c r="L4">
        <v>3</v>
      </c>
      <c r="M4">
        <v>4</v>
      </c>
      <c r="N4">
        <f t="shared" si="2"/>
        <v>31</v>
      </c>
      <c r="O4">
        <v>5</v>
      </c>
      <c r="P4">
        <v>4</v>
      </c>
    </row>
    <row r="5" spans="1:16" x14ac:dyDescent="0.25">
      <c r="A5" t="s">
        <v>306</v>
      </c>
      <c r="B5" t="str">
        <f t="shared" si="0"/>
        <v>40,20</v>
      </c>
      <c r="D5" t="s">
        <v>179</v>
      </c>
      <c r="E5">
        <v>8</v>
      </c>
      <c r="F5" t="s">
        <v>177</v>
      </c>
      <c r="G5" t="s">
        <v>178</v>
      </c>
      <c r="H5">
        <v>4</v>
      </c>
      <c r="I5" t="s">
        <v>180</v>
      </c>
      <c r="J5">
        <f t="shared" si="1"/>
        <v>60</v>
      </c>
      <c r="K5" t="s">
        <v>26</v>
      </c>
      <c r="L5">
        <v>3</v>
      </c>
      <c r="M5">
        <v>4</v>
      </c>
      <c r="N5">
        <f t="shared" si="2"/>
        <v>35</v>
      </c>
      <c r="O5">
        <v>5</v>
      </c>
      <c r="P5">
        <v>5</v>
      </c>
    </row>
    <row r="6" spans="1:16" x14ac:dyDescent="0.25">
      <c r="A6" t="s">
        <v>306</v>
      </c>
      <c r="B6" t="str">
        <f t="shared" si="0"/>
        <v>45,24</v>
      </c>
      <c r="D6" t="s">
        <v>179</v>
      </c>
      <c r="E6">
        <v>9</v>
      </c>
      <c r="F6" t="s">
        <v>177</v>
      </c>
      <c r="G6" t="s">
        <v>178</v>
      </c>
      <c r="H6">
        <v>4</v>
      </c>
      <c r="I6" t="s">
        <v>180</v>
      </c>
      <c r="J6">
        <f t="shared" si="1"/>
        <v>69</v>
      </c>
      <c r="K6" t="s">
        <v>26</v>
      </c>
      <c r="L6">
        <v>3</v>
      </c>
      <c r="M6">
        <v>4</v>
      </c>
      <c r="N6">
        <f t="shared" si="2"/>
        <v>39</v>
      </c>
      <c r="O6">
        <v>5</v>
      </c>
      <c r="P6">
        <v>6</v>
      </c>
    </row>
    <row r="7" spans="1:16" x14ac:dyDescent="0.25">
      <c r="A7" t="s">
        <v>306</v>
      </c>
      <c r="B7" t="str">
        <f t="shared" si="0"/>
        <v>35,28</v>
      </c>
      <c r="D7" t="s">
        <v>179</v>
      </c>
      <c r="E7">
        <v>7</v>
      </c>
      <c r="F7" t="s">
        <v>177</v>
      </c>
      <c r="G7" t="s">
        <v>178</v>
      </c>
      <c r="H7">
        <v>4</v>
      </c>
      <c r="I7" t="s">
        <v>180</v>
      </c>
      <c r="J7">
        <f t="shared" si="1"/>
        <v>63</v>
      </c>
      <c r="K7" t="s">
        <v>26</v>
      </c>
      <c r="L7">
        <v>7</v>
      </c>
      <c r="M7">
        <v>5</v>
      </c>
      <c r="N7">
        <f t="shared" si="2"/>
        <v>70</v>
      </c>
      <c r="O7">
        <v>5</v>
      </c>
      <c r="P7">
        <v>7</v>
      </c>
    </row>
    <row r="8" spans="1:16" x14ac:dyDescent="0.25">
      <c r="A8" t="s">
        <v>306</v>
      </c>
      <c r="B8" t="str">
        <f t="shared" si="0"/>
        <v>35,32</v>
      </c>
      <c r="D8" t="s">
        <v>179</v>
      </c>
      <c r="E8">
        <v>7</v>
      </c>
      <c r="F8" t="s">
        <v>177</v>
      </c>
      <c r="G8" t="s">
        <v>178</v>
      </c>
      <c r="H8">
        <v>4</v>
      </c>
      <c r="I8" t="s">
        <v>180</v>
      </c>
      <c r="J8">
        <f t="shared" si="1"/>
        <v>67</v>
      </c>
      <c r="K8" t="s">
        <v>26</v>
      </c>
      <c r="L8">
        <v>7</v>
      </c>
      <c r="M8">
        <v>5</v>
      </c>
      <c r="N8">
        <f t="shared" si="2"/>
        <v>75</v>
      </c>
      <c r="O8">
        <v>5</v>
      </c>
      <c r="P8">
        <v>8</v>
      </c>
    </row>
    <row r="9" spans="1:16" x14ac:dyDescent="0.25">
      <c r="A9" t="s">
        <v>306</v>
      </c>
      <c r="B9" t="str">
        <f t="shared" si="0"/>
        <v>42,40</v>
      </c>
      <c r="D9" t="s">
        <v>179</v>
      </c>
      <c r="E9">
        <v>7</v>
      </c>
      <c r="F9" t="s">
        <v>177</v>
      </c>
      <c r="G9" t="s">
        <v>178</v>
      </c>
      <c r="H9">
        <v>5</v>
      </c>
      <c r="I9" t="s">
        <v>180</v>
      </c>
      <c r="J9">
        <f t="shared" si="1"/>
        <v>82</v>
      </c>
      <c r="K9" t="s">
        <v>26</v>
      </c>
      <c r="L9">
        <v>7</v>
      </c>
      <c r="M9">
        <v>6</v>
      </c>
      <c r="N9">
        <f t="shared" si="2"/>
        <v>90</v>
      </c>
      <c r="O9">
        <v>6</v>
      </c>
      <c r="P9">
        <v>8</v>
      </c>
    </row>
    <row r="10" spans="1:16" x14ac:dyDescent="0.25">
      <c r="A10" t="s">
        <v>306</v>
      </c>
      <c r="B10" t="str">
        <f t="shared" si="0"/>
        <v>49,48</v>
      </c>
      <c r="D10" t="s">
        <v>179</v>
      </c>
      <c r="E10">
        <v>7</v>
      </c>
      <c r="F10" t="s">
        <v>177</v>
      </c>
      <c r="G10" t="s">
        <v>178</v>
      </c>
      <c r="H10">
        <v>6</v>
      </c>
      <c r="I10" t="s">
        <v>180</v>
      </c>
      <c r="J10">
        <f t="shared" si="1"/>
        <v>97</v>
      </c>
      <c r="K10" t="s">
        <v>26</v>
      </c>
      <c r="L10">
        <v>7</v>
      </c>
      <c r="M10">
        <v>3</v>
      </c>
      <c r="N10">
        <f t="shared" si="2"/>
        <v>73</v>
      </c>
      <c r="O10">
        <v>7</v>
      </c>
      <c r="P10">
        <v>8</v>
      </c>
    </row>
    <row r="11" spans="1:16" x14ac:dyDescent="0.25">
      <c r="A11" t="s">
        <v>306</v>
      </c>
      <c r="B11" t="str">
        <f t="shared" si="0"/>
        <v>56,56</v>
      </c>
      <c r="D11" t="s">
        <v>179</v>
      </c>
      <c r="E11">
        <v>7</v>
      </c>
      <c r="F11" t="s">
        <v>177</v>
      </c>
      <c r="G11" t="s">
        <v>178</v>
      </c>
      <c r="H11">
        <v>7</v>
      </c>
      <c r="I11" t="s">
        <v>180</v>
      </c>
      <c r="J11">
        <f t="shared" si="1"/>
        <v>112</v>
      </c>
      <c r="K11" t="s">
        <v>26</v>
      </c>
      <c r="L11">
        <v>7</v>
      </c>
      <c r="M11">
        <v>8</v>
      </c>
      <c r="N11">
        <f t="shared" si="2"/>
        <v>120</v>
      </c>
      <c r="O11">
        <v>8</v>
      </c>
      <c r="P11">
        <v>8</v>
      </c>
    </row>
    <row r="12" spans="1:16" x14ac:dyDescent="0.25">
      <c r="A12" t="s">
        <v>306</v>
      </c>
      <c r="B12" t="str">
        <f t="shared" si="0"/>
        <v>63,64</v>
      </c>
      <c r="D12" t="s">
        <v>179</v>
      </c>
      <c r="E12">
        <v>7</v>
      </c>
      <c r="F12" t="s">
        <v>177</v>
      </c>
      <c r="G12" t="s">
        <v>178</v>
      </c>
      <c r="H12">
        <v>8</v>
      </c>
      <c r="I12" t="s">
        <v>180</v>
      </c>
      <c r="J12">
        <f t="shared" si="1"/>
        <v>127</v>
      </c>
      <c r="K12" t="s">
        <v>26</v>
      </c>
      <c r="L12">
        <v>7</v>
      </c>
      <c r="M12">
        <v>9</v>
      </c>
      <c r="N12">
        <f t="shared" si="2"/>
        <v>135</v>
      </c>
      <c r="O12">
        <v>9</v>
      </c>
      <c r="P12">
        <v>8</v>
      </c>
    </row>
    <row r="13" spans="1:16" x14ac:dyDescent="0.25">
      <c r="A13" t="s">
        <v>306</v>
      </c>
      <c r="B13" t="str">
        <f t="shared" si="0"/>
        <v>70,72</v>
      </c>
      <c r="D13" t="s">
        <v>179</v>
      </c>
      <c r="E13">
        <v>7</v>
      </c>
      <c r="F13" t="s">
        <v>177</v>
      </c>
      <c r="G13" t="s">
        <v>178</v>
      </c>
      <c r="H13">
        <v>9</v>
      </c>
      <c r="I13" t="s">
        <v>180</v>
      </c>
      <c r="J13">
        <f t="shared" si="1"/>
        <v>142</v>
      </c>
      <c r="K13" t="s">
        <v>26</v>
      </c>
      <c r="L13">
        <v>7</v>
      </c>
      <c r="M13">
        <v>10</v>
      </c>
      <c r="N13">
        <f t="shared" si="2"/>
        <v>150</v>
      </c>
      <c r="O13">
        <v>10</v>
      </c>
      <c r="P13">
        <v>8</v>
      </c>
    </row>
    <row r="14" spans="1:16" x14ac:dyDescent="0.25">
      <c r="A14" t="s">
        <v>306</v>
      </c>
      <c r="B14" t="str">
        <f t="shared" si="0"/>
        <v>77,80</v>
      </c>
      <c r="D14" t="s">
        <v>179</v>
      </c>
      <c r="E14">
        <v>7</v>
      </c>
      <c r="F14" t="s">
        <v>177</v>
      </c>
      <c r="G14" t="s">
        <v>178</v>
      </c>
      <c r="H14">
        <v>10</v>
      </c>
      <c r="I14" t="s">
        <v>180</v>
      </c>
      <c r="J14">
        <f t="shared" si="1"/>
        <v>157</v>
      </c>
      <c r="K14" t="s">
        <v>26</v>
      </c>
      <c r="L14">
        <v>7</v>
      </c>
      <c r="M14">
        <v>11</v>
      </c>
      <c r="N14">
        <f t="shared" si="2"/>
        <v>165</v>
      </c>
      <c r="O14">
        <v>11</v>
      </c>
      <c r="P14">
        <v>8</v>
      </c>
    </row>
    <row r="15" spans="1:16" x14ac:dyDescent="0.25">
      <c r="A15" t="s">
        <v>307</v>
      </c>
      <c r="B15" t="str">
        <f t="shared" si="0"/>
        <v>84,88</v>
      </c>
      <c r="D15" t="s">
        <v>179</v>
      </c>
      <c r="E15">
        <v>7</v>
      </c>
      <c r="F15" t="s">
        <v>185</v>
      </c>
      <c r="G15" t="s">
        <v>178</v>
      </c>
      <c r="H15">
        <v>11</v>
      </c>
      <c r="I15" t="s">
        <v>180</v>
      </c>
      <c r="J15">
        <f t="shared" si="1"/>
        <v>172</v>
      </c>
      <c r="K15" t="s">
        <v>26</v>
      </c>
      <c r="L15">
        <v>7</v>
      </c>
      <c r="M15">
        <v>12</v>
      </c>
      <c r="N15">
        <f t="shared" si="2"/>
        <v>180</v>
      </c>
      <c r="O15">
        <v>12</v>
      </c>
      <c r="P15">
        <v>8</v>
      </c>
    </row>
    <row r="16" spans="1:16" x14ac:dyDescent="0.25">
      <c r="A16" t="s">
        <v>307</v>
      </c>
      <c r="B16" t="str">
        <f t="shared" si="0"/>
        <v>96,96</v>
      </c>
      <c r="D16" t="s">
        <v>179</v>
      </c>
      <c r="E16">
        <v>8</v>
      </c>
      <c r="F16" t="s">
        <v>185</v>
      </c>
      <c r="G16" t="s">
        <v>178</v>
      </c>
      <c r="H16">
        <v>12</v>
      </c>
      <c r="I16" t="s">
        <v>180</v>
      </c>
      <c r="J16">
        <f t="shared" si="1"/>
        <v>192</v>
      </c>
      <c r="K16" t="s">
        <v>26</v>
      </c>
      <c r="L16">
        <v>7</v>
      </c>
      <c r="M16">
        <v>12</v>
      </c>
      <c r="N16">
        <f t="shared" si="2"/>
        <v>180</v>
      </c>
      <c r="O16">
        <v>12</v>
      </c>
      <c r="P16">
        <v>8</v>
      </c>
    </row>
    <row r="17" spans="1:16" x14ac:dyDescent="0.25">
      <c r="A17" t="s">
        <v>307</v>
      </c>
      <c r="B17" t="str">
        <f t="shared" si="0"/>
        <v>108,104</v>
      </c>
      <c r="D17" t="s">
        <v>179</v>
      </c>
      <c r="E17">
        <v>9</v>
      </c>
      <c r="F17" t="s">
        <v>185</v>
      </c>
      <c r="G17" t="s">
        <v>178</v>
      </c>
      <c r="H17">
        <v>13</v>
      </c>
      <c r="I17" t="s">
        <v>180</v>
      </c>
      <c r="J17">
        <f t="shared" si="1"/>
        <v>212</v>
      </c>
      <c r="K17" t="s">
        <v>26</v>
      </c>
      <c r="L17">
        <v>7</v>
      </c>
      <c r="M17">
        <v>12</v>
      </c>
      <c r="N17">
        <f t="shared" si="2"/>
        <v>180</v>
      </c>
      <c r="O17">
        <v>12</v>
      </c>
      <c r="P17">
        <v>8</v>
      </c>
    </row>
    <row r="18" spans="1:16" x14ac:dyDescent="0.25">
      <c r="A18" t="s">
        <v>307</v>
      </c>
      <c r="B18" t="str">
        <f t="shared" si="0"/>
        <v>120,112</v>
      </c>
      <c r="D18" t="s">
        <v>179</v>
      </c>
      <c r="E18">
        <v>10</v>
      </c>
      <c r="F18" t="s">
        <v>185</v>
      </c>
      <c r="G18" t="s">
        <v>178</v>
      </c>
      <c r="H18">
        <v>14</v>
      </c>
      <c r="I18" t="s">
        <v>180</v>
      </c>
      <c r="J18">
        <f t="shared" si="1"/>
        <v>232</v>
      </c>
      <c r="K18" t="s">
        <v>26</v>
      </c>
      <c r="L18">
        <v>7</v>
      </c>
      <c r="M18">
        <v>12</v>
      </c>
      <c r="N18">
        <f t="shared" si="2"/>
        <v>180</v>
      </c>
      <c r="O18">
        <v>12</v>
      </c>
      <c r="P18">
        <v>8</v>
      </c>
    </row>
    <row r="19" spans="1:16" x14ac:dyDescent="0.25">
      <c r="A19" t="s">
        <v>307</v>
      </c>
      <c r="B19" t="str">
        <f t="shared" si="0"/>
        <v>132,120</v>
      </c>
      <c r="D19" t="s">
        <v>179</v>
      </c>
      <c r="E19">
        <v>11</v>
      </c>
      <c r="F19" t="s">
        <v>185</v>
      </c>
      <c r="G19" t="s">
        <v>178</v>
      </c>
      <c r="H19">
        <v>15</v>
      </c>
      <c r="I19" t="s">
        <v>180</v>
      </c>
      <c r="J19">
        <f t="shared" si="1"/>
        <v>252</v>
      </c>
      <c r="K19" t="s">
        <v>26</v>
      </c>
      <c r="L19">
        <v>7</v>
      </c>
      <c r="M19">
        <v>12</v>
      </c>
      <c r="N19">
        <f t="shared" si="2"/>
        <v>180</v>
      </c>
      <c r="O19">
        <v>12</v>
      </c>
      <c r="P19">
        <v>8</v>
      </c>
    </row>
    <row r="20" spans="1:16" x14ac:dyDescent="0.25">
      <c r="A20" t="s">
        <v>307</v>
      </c>
      <c r="B20" t="str">
        <f t="shared" si="0"/>
        <v>144,128</v>
      </c>
      <c r="D20" t="s">
        <v>179</v>
      </c>
      <c r="E20">
        <v>12</v>
      </c>
      <c r="F20" t="s">
        <v>185</v>
      </c>
      <c r="G20" t="s">
        <v>178</v>
      </c>
      <c r="H20">
        <v>16</v>
      </c>
      <c r="I20" t="s">
        <v>180</v>
      </c>
      <c r="J20">
        <f t="shared" si="1"/>
        <v>272</v>
      </c>
      <c r="K20" t="s">
        <v>26</v>
      </c>
      <c r="L20">
        <v>7</v>
      </c>
      <c r="M20">
        <v>12</v>
      </c>
      <c r="N20">
        <f t="shared" si="2"/>
        <v>180</v>
      </c>
      <c r="O20">
        <v>12</v>
      </c>
      <c r="P20">
        <v>8</v>
      </c>
    </row>
    <row r="21" spans="1:16" x14ac:dyDescent="0.25">
      <c r="A21" t="s">
        <v>307</v>
      </c>
      <c r="B21" t="str">
        <f t="shared" si="0"/>
        <v>117,136</v>
      </c>
      <c r="D21" t="s">
        <v>179</v>
      </c>
      <c r="E21">
        <v>13</v>
      </c>
      <c r="F21" t="s">
        <v>185</v>
      </c>
      <c r="G21" t="s">
        <v>178</v>
      </c>
      <c r="H21">
        <v>17</v>
      </c>
      <c r="I21" t="s">
        <v>180</v>
      </c>
      <c r="J21">
        <f t="shared" si="1"/>
        <v>253</v>
      </c>
      <c r="K21" t="s">
        <v>26</v>
      </c>
      <c r="L21">
        <v>7</v>
      </c>
      <c r="M21">
        <v>12</v>
      </c>
      <c r="N21">
        <f t="shared" si="2"/>
        <v>159</v>
      </c>
      <c r="O21">
        <v>9</v>
      </c>
      <c r="P21">
        <v>8</v>
      </c>
    </row>
    <row r="22" spans="1:16" x14ac:dyDescent="0.25">
      <c r="A22" t="s">
        <v>307</v>
      </c>
      <c r="B22" t="str">
        <f t="shared" si="0"/>
        <v>112,144</v>
      </c>
      <c r="D22" t="s">
        <v>179</v>
      </c>
      <c r="E22">
        <v>14</v>
      </c>
      <c r="F22" t="s">
        <v>185</v>
      </c>
      <c r="G22" t="s">
        <v>178</v>
      </c>
      <c r="H22">
        <v>18</v>
      </c>
      <c r="I22" t="s">
        <v>180</v>
      </c>
      <c r="J22">
        <f t="shared" si="1"/>
        <v>256</v>
      </c>
      <c r="K22" t="s">
        <v>26</v>
      </c>
      <c r="L22">
        <v>7</v>
      </c>
      <c r="M22">
        <v>12</v>
      </c>
      <c r="N22">
        <f t="shared" si="2"/>
        <v>152</v>
      </c>
      <c r="O22">
        <v>8</v>
      </c>
      <c r="P22">
        <v>8</v>
      </c>
    </row>
    <row r="23" spans="1:16" x14ac:dyDescent="0.25">
      <c r="A23" t="s">
        <v>307</v>
      </c>
      <c r="B23" t="str">
        <f t="shared" si="0"/>
        <v>105,152</v>
      </c>
      <c r="D23" t="s">
        <v>179</v>
      </c>
      <c r="E23">
        <v>15</v>
      </c>
      <c r="F23" t="s">
        <v>185</v>
      </c>
      <c r="G23" t="s">
        <v>178</v>
      </c>
      <c r="H23">
        <v>19</v>
      </c>
      <c r="I23" t="s">
        <v>180</v>
      </c>
      <c r="J23">
        <f t="shared" si="1"/>
        <v>257</v>
      </c>
      <c r="K23" t="s">
        <v>26</v>
      </c>
      <c r="L23">
        <v>7</v>
      </c>
      <c r="M23">
        <v>12</v>
      </c>
      <c r="N23">
        <f t="shared" si="2"/>
        <v>145</v>
      </c>
      <c r="O23">
        <v>7</v>
      </c>
      <c r="P23">
        <v>8</v>
      </c>
    </row>
    <row r="24" spans="1:16" x14ac:dyDescent="0.25">
      <c r="A24" t="s">
        <v>307</v>
      </c>
      <c r="B24" t="str">
        <f t="shared" si="0"/>
        <v>96,160</v>
      </c>
      <c r="D24" t="s">
        <v>179</v>
      </c>
      <c r="E24">
        <v>16</v>
      </c>
      <c r="F24" t="s">
        <v>185</v>
      </c>
      <c r="G24" t="s">
        <v>178</v>
      </c>
      <c r="H24">
        <v>20</v>
      </c>
      <c r="I24" t="s">
        <v>180</v>
      </c>
      <c r="J24">
        <f t="shared" si="1"/>
        <v>256</v>
      </c>
      <c r="K24" t="s">
        <v>26</v>
      </c>
      <c r="L24">
        <v>7</v>
      </c>
      <c r="M24">
        <v>12</v>
      </c>
      <c r="N24">
        <f t="shared" si="2"/>
        <v>138</v>
      </c>
      <c r="O24">
        <v>6</v>
      </c>
      <c r="P24">
        <v>8</v>
      </c>
    </row>
    <row r="25" spans="1:16" x14ac:dyDescent="0.25">
      <c r="A25" t="s">
        <v>307</v>
      </c>
      <c r="B25" t="str">
        <f t="shared" si="0"/>
        <v>85,168</v>
      </c>
      <c r="D25" t="s">
        <v>179</v>
      </c>
      <c r="E25">
        <v>17</v>
      </c>
      <c r="F25" t="s">
        <v>185</v>
      </c>
      <c r="G25" t="s">
        <v>178</v>
      </c>
      <c r="H25">
        <v>21</v>
      </c>
      <c r="I25" t="s">
        <v>180</v>
      </c>
      <c r="J25">
        <f t="shared" si="1"/>
        <v>253</v>
      </c>
      <c r="K25" t="s">
        <v>26</v>
      </c>
      <c r="L25">
        <v>7</v>
      </c>
      <c r="M25">
        <v>12</v>
      </c>
      <c r="N25">
        <f t="shared" si="2"/>
        <v>131</v>
      </c>
      <c r="O25">
        <v>5</v>
      </c>
      <c r="P25">
        <v>8</v>
      </c>
    </row>
    <row r="26" spans="1:16" x14ac:dyDescent="0.25">
      <c r="A26" t="s">
        <v>307</v>
      </c>
      <c r="B26" t="str">
        <f t="shared" si="0"/>
        <v>72,176</v>
      </c>
      <c r="D26" t="s">
        <v>179</v>
      </c>
      <c r="E26">
        <v>18</v>
      </c>
      <c r="F26" t="s">
        <v>185</v>
      </c>
      <c r="G26" t="s">
        <v>178</v>
      </c>
      <c r="H26">
        <v>22</v>
      </c>
      <c r="I26" t="s">
        <v>180</v>
      </c>
      <c r="J26">
        <f t="shared" si="1"/>
        <v>248</v>
      </c>
      <c r="K26" t="s">
        <v>26</v>
      </c>
      <c r="L26">
        <v>7</v>
      </c>
      <c r="M26">
        <v>12</v>
      </c>
      <c r="N26">
        <f t="shared" si="2"/>
        <v>124</v>
      </c>
      <c r="O26">
        <v>4</v>
      </c>
      <c r="P26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7"/>
  <sheetViews>
    <sheetView rightToLeft="1" workbookViewId="0">
      <selection activeCell="K24" sqref="K24"/>
    </sheetView>
  </sheetViews>
  <sheetFormatPr defaultRowHeight="13.8" x14ac:dyDescent="0.25"/>
  <sheetData>
    <row r="4" spans="6:9" ht="21" x14ac:dyDescent="0.25">
      <c r="F4" s="3" t="s">
        <v>7</v>
      </c>
      <c r="G4" s="3" t="s">
        <v>108</v>
      </c>
      <c r="H4" s="3" t="s">
        <v>107</v>
      </c>
      <c r="I4" s="3" t="s">
        <v>107</v>
      </c>
    </row>
    <row r="5" spans="6:9" ht="21" x14ac:dyDescent="0.25">
      <c r="F5" s="3" t="s">
        <v>117</v>
      </c>
      <c r="G5" s="3" t="s">
        <v>109</v>
      </c>
      <c r="H5" s="3" t="s">
        <v>110</v>
      </c>
      <c r="I5" s="3" t="s">
        <v>111</v>
      </c>
    </row>
    <row r="6" spans="6:9" ht="21" x14ac:dyDescent="0.25">
      <c r="F6" s="3" t="s">
        <v>118</v>
      </c>
      <c r="G6" s="3" t="s">
        <v>112</v>
      </c>
      <c r="H6" s="3" t="s">
        <v>113</v>
      </c>
      <c r="I6" s="3" t="s">
        <v>114</v>
      </c>
    </row>
    <row r="7" spans="6:9" ht="21" x14ac:dyDescent="0.25">
      <c r="F7" s="3" t="s">
        <v>119</v>
      </c>
      <c r="G7" s="3" t="s">
        <v>115</v>
      </c>
      <c r="H7" s="3" t="s">
        <v>113</v>
      </c>
      <c r="I7" s="3" t="s">
        <v>116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workbookViewId="0">
      <selection sqref="A1:N25"/>
    </sheetView>
  </sheetViews>
  <sheetFormatPr defaultRowHeight="13.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186</v>
      </c>
      <c r="B2" t="s">
        <v>187</v>
      </c>
      <c r="C2" t="s">
        <v>188</v>
      </c>
      <c r="D2">
        <v>10</v>
      </c>
      <c r="E2" t="s">
        <v>189</v>
      </c>
      <c r="F2" t="s">
        <v>190</v>
      </c>
      <c r="G2">
        <v>2</v>
      </c>
      <c r="H2" t="s">
        <v>191</v>
      </c>
      <c r="I2" t="s">
        <v>192</v>
      </c>
      <c r="J2">
        <v>5</v>
      </c>
      <c r="K2" t="s">
        <v>193</v>
      </c>
      <c r="L2" t="s">
        <v>188</v>
      </c>
    </row>
    <row r="3" spans="1:12" x14ac:dyDescent="0.25">
      <c r="A3" t="s">
        <v>194</v>
      </c>
      <c r="B3" t="s">
        <v>187</v>
      </c>
      <c r="C3" t="s">
        <v>188</v>
      </c>
      <c r="D3">
        <v>15</v>
      </c>
      <c r="E3" t="s">
        <v>195</v>
      </c>
      <c r="F3" t="s">
        <v>190</v>
      </c>
      <c r="G3">
        <v>3</v>
      </c>
      <c r="H3" t="s">
        <v>191</v>
      </c>
      <c r="I3" t="s">
        <v>192</v>
      </c>
      <c r="J3">
        <v>5</v>
      </c>
      <c r="K3" t="s">
        <v>193</v>
      </c>
      <c r="L3" t="s">
        <v>188</v>
      </c>
    </row>
    <row r="4" spans="1:12" x14ac:dyDescent="0.25">
      <c r="A4" t="s">
        <v>196</v>
      </c>
      <c r="B4" t="s">
        <v>187</v>
      </c>
      <c r="C4" t="s">
        <v>188</v>
      </c>
      <c r="D4">
        <v>35</v>
      </c>
      <c r="E4" t="s">
        <v>197</v>
      </c>
      <c r="F4" t="s">
        <v>190</v>
      </c>
      <c r="G4">
        <v>7</v>
      </c>
      <c r="H4" t="s">
        <v>191</v>
      </c>
      <c r="I4" t="s">
        <v>192</v>
      </c>
      <c r="J4">
        <v>5</v>
      </c>
      <c r="K4" t="s">
        <v>193</v>
      </c>
      <c r="L4" t="s">
        <v>188</v>
      </c>
    </row>
    <row r="5" spans="1:12" x14ac:dyDescent="0.25">
      <c r="A5" t="s">
        <v>198</v>
      </c>
      <c r="B5" t="s">
        <v>187</v>
      </c>
      <c r="C5" t="s">
        <v>188</v>
      </c>
      <c r="D5">
        <v>45</v>
      </c>
      <c r="E5" t="s">
        <v>199</v>
      </c>
      <c r="F5" t="s">
        <v>190</v>
      </c>
      <c r="G5">
        <v>9</v>
      </c>
      <c r="H5" t="s">
        <v>191</v>
      </c>
      <c r="I5" t="s">
        <v>192</v>
      </c>
      <c r="J5">
        <v>5</v>
      </c>
      <c r="K5" t="s">
        <v>193</v>
      </c>
      <c r="L5" t="s">
        <v>188</v>
      </c>
    </row>
    <row r="6" spans="1:12" x14ac:dyDescent="0.25">
      <c r="A6" t="s">
        <v>200</v>
      </c>
      <c r="B6" t="s">
        <v>187</v>
      </c>
      <c r="C6" t="s">
        <v>188</v>
      </c>
      <c r="D6">
        <v>25</v>
      </c>
      <c r="E6" t="s">
        <v>201</v>
      </c>
      <c r="F6" t="s">
        <v>190</v>
      </c>
      <c r="G6">
        <v>5</v>
      </c>
      <c r="H6" t="s">
        <v>191</v>
      </c>
      <c r="I6" t="s">
        <v>192</v>
      </c>
      <c r="J6">
        <v>5</v>
      </c>
      <c r="K6" t="s">
        <v>193</v>
      </c>
      <c r="L6" t="s">
        <v>188</v>
      </c>
    </row>
    <row r="7" spans="1:12" x14ac:dyDescent="0.25">
      <c r="A7" t="s">
        <v>200</v>
      </c>
      <c r="B7" t="s">
        <v>202</v>
      </c>
      <c r="C7" t="s">
        <v>188</v>
      </c>
      <c r="D7">
        <v>30</v>
      </c>
      <c r="E7" t="s">
        <v>203</v>
      </c>
      <c r="F7" t="s">
        <v>190</v>
      </c>
      <c r="G7">
        <v>5</v>
      </c>
      <c r="H7" t="s">
        <v>191</v>
      </c>
      <c r="I7" t="s">
        <v>192</v>
      </c>
      <c r="J7">
        <v>6</v>
      </c>
      <c r="K7" t="s">
        <v>193</v>
      </c>
      <c r="L7" t="s">
        <v>188</v>
      </c>
    </row>
    <row r="8" spans="1:12" x14ac:dyDescent="0.25">
      <c r="A8" t="s">
        <v>200</v>
      </c>
      <c r="B8" t="s">
        <v>204</v>
      </c>
      <c r="C8" t="s">
        <v>188</v>
      </c>
      <c r="D8">
        <v>35</v>
      </c>
      <c r="E8" t="s">
        <v>205</v>
      </c>
      <c r="F8" t="s">
        <v>190</v>
      </c>
      <c r="G8">
        <v>5</v>
      </c>
      <c r="H8" t="s">
        <v>191</v>
      </c>
      <c r="I8" t="s">
        <v>192</v>
      </c>
      <c r="J8">
        <v>7</v>
      </c>
      <c r="K8" t="s">
        <v>193</v>
      </c>
      <c r="L8" t="s">
        <v>188</v>
      </c>
    </row>
    <row r="9" spans="1:12" x14ac:dyDescent="0.25">
      <c r="A9" t="s">
        <v>200</v>
      </c>
      <c r="B9" t="s">
        <v>206</v>
      </c>
      <c r="C9" t="s">
        <v>188</v>
      </c>
      <c r="D9">
        <v>40</v>
      </c>
      <c r="E9" t="s">
        <v>207</v>
      </c>
      <c r="F9" t="s">
        <v>190</v>
      </c>
      <c r="G9">
        <v>5</v>
      </c>
      <c r="H9" t="s">
        <v>191</v>
      </c>
      <c r="I9" t="s">
        <v>192</v>
      </c>
      <c r="J9">
        <v>8</v>
      </c>
      <c r="K9" t="s">
        <v>193</v>
      </c>
      <c r="L9" t="s">
        <v>188</v>
      </c>
    </row>
    <row r="10" spans="1:12" x14ac:dyDescent="0.25">
      <c r="A10" t="s">
        <v>208</v>
      </c>
      <c r="B10" t="s">
        <v>209</v>
      </c>
      <c r="C10" t="s">
        <v>188</v>
      </c>
      <c r="D10">
        <v>117</v>
      </c>
      <c r="E10" t="s">
        <v>210</v>
      </c>
      <c r="F10" t="s">
        <v>190</v>
      </c>
      <c r="G10">
        <v>13</v>
      </c>
      <c r="H10" t="s">
        <v>191</v>
      </c>
      <c r="I10" t="s">
        <v>192</v>
      </c>
      <c r="J10">
        <v>9</v>
      </c>
      <c r="K10" t="s">
        <v>193</v>
      </c>
      <c r="L10" t="s">
        <v>188</v>
      </c>
    </row>
    <row r="11" spans="1:12" x14ac:dyDescent="0.25">
      <c r="A11" t="s">
        <v>211</v>
      </c>
      <c r="B11" t="s">
        <v>212</v>
      </c>
      <c r="C11" t="s">
        <v>188</v>
      </c>
      <c r="D11">
        <v>120</v>
      </c>
      <c r="E11" t="s">
        <v>213</v>
      </c>
      <c r="F11" t="s">
        <v>190</v>
      </c>
      <c r="G11">
        <v>12</v>
      </c>
      <c r="H11" t="s">
        <v>191</v>
      </c>
      <c r="I11" t="s">
        <v>192</v>
      </c>
      <c r="J11">
        <v>10</v>
      </c>
      <c r="K11" t="s">
        <v>193</v>
      </c>
      <c r="L11" t="s">
        <v>188</v>
      </c>
    </row>
    <row r="12" spans="1:12" x14ac:dyDescent="0.25">
      <c r="A12" t="s">
        <v>214</v>
      </c>
      <c r="B12" t="s">
        <v>215</v>
      </c>
      <c r="C12" t="s">
        <v>188</v>
      </c>
      <c r="D12">
        <v>121</v>
      </c>
      <c r="E12" t="s">
        <v>216</v>
      </c>
      <c r="F12" t="s">
        <v>190</v>
      </c>
      <c r="G12">
        <v>11</v>
      </c>
      <c r="H12" t="s">
        <v>191</v>
      </c>
      <c r="I12" t="s">
        <v>192</v>
      </c>
      <c r="J12">
        <v>11</v>
      </c>
      <c r="K12" t="s">
        <v>193</v>
      </c>
      <c r="L12" t="s">
        <v>188</v>
      </c>
    </row>
    <row r="13" spans="1:12" x14ac:dyDescent="0.25">
      <c r="A13" t="s">
        <v>217</v>
      </c>
      <c r="B13" t="s">
        <v>218</v>
      </c>
      <c r="C13" t="s">
        <v>188</v>
      </c>
      <c r="D13">
        <v>120</v>
      </c>
      <c r="E13" t="s">
        <v>219</v>
      </c>
      <c r="F13" t="s">
        <v>190</v>
      </c>
      <c r="G13">
        <v>10</v>
      </c>
      <c r="H13" t="s">
        <v>191</v>
      </c>
      <c r="I13" t="s">
        <v>192</v>
      </c>
      <c r="J13">
        <v>12</v>
      </c>
      <c r="K13" t="s">
        <v>193</v>
      </c>
      <c r="L13" t="s">
        <v>188</v>
      </c>
    </row>
    <row r="14" spans="1:12" x14ac:dyDescent="0.25">
      <c r="A14" t="s">
        <v>198</v>
      </c>
      <c r="B14" t="s">
        <v>220</v>
      </c>
      <c r="C14" t="s">
        <v>188</v>
      </c>
      <c r="D14">
        <v>117</v>
      </c>
      <c r="E14" t="s">
        <v>221</v>
      </c>
      <c r="F14" t="s">
        <v>190</v>
      </c>
      <c r="G14">
        <v>9</v>
      </c>
      <c r="H14" t="s">
        <v>191</v>
      </c>
      <c r="I14" t="s">
        <v>192</v>
      </c>
      <c r="J14">
        <v>13</v>
      </c>
      <c r="K14" t="s">
        <v>193</v>
      </c>
      <c r="L14" t="s">
        <v>188</v>
      </c>
    </row>
    <row r="15" spans="1:12" x14ac:dyDescent="0.25">
      <c r="A15" t="s">
        <v>222</v>
      </c>
      <c r="B15" t="s">
        <v>223</v>
      </c>
      <c r="C15" t="s">
        <v>188</v>
      </c>
      <c r="D15">
        <v>112</v>
      </c>
      <c r="E15" t="s">
        <v>224</v>
      </c>
      <c r="F15" t="s">
        <v>190</v>
      </c>
      <c r="G15">
        <v>8</v>
      </c>
      <c r="H15" t="s">
        <v>191</v>
      </c>
      <c r="I15" t="s">
        <v>192</v>
      </c>
      <c r="J15">
        <v>14</v>
      </c>
      <c r="K15" t="s">
        <v>193</v>
      </c>
      <c r="L15" t="s">
        <v>188</v>
      </c>
    </row>
    <row r="16" spans="1:12" x14ac:dyDescent="0.25">
      <c r="A16" t="s">
        <v>196</v>
      </c>
      <c r="B16" t="s">
        <v>220</v>
      </c>
      <c r="C16" t="s">
        <v>188</v>
      </c>
      <c r="D16">
        <v>91</v>
      </c>
      <c r="E16" t="s">
        <v>225</v>
      </c>
      <c r="F16" t="s">
        <v>190</v>
      </c>
      <c r="G16">
        <v>7</v>
      </c>
      <c r="H16" t="s">
        <v>191</v>
      </c>
      <c r="I16" t="s">
        <v>192</v>
      </c>
      <c r="J16">
        <v>13</v>
      </c>
      <c r="K16" t="s">
        <v>193</v>
      </c>
      <c r="L16" t="s">
        <v>188</v>
      </c>
    </row>
    <row r="17" spans="1:12" x14ac:dyDescent="0.25">
      <c r="A17" t="s">
        <v>226</v>
      </c>
      <c r="B17" t="s">
        <v>218</v>
      </c>
      <c r="C17" t="s">
        <v>188</v>
      </c>
      <c r="D17">
        <v>72</v>
      </c>
      <c r="E17" t="s">
        <v>227</v>
      </c>
      <c r="F17" t="s">
        <v>190</v>
      </c>
      <c r="G17">
        <v>6</v>
      </c>
      <c r="H17" t="s">
        <v>191</v>
      </c>
      <c r="I17" t="s">
        <v>192</v>
      </c>
      <c r="J17">
        <v>12</v>
      </c>
      <c r="K17" t="s">
        <v>193</v>
      </c>
      <c r="L17" t="s">
        <v>188</v>
      </c>
    </row>
    <row r="18" spans="1:12" x14ac:dyDescent="0.25">
      <c r="A18" t="s">
        <v>200</v>
      </c>
      <c r="B18" t="s">
        <v>215</v>
      </c>
      <c r="C18" t="s">
        <v>188</v>
      </c>
      <c r="D18">
        <v>55</v>
      </c>
      <c r="E18" t="s">
        <v>228</v>
      </c>
      <c r="F18" t="s">
        <v>190</v>
      </c>
      <c r="G18">
        <v>5</v>
      </c>
      <c r="H18" t="s">
        <v>191</v>
      </c>
      <c r="I18" t="s">
        <v>192</v>
      </c>
      <c r="J18">
        <v>11</v>
      </c>
      <c r="K18" t="s">
        <v>193</v>
      </c>
      <c r="L18" t="s">
        <v>188</v>
      </c>
    </row>
    <row r="19" spans="1:12" x14ac:dyDescent="0.25">
      <c r="A19" t="s">
        <v>229</v>
      </c>
      <c r="B19" t="s">
        <v>212</v>
      </c>
      <c r="C19" t="s">
        <v>188</v>
      </c>
      <c r="D19">
        <v>40</v>
      </c>
      <c r="E19" t="s">
        <v>230</v>
      </c>
      <c r="F19" t="s">
        <v>190</v>
      </c>
      <c r="G19">
        <v>4</v>
      </c>
      <c r="H19" t="s">
        <v>191</v>
      </c>
      <c r="I19" t="s">
        <v>192</v>
      </c>
      <c r="J19">
        <v>10</v>
      </c>
      <c r="K19" t="s">
        <v>193</v>
      </c>
      <c r="L19" t="s">
        <v>188</v>
      </c>
    </row>
    <row r="20" spans="1:12" x14ac:dyDescent="0.25">
      <c r="A20" t="s">
        <v>200</v>
      </c>
      <c r="B20" t="s">
        <v>231</v>
      </c>
      <c r="C20" t="s">
        <v>188</v>
      </c>
      <c r="D20">
        <v>55</v>
      </c>
      <c r="E20" t="s">
        <v>228</v>
      </c>
      <c r="F20" t="s">
        <v>190</v>
      </c>
      <c r="G20">
        <v>5</v>
      </c>
      <c r="H20" t="s">
        <v>191</v>
      </c>
      <c r="I20" t="s">
        <v>232</v>
      </c>
      <c r="J20">
        <v>11</v>
      </c>
      <c r="K20" t="s">
        <v>193</v>
      </c>
      <c r="L20" t="s">
        <v>188</v>
      </c>
    </row>
    <row r="21" spans="1:12" x14ac:dyDescent="0.25">
      <c r="A21" t="s">
        <v>226</v>
      </c>
      <c r="B21" t="s">
        <v>233</v>
      </c>
      <c r="C21" t="s">
        <v>188</v>
      </c>
      <c r="D21">
        <v>72</v>
      </c>
      <c r="E21" t="s">
        <v>227</v>
      </c>
      <c r="F21" t="s">
        <v>190</v>
      </c>
      <c r="G21">
        <v>6</v>
      </c>
      <c r="H21" t="s">
        <v>191</v>
      </c>
      <c r="I21" t="s">
        <v>232</v>
      </c>
      <c r="J21">
        <v>12</v>
      </c>
      <c r="K21" t="s">
        <v>193</v>
      </c>
      <c r="L21" t="s">
        <v>188</v>
      </c>
    </row>
    <row r="22" spans="1:12" x14ac:dyDescent="0.25">
      <c r="A22" t="s">
        <v>196</v>
      </c>
      <c r="B22" t="s">
        <v>234</v>
      </c>
      <c r="C22" t="s">
        <v>188</v>
      </c>
      <c r="D22">
        <v>91</v>
      </c>
      <c r="E22" t="s">
        <v>225</v>
      </c>
      <c r="F22" t="s">
        <v>190</v>
      </c>
      <c r="G22">
        <v>7</v>
      </c>
      <c r="H22" t="s">
        <v>191</v>
      </c>
      <c r="I22" t="s">
        <v>232</v>
      </c>
      <c r="J22">
        <v>13</v>
      </c>
      <c r="K22" t="s">
        <v>193</v>
      </c>
      <c r="L22" t="s">
        <v>188</v>
      </c>
    </row>
    <row r="23" spans="1:12" x14ac:dyDescent="0.25">
      <c r="A23" t="s">
        <v>222</v>
      </c>
      <c r="B23" t="s">
        <v>235</v>
      </c>
      <c r="C23" t="s">
        <v>188</v>
      </c>
      <c r="D23">
        <v>112</v>
      </c>
      <c r="E23" t="s">
        <v>224</v>
      </c>
      <c r="F23" t="s">
        <v>190</v>
      </c>
      <c r="G23">
        <v>8</v>
      </c>
      <c r="H23" t="s">
        <v>191</v>
      </c>
      <c r="I23" t="s">
        <v>232</v>
      </c>
      <c r="J23">
        <v>14</v>
      </c>
      <c r="K23" t="s">
        <v>193</v>
      </c>
      <c r="L23" t="s">
        <v>188</v>
      </c>
    </row>
    <row r="24" spans="1:12" x14ac:dyDescent="0.25">
      <c r="A24" t="s">
        <v>198</v>
      </c>
      <c r="B24" t="s">
        <v>236</v>
      </c>
      <c r="C24" t="s">
        <v>188</v>
      </c>
      <c r="D24">
        <v>135</v>
      </c>
      <c r="E24" t="s">
        <v>237</v>
      </c>
      <c r="F24" t="s">
        <v>190</v>
      </c>
      <c r="G24">
        <v>9</v>
      </c>
      <c r="H24" t="s">
        <v>191</v>
      </c>
      <c r="I24" t="s">
        <v>232</v>
      </c>
      <c r="J24">
        <v>15</v>
      </c>
      <c r="K24" t="s">
        <v>193</v>
      </c>
      <c r="L24" t="s">
        <v>188</v>
      </c>
    </row>
    <row r="25" spans="1:12" x14ac:dyDescent="0.25">
      <c r="A25" t="s">
        <v>217</v>
      </c>
      <c r="B25" t="s">
        <v>238</v>
      </c>
      <c r="C25" t="s">
        <v>188</v>
      </c>
      <c r="D25">
        <v>160</v>
      </c>
      <c r="E25" t="s">
        <v>239</v>
      </c>
      <c r="F25" t="s">
        <v>190</v>
      </c>
      <c r="G25">
        <v>10</v>
      </c>
      <c r="H25" t="s">
        <v>191</v>
      </c>
      <c r="I25" t="s">
        <v>232</v>
      </c>
      <c r="J25">
        <v>16</v>
      </c>
      <c r="K25" t="s">
        <v>193</v>
      </c>
      <c r="L25" t="s">
        <v>188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rightToLeft="1" workbookViewId="0">
      <selection activeCell="N22" sqref="N22"/>
    </sheetView>
  </sheetViews>
  <sheetFormatPr defaultRowHeight="13.8" x14ac:dyDescent="0.25"/>
  <cols>
    <col min="1" max="1" width="25.1992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</row>
    <row r="2" spans="1:11" x14ac:dyDescent="0.25">
      <c r="A2" t="s">
        <v>240</v>
      </c>
      <c r="B2" t="s">
        <v>241</v>
      </c>
      <c r="C2" t="s">
        <v>242</v>
      </c>
      <c r="D2" t="s">
        <v>243</v>
      </c>
      <c r="F2" t="s">
        <v>244</v>
      </c>
      <c r="G2">
        <v>5</v>
      </c>
      <c r="H2">
        <v>7</v>
      </c>
      <c r="I2" t="s">
        <v>191</v>
      </c>
      <c r="J2" t="s">
        <v>245</v>
      </c>
      <c r="K2">
        <v>10</v>
      </c>
    </row>
    <row r="3" spans="1:11" x14ac:dyDescent="0.25">
      <c r="A3" t="s">
        <v>240</v>
      </c>
      <c r="B3" t="s">
        <v>246</v>
      </c>
      <c r="C3" t="s">
        <v>242</v>
      </c>
      <c r="D3" t="s">
        <v>247</v>
      </c>
      <c r="F3" t="s">
        <v>244</v>
      </c>
      <c r="G3">
        <v>5</v>
      </c>
      <c r="H3">
        <v>7</v>
      </c>
      <c r="I3" t="s">
        <v>191</v>
      </c>
      <c r="J3" t="s">
        <v>245</v>
      </c>
      <c r="K3">
        <v>15</v>
      </c>
    </row>
    <row r="4" spans="1:11" x14ac:dyDescent="0.25">
      <c r="A4" t="s">
        <v>240</v>
      </c>
      <c r="B4" t="s">
        <v>248</v>
      </c>
      <c r="C4" t="s">
        <v>242</v>
      </c>
      <c r="D4" t="s">
        <v>249</v>
      </c>
      <c r="F4" t="s">
        <v>244</v>
      </c>
      <c r="G4">
        <v>5</v>
      </c>
      <c r="H4">
        <v>7</v>
      </c>
      <c r="I4" t="s">
        <v>191</v>
      </c>
      <c r="J4" t="s">
        <v>245</v>
      </c>
      <c r="K4">
        <v>20</v>
      </c>
    </row>
    <row r="5" spans="1:11" x14ac:dyDescent="0.25">
      <c r="A5" t="s">
        <v>240</v>
      </c>
      <c r="B5" t="s">
        <v>250</v>
      </c>
      <c r="C5" t="s">
        <v>242</v>
      </c>
      <c r="D5" t="s">
        <v>251</v>
      </c>
      <c r="F5" t="s">
        <v>244</v>
      </c>
      <c r="G5">
        <v>5</v>
      </c>
      <c r="H5">
        <v>7</v>
      </c>
      <c r="I5" t="s">
        <v>191</v>
      </c>
      <c r="J5" t="s">
        <v>245</v>
      </c>
      <c r="K5">
        <v>25</v>
      </c>
    </row>
    <row r="6" spans="1:11" x14ac:dyDescent="0.25">
      <c r="A6" t="s">
        <v>240</v>
      </c>
      <c r="B6" t="s">
        <v>252</v>
      </c>
      <c r="C6" t="s">
        <v>242</v>
      </c>
      <c r="D6" t="s">
        <v>253</v>
      </c>
      <c r="F6" t="s">
        <v>244</v>
      </c>
      <c r="G6">
        <v>5</v>
      </c>
      <c r="H6">
        <v>7</v>
      </c>
      <c r="I6" t="s">
        <v>191</v>
      </c>
      <c r="J6" t="s">
        <v>245</v>
      </c>
      <c r="K6">
        <v>30</v>
      </c>
    </row>
    <row r="7" spans="1:11" x14ac:dyDescent="0.25">
      <c r="A7" t="s">
        <v>240</v>
      </c>
      <c r="B7" t="s">
        <v>254</v>
      </c>
      <c r="C7" t="s">
        <v>242</v>
      </c>
      <c r="D7" t="s">
        <v>255</v>
      </c>
      <c r="F7" t="s">
        <v>244</v>
      </c>
      <c r="G7">
        <v>5</v>
      </c>
      <c r="H7">
        <v>7</v>
      </c>
      <c r="I7" t="s">
        <v>191</v>
      </c>
      <c r="J7" t="s">
        <v>245</v>
      </c>
      <c r="K7">
        <v>35</v>
      </c>
    </row>
    <row r="8" spans="1:11" x14ac:dyDescent="0.25">
      <c r="A8" t="s">
        <v>240</v>
      </c>
      <c r="B8" t="s">
        <v>256</v>
      </c>
      <c r="C8" t="s">
        <v>242</v>
      </c>
      <c r="D8" t="s">
        <v>257</v>
      </c>
      <c r="F8" t="s">
        <v>244</v>
      </c>
      <c r="G8">
        <v>5</v>
      </c>
      <c r="H8">
        <v>7</v>
      </c>
      <c r="I8" t="s">
        <v>191</v>
      </c>
      <c r="J8" t="s">
        <v>245</v>
      </c>
      <c r="K8">
        <v>40</v>
      </c>
    </row>
    <row r="9" spans="1:11" x14ac:dyDescent="0.25">
      <c r="A9" t="s">
        <v>258</v>
      </c>
      <c r="B9" t="s">
        <v>259</v>
      </c>
      <c r="C9" t="s">
        <v>242</v>
      </c>
      <c r="D9" t="s">
        <v>260</v>
      </c>
      <c r="F9" t="s">
        <v>244</v>
      </c>
      <c r="G9">
        <v>7</v>
      </c>
      <c r="H9">
        <v>13</v>
      </c>
      <c r="I9" t="s">
        <v>191</v>
      </c>
      <c r="J9" t="s">
        <v>245</v>
      </c>
      <c r="K9">
        <v>14</v>
      </c>
    </row>
    <row r="10" spans="1:11" x14ac:dyDescent="0.25">
      <c r="A10" t="s">
        <v>258</v>
      </c>
      <c r="B10" t="s">
        <v>261</v>
      </c>
      <c r="C10" t="s">
        <v>242</v>
      </c>
      <c r="D10" t="s">
        <v>262</v>
      </c>
      <c r="F10" t="s">
        <v>244</v>
      </c>
      <c r="G10">
        <v>7</v>
      </c>
      <c r="H10">
        <v>13</v>
      </c>
      <c r="I10" t="s">
        <v>191</v>
      </c>
      <c r="J10" t="s">
        <v>245</v>
      </c>
      <c r="K10">
        <v>21</v>
      </c>
    </row>
    <row r="11" spans="1:11" x14ac:dyDescent="0.25">
      <c r="A11" t="s">
        <v>258</v>
      </c>
      <c r="B11" t="s">
        <v>263</v>
      </c>
      <c r="C11" t="s">
        <v>242</v>
      </c>
      <c r="D11" t="s">
        <v>264</v>
      </c>
      <c r="F11" t="s">
        <v>244</v>
      </c>
      <c r="G11">
        <v>7</v>
      </c>
      <c r="H11">
        <v>13</v>
      </c>
      <c r="I11" t="s">
        <v>191</v>
      </c>
      <c r="J11" t="s">
        <v>245</v>
      </c>
      <c r="K11">
        <v>28</v>
      </c>
    </row>
    <row r="12" spans="1:11" x14ac:dyDescent="0.25">
      <c r="A12" t="s">
        <v>258</v>
      </c>
      <c r="B12" t="s">
        <v>254</v>
      </c>
      <c r="C12" t="s">
        <v>242</v>
      </c>
      <c r="D12" t="s">
        <v>265</v>
      </c>
      <c r="F12" t="s">
        <v>244</v>
      </c>
      <c r="G12">
        <v>7</v>
      </c>
      <c r="H12">
        <v>13</v>
      </c>
      <c r="I12" t="s">
        <v>191</v>
      </c>
      <c r="J12" t="s">
        <v>245</v>
      </c>
      <c r="K12">
        <v>35</v>
      </c>
    </row>
    <row r="13" spans="1:11" x14ac:dyDescent="0.25">
      <c r="A13" t="s">
        <v>258</v>
      </c>
      <c r="B13" t="s">
        <v>266</v>
      </c>
      <c r="C13" t="s">
        <v>242</v>
      </c>
      <c r="D13" t="s">
        <v>267</v>
      </c>
      <c r="F13" t="s">
        <v>244</v>
      </c>
      <c r="G13">
        <v>7</v>
      </c>
      <c r="H13">
        <v>13</v>
      </c>
      <c r="I13" t="s">
        <v>191</v>
      </c>
      <c r="J13" t="s">
        <v>245</v>
      </c>
      <c r="K13">
        <v>42</v>
      </c>
    </row>
    <row r="14" spans="1:11" x14ac:dyDescent="0.25">
      <c r="A14" t="s">
        <v>268</v>
      </c>
      <c r="B14" t="s">
        <v>269</v>
      </c>
      <c r="C14" t="s">
        <v>242</v>
      </c>
      <c r="D14" t="s">
        <v>270</v>
      </c>
      <c r="F14" t="s">
        <v>244</v>
      </c>
      <c r="G14">
        <v>9</v>
      </c>
      <c r="H14">
        <v>21</v>
      </c>
      <c r="I14" t="s">
        <v>191</v>
      </c>
      <c r="J14" t="s">
        <v>245</v>
      </c>
      <c r="K14">
        <v>18</v>
      </c>
    </row>
    <row r="15" spans="1:11" x14ac:dyDescent="0.25">
      <c r="A15" t="s">
        <v>268</v>
      </c>
      <c r="B15" t="s">
        <v>271</v>
      </c>
      <c r="C15" t="s">
        <v>242</v>
      </c>
      <c r="D15" t="s">
        <v>272</v>
      </c>
      <c r="F15" t="s">
        <v>244</v>
      </c>
      <c r="G15">
        <v>9</v>
      </c>
      <c r="H15">
        <v>21</v>
      </c>
      <c r="I15" t="s">
        <v>191</v>
      </c>
      <c r="J15" t="s">
        <v>245</v>
      </c>
      <c r="K15">
        <v>27</v>
      </c>
    </row>
    <row r="16" spans="1:11" x14ac:dyDescent="0.25">
      <c r="A16" t="s">
        <v>268</v>
      </c>
      <c r="B16" t="s">
        <v>273</v>
      </c>
      <c r="C16" t="s">
        <v>242</v>
      </c>
      <c r="D16" t="s">
        <v>274</v>
      </c>
      <c r="F16" t="s">
        <v>244</v>
      </c>
      <c r="G16">
        <v>9</v>
      </c>
      <c r="H16">
        <v>21</v>
      </c>
      <c r="I16" t="s">
        <v>191</v>
      </c>
      <c r="J16" t="s">
        <v>245</v>
      </c>
      <c r="K16">
        <v>36</v>
      </c>
    </row>
    <row r="17" spans="1:11" x14ac:dyDescent="0.25">
      <c r="A17" t="s">
        <v>268</v>
      </c>
      <c r="B17" t="s">
        <v>275</v>
      </c>
      <c r="C17" t="s">
        <v>242</v>
      </c>
      <c r="D17" t="s">
        <v>276</v>
      </c>
      <c r="F17" t="s">
        <v>244</v>
      </c>
      <c r="G17">
        <v>9</v>
      </c>
      <c r="H17">
        <v>21</v>
      </c>
      <c r="I17" t="s">
        <v>191</v>
      </c>
      <c r="J17" t="s">
        <v>245</v>
      </c>
      <c r="K17">
        <v>45</v>
      </c>
    </row>
    <row r="18" spans="1:11" x14ac:dyDescent="0.25">
      <c r="A18" t="s">
        <v>268</v>
      </c>
      <c r="B18" t="s">
        <v>277</v>
      </c>
      <c r="C18" t="s">
        <v>242</v>
      </c>
      <c r="D18" t="s">
        <v>278</v>
      </c>
      <c r="F18" t="s">
        <v>244</v>
      </c>
      <c r="G18">
        <v>9</v>
      </c>
      <c r="H18">
        <v>21</v>
      </c>
      <c r="I18" t="s">
        <v>191</v>
      </c>
      <c r="J18" t="s">
        <v>245</v>
      </c>
      <c r="K18">
        <v>54</v>
      </c>
    </row>
    <row r="19" spans="1:11" x14ac:dyDescent="0.25">
      <c r="A19" t="s">
        <v>268</v>
      </c>
      <c r="B19" t="s">
        <v>279</v>
      </c>
      <c r="C19" t="s">
        <v>242</v>
      </c>
      <c r="D19" t="s">
        <v>280</v>
      </c>
      <c r="F19" t="s">
        <v>244</v>
      </c>
      <c r="G19">
        <v>9</v>
      </c>
      <c r="H19">
        <v>21</v>
      </c>
      <c r="I19" t="s">
        <v>191</v>
      </c>
      <c r="J19" t="s">
        <v>245</v>
      </c>
      <c r="K19">
        <v>63</v>
      </c>
    </row>
    <row r="20" spans="1:11" x14ac:dyDescent="0.25">
      <c r="A20" t="s">
        <v>281</v>
      </c>
      <c r="B20" t="s">
        <v>282</v>
      </c>
      <c r="C20" t="s">
        <v>283</v>
      </c>
      <c r="D20" t="s">
        <v>280</v>
      </c>
      <c r="F20" t="s">
        <v>284</v>
      </c>
      <c r="G20">
        <v>9</v>
      </c>
      <c r="H20">
        <v>21</v>
      </c>
      <c r="I20" t="s">
        <v>191</v>
      </c>
      <c r="J20" t="s">
        <v>245</v>
      </c>
      <c r="K20">
        <v>63</v>
      </c>
    </row>
    <row r="21" spans="1:11" x14ac:dyDescent="0.25">
      <c r="A21" t="s">
        <v>285</v>
      </c>
      <c r="B21" t="s">
        <v>286</v>
      </c>
      <c r="C21" t="s">
        <v>283</v>
      </c>
      <c r="D21" t="s">
        <v>287</v>
      </c>
      <c r="F21" t="s">
        <v>284</v>
      </c>
      <c r="G21">
        <v>8</v>
      </c>
      <c r="H21">
        <v>30</v>
      </c>
      <c r="I21" t="s">
        <v>191</v>
      </c>
      <c r="J21" t="s">
        <v>245</v>
      </c>
      <c r="K21">
        <v>16</v>
      </c>
    </row>
    <row r="22" spans="1:11" x14ac:dyDescent="0.25">
      <c r="A22" t="s">
        <v>285</v>
      </c>
      <c r="B22" t="s">
        <v>288</v>
      </c>
      <c r="C22" t="s">
        <v>283</v>
      </c>
      <c r="D22" t="s">
        <v>289</v>
      </c>
      <c r="F22" t="s">
        <v>284</v>
      </c>
      <c r="G22">
        <v>8</v>
      </c>
      <c r="H22">
        <v>30</v>
      </c>
      <c r="I22" t="s">
        <v>191</v>
      </c>
      <c r="J22" t="s">
        <v>245</v>
      </c>
      <c r="K22">
        <v>24</v>
      </c>
    </row>
    <row r="23" spans="1:11" x14ac:dyDescent="0.25">
      <c r="A23" t="s">
        <v>285</v>
      </c>
      <c r="B23" t="s">
        <v>290</v>
      </c>
      <c r="C23" t="s">
        <v>283</v>
      </c>
      <c r="D23" t="s">
        <v>291</v>
      </c>
      <c r="F23" t="s">
        <v>284</v>
      </c>
      <c r="G23">
        <v>8</v>
      </c>
      <c r="H23">
        <v>30</v>
      </c>
      <c r="I23" t="s">
        <v>191</v>
      </c>
      <c r="J23" t="s">
        <v>245</v>
      </c>
      <c r="K23">
        <v>32</v>
      </c>
    </row>
    <row r="24" spans="1:11" x14ac:dyDescent="0.25">
      <c r="A24" t="s">
        <v>285</v>
      </c>
      <c r="B24" t="s">
        <v>292</v>
      </c>
      <c r="C24" t="s">
        <v>283</v>
      </c>
      <c r="D24" t="s">
        <v>293</v>
      </c>
      <c r="F24" t="s">
        <v>284</v>
      </c>
      <c r="G24">
        <v>8</v>
      </c>
      <c r="H24">
        <v>30</v>
      </c>
      <c r="I24" t="s">
        <v>191</v>
      </c>
      <c r="J24" t="s">
        <v>245</v>
      </c>
      <c r="K24">
        <v>40</v>
      </c>
    </row>
    <row r="25" spans="1:11" x14ac:dyDescent="0.25">
      <c r="A25" t="s">
        <v>285</v>
      </c>
      <c r="B25" t="s">
        <v>294</v>
      </c>
      <c r="C25" t="s">
        <v>283</v>
      </c>
      <c r="D25" t="s">
        <v>295</v>
      </c>
      <c r="F25" t="s">
        <v>284</v>
      </c>
      <c r="G25">
        <v>8</v>
      </c>
      <c r="H25">
        <v>30</v>
      </c>
      <c r="I25" t="s">
        <v>191</v>
      </c>
      <c r="J25" t="s">
        <v>245</v>
      </c>
      <c r="K25">
        <v>48</v>
      </c>
    </row>
    <row r="26" spans="1:11" x14ac:dyDescent="0.25">
      <c r="A26" t="s">
        <v>285</v>
      </c>
      <c r="B26" t="s">
        <v>294</v>
      </c>
      <c r="C26" t="s">
        <v>283</v>
      </c>
      <c r="D26" t="s">
        <v>295</v>
      </c>
      <c r="F26" t="s">
        <v>284</v>
      </c>
      <c r="G26">
        <v>8</v>
      </c>
      <c r="H26">
        <v>30</v>
      </c>
      <c r="I26" t="s">
        <v>191</v>
      </c>
      <c r="J26" t="s">
        <v>245</v>
      </c>
      <c r="K26">
        <v>48</v>
      </c>
    </row>
    <row r="27" spans="1:11" x14ac:dyDescent="0.25">
      <c r="A27" t="s">
        <v>296</v>
      </c>
      <c r="B27" t="s">
        <v>294</v>
      </c>
      <c r="C27" t="s">
        <v>283</v>
      </c>
      <c r="D27" t="s">
        <v>297</v>
      </c>
      <c r="F27" t="s">
        <v>284</v>
      </c>
      <c r="G27">
        <v>9</v>
      </c>
      <c r="H27">
        <v>33</v>
      </c>
      <c r="I27" t="s">
        <v>191</v>
      </c>
      <c r="J27" t="s">
        <v>245</v>
      </c>
      <c r="K27">
        <v>48</v>
      </c>
    </row>
    <row r="28" spans="1:11" x14ac:dyDescent="0.25">
      <c r="A28" t="s">
        <v>298</v>
      </c>
      <c r="B28" t="s">
        <v>299</v>
      </c>
      <c r="C28" t="s">
        <v>283</v>
      </c>
      <c r="D28" t="s">
        <v>300</v>
      </c>
      <c r="F28" t="s">
        <v>284</v>
      </c>
      <c r="G28">
        <v>10</v>
      </c>
      <c r="H28">
        <v>36</v>
      </c>
      <c r="I28" t="s">
        <v>191</v>
      </c>
      <c r="J28" t="s">
        <v>245</v>
      </c>
      <c r="K28">
        <v>70</v>
      </c>
    </row>
    <row r="29" spans="1:11" x14ac:dyDescent="0.25">
      <c r="A29" t="s">
        <v>301</v>
      </c>
      <c r="B29" t="s">
        <v>302</v>
      </c>
      <c r="C29" t="s">
        <v>283</v>
      </c>
      <c r="D29" t="s">
        <v>303</v>
      </c>
      <c r="F29" t="s">
        <v>284</v>
      </c>
      <c r="G29">
        <v>11</v>
      </c>
      <c r="H29">
        <v>39</v>
      </c>
      <c r="I29" t="s">
        <v>191</v>
      </c>
      <c r="J29" t="s">
        <v>245</v>
      </c>
      <c r="K29">
        <v>44</v>
      </c>
    </row>
    <row r="30" spans="1:11" x14ac:dyDescent="0.25">
      <c r="A30" t="s">
        <v>304</v>
      </c>
      <c r="B30" t="s">
        <v>294</v>
      </c>
      <c r="C30" t="s">
        <v>283</v>
      </c>
      <c r="D30" t="s">
        <v>305</v>
      </c>
      <c r="F30" t="s">
        <v>284</v>
      </c>
      <c r="G30">
        <v>12</v>
      </c>
      <c r="H30">
        <v>42</v>
      </c>
      <c r="I30" t="s">
        <v>191</v>
      </c>
      <c r="J30" t="s">
        <v>245</v>
      </c>
      <c r="K30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rightToLeft="1" topLeftCell="B1" zoomScale="92" zoomScaleNormal="92" workbookViewId="0">
      <selection activeCell="C8" sqref="C8"/>
    </sheetView>
  </sheetViews>
  <sheetFormatPr defaultRowHeight="13.8" x14ac:dyDescent="0.25"/>
  <cols>
    <col min="1" max="1" width="95.5" customWidth="1"/>
    <col min="2" max="2" width="24.796875" customWidth="1"/>
    <col min="3" max="3" width="34" customWidth="1"/>
    <col min="4" max="4" width="10" customWidth="1"/>
    <col min="5" max="5" width="17.69921875" customWidth="1"/>
    <col min="7" max="7" width="3.796875" customWidth="1"/>
    <col min="8" max="8" width="14.796875" customWidth="1"/>
    <col min="9" max="9" width="3.5" customWidth="1"/>
    <col min="11" max="11" width="4.5" customWidth="1"/>
    <col min="13" max="13" width="14.5" customWidth="1"/>
    <col min="14" max="14" width="5.8984375" customWidth="1"/>
    <col min="17" max="17" width="5.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8" x14ac:dyDescent="0.25">
      <c r="A2" t="str">
        <f>CONCATENATE(F2,G2,H2,I2,J2,K2,L2,M2,N2,O2,P2,Q2,R2,O2,".")</f>
        <v>בְמִקְשָׁה 2 ערוגות. בכל ערוגה 3 אבטיחים ו 5 מלונים. מחיר אבטיח  הוא  6 שקלים  ומחיר  מלון 2 שקלים .</v>
      </c>
      <c r="B2" t="s">
        <v>35</v>
      </c>
      <c r="C2" t="s">
        <v>310</v>
      </c>
      <c r="D2">
        <f t="shared" ref="D2:D22" si="0" xml:space="preserve"> G2*(I2*N2+K2*R2)</f>
        <v>56</v>
      </c>
      <c r="F2" t="s">
        <v>24</v>
      </c>
      <c r="G2">
        <v>2</v>
      </c>
      <c r="H2" t="s">
        <v>31</v>
      </c>
      <c r="I2">
        <v>3</v>
      </c>
      <c r="J2" t="s">
        <v>30</v>
      </c>
      <c r="K2">
        <v>5</v>
      </c>
      <c r="L2" t="s">
        <v>29</v>
      </c>
      <c r="M2" t="s">
        <v>25</v>
      </c>
      <c r="N2">
        <v>6</v>
      </c>
      <c r="O2" t="s">
        <v>26</v>
      </c>
      <c r="P2" t="s">
        <v>27</v>
      </c>
      <c r="Q2" t="s">
        <v>28</v>
      </c>
      <c r="R2">
        <v>2</v>
      </c>
    </row>
    <row r="3" spans="1:18" x14ac:dyDescent="0.25">
      <c r="A3" t="str">
        <f t="shared" ref="A3:A10" si="1">CONCATENATE(F3,G3,H3,I3,J3,K3,L3,M3,N3,O3,P3,Q3,R3,O3,".")</f>
        <v>בְמִקְשָׁה 3 ערוגות. בכל ערוגה 3 אבטיחים ו 5 מלונים. מחיר אבטיח  הוא  5 שקלים  ומחיר  מלון 2 שקלים .</v>
      </c>
      <c r="B3" t="s">
        <v>35</v>
      </c>
      <c r="D3">
        <f t="shared" si="0"/>
        <v>75</v>
      </c>
      <c r="F3" t="s">
        <v>24</v>
      </c>
      <c r="G3">
        <v>3</v>
      </c>
      <c r="H3" t="s">
        <v>31</v>
      </c>
      <c r="I3">
        <v>3</v>
      </c>
      <c r="J3" t="s">
        <v>30</v>
      </c>
      <c r="K3">
        <v>5</v>
      </c>
      <c r="L3" t="s">
        <v>29</v>
      </c>
      <c r="M3" t="s">
        <v>25</v>
      </c>
      <c r="N3">
        <v>5</v>
      </c>
      <c r="O3" t="s">
        <v>26</v>
      </c>
      <c r="P3" t="s">
        <v>27</v>
      </c>
      <c r="Q3" t="s">
        <v>28</v>
      </c>
      <c r="R3">
        <v>2</v>
      </c>
    </row>
    <row r="4" spans="1:18" x14ac:dyDescent="0.25">
      <c r="A4" t="str">
        <f t="shared" si="1"/>
        <v>בְמִקְשָׁה 4 ערוגות. בכל ערוגה 3 אבטיחים ו 5 מלונים. מחיר אבטיח  הוא  4 שקלים  ומחיר  מלון 2 שקלים .</v>
      </c>
      <c r="B4" t="s">
        <v>35</v>
      </c>
      <c r="D4">
        <f t="shared" si="0"/>
        <v>88</v>
      </c>
      <c r="F4" t="s">
        <v>24</v>
      </c>
      <c r="G4">
        <v>4</v>
      </c>
      <c r="H4" t="s">
        <v>31</v>
      </c>
      <c r="I4">
        <v>3</v>
      </c>
      <c r="J4" t="s">
        <v>30</v>
      </c>
      <c r="K4">
        <v>5</v>
      </c>
      <c r="L4" t="s">
        <v>29</v>
      </c>
      <c r="M4" t="s">
        <v>25</v>
      </c>
      <c r="N4">
        <v>4</v>
      </c>
      <c r="O4" t="s">
        <v>26</v>
      </c>
      <c r="P4" t="s">
        <v>27</v>
      </c>
      <c r="Q4" t="s">
        <v>28</v>
      </c>
      <c r="R4">
        <v>2</v>
      </c>
    </row>
    <row r="5" spans="1:18" x14ac:dyDescent="0.25">
      <c r="A5" t="str">
        <f t="shared" si="1"/>
        <v>בְמִקְשָׁה 5 ערוגות. בכל ערוגה 3 אבטיחים ו 5 מלונים. מחיר אבטיח  הוא  3 שקלים  ומחיר  מלון 2 שקלים .</v>
      </c>
      <c r="B5" t="s">
        <v>35</v>
      </c>
      <c r="D5">
        <f t="shared" si="0"/>
        <v>95</v>
      </c>
      <c r="F5" t="s">
        <v>24</v>
      </c>
      <c r="G5">
        <v>5</v>
      </c>
      <c r="H5" t="s">
        <v>31</v>
      </c>
      <c r="I5">
        <v>3</v>
      </c>
      <c r="J5" t="s">
        <v>30</v>
      </c>
      <c r="K5">
        <v>5</v>
      </c>
      <c r="L5" t="s">
        <v>29</v>
      </c>
      <c r="M5" t="s">
        <v>25</v>
      </c>
      <c r="N5">
        <v>3</v>
      </c>
      <c r="O5" t="s">
        <v>26</v>
      </c>
      <c r="P5" t="s">
        <v>27</v>
      </c>
      <c r="Q5" t="s">
        <v>28</v>
      </c>
      <c r="R5">
        <v>2</v>
      </c>
    </row>
    <row r="6" spans="1:18" x14ac:dyDescent="0.25">
      <c r="A6" t="str">
        <f t="shared" si="1"/>
        <v>בְמִקְשָׁה 6 ערוגות. בכל ערוגה 3 אבטיחים ו 5 מלונים. מחיר אבטיח  הוא  2 שקלים  ומחיר  מלון 2 שקלים .</v>
      </c>
      <c r="B6" t="s">
        <v>35</v>
      </c>
      <c r="D6">
        <f t="shared" si="0"/>
        <v>96</v>
      </c>
      <c r="F6" t="s">
        <v>24</v>
      </c>
      <c r="G6">
        <v>6</v>
      </c>
      <c r="H6" t="s">
        <v>31</v>
      </c>
      <c r="I6">
        <v>3</v>
      </c>
      <c r="J6" t="s">
        <v>30</v>
      </c>
      <c r="K6">
        <v>5</v>
      </c>
      <c r="L6" t="s">
        <v>29</v>
      </c>
      <c r="M6" t="s">
        <v>25</v>
      </c>
      <c r="N6">
        <v>2</v>
      </c>
      <c r="O6" t="s">
        <v>26</v>
      </c>
      <c r="P6" t="s">
        <v>27</v>
      </c>
      <c r="Q6" t="s">
        <v>28</v>
      </c>
      <c r="R6">
        <v>2</v>
      </c>
    </row>
    <row r="7" spans="1:18" x14ac:dyDescent="0.25">
      <c r="A7" t="str">
        <f t="shared" si="1"/>
        <v>בְמִקְשָׁה 7 ערוגות. בכל ערוגה 3 אבטיחים ו 5 מלונים. מחיר אבטיח  הוא  5 שקלים  ומחיר  מלון 2 שקלים .</v>
      </c>
      <c r="B7" t="s">
        <v>35</v>
      </c>
      <c r="D7">
        <f t="shared" si="0"/>
        <v>175</v>
      </c>
      <c r="F7" t="s">
        <v>24</v>
      </c>
      <c r="G7">
        <v>7</v>
      </c>
      <c r="H7" t="s">
        <v>31</v>
      </c>
      <c r="I7">
        <v>3</v>
      </c>
      <c r="J7" t="s">
        <v>30</v>
      </c>
      <c r="K7">
        <v>5</v>
      </c>
      <c r="L7" t="s">
        <v>29</v>
      </c>
      <c r="M7" t="s">
        <v>25</v>
      </c>
      <c r="N7">
        <v>5</v>
      </c>
      <c r="O7" t="s">
        <v>26</v>
      </c>
      <c r="P7" t="s">
        <v>27</v>
      </c>
      <c r="Q7" t="s">
        <v>28</v>
      </c>
      <c r="R7">
        <v>2</v>
      </c>
    </row>
    <row r="8" spans="1:18" x14ac:dyDescent="0.25">
      <c r="A8" t="str">
        <f t="shared" si="1"/>
        <v>בְמִקְשָׁה 8 ערוגות. בכל ערוגה 3 אבטיחים ו 5 מלונים. מחיר אבטיח  הוא  4 שקלים  ומחיר  מלון 1.5 שקלים .</v>
      </c>
      <c r="B8" t="s">
        <v>35</v>
      </c>
      <c r="D8">
        <f t="shared" si="0"/>
        <v>156</v>
      </c>
      <c r="F8" t="s">
        <v>24</v>
      </c>
      <c r="G8">
        <v>8</v>
      </c>
      <c r="H8" t="s">
        <v>31</v>
      </c>
      <c r="I8">
        <v>3</v>
      </c>
      <c r="J8" t="s">
        <v>30</v>
      </c>
      <c r="K8">
        <v>5</v>
      </c>
      <c r="L8" t="s">
        <v>29</v>
      </c>
      <c r="M8" t="s">
        <v>25</v>
      </c>
      <c r="N8">
        <v>4</v>
      </c>
      <c r="O8" t="s">
        <v>26</v>
      </c>
      <c r="P8" t="s">
        <v>27</v>
      </c>
      <c r="Q8" t="s">
        <v>28</v>
      </c>
      <c r="R8">
        <v>1.5</v>
      </c>
    </row>
    <row r="9" spans="1:18" x14ac:dyDescent="0.25">
      <c r="A9" t="str">
        <f t="shared" si="1"/>
        <v>בְמִקְשָׁה 9 ערוגות. בכל ערוגה 3 אבטיחים ו 5 מלונים. מחיר אבטיח  הוא  8 שקלים  ומחיר  מלון 1 שקלים .</v>
      </c>
      <c r="B9" t="s">
        <v>35</v>
      </c>
      <c r="D9">
        <f t="shared" si="0"/>
        <v>261</v>
      </c>
      <c r="F9" t="s">
        <v>24</v>
      </c>
      <c r="G9">
        <v>9</v>
      </c>
      <c r="H9" t="s">
        <v>31</v>
      </c>
      <c r="I9">
        <v>3</v>
      </c>
      <c r="J9" t="s">
        <v>30</v>
      </c>
      <c r="K9">
        <v>5</v>
      </c>
      <c r="L9" t="s">
        <v>29</v>
      </c>
      <c r="M9" t="s">
        <v>25</v>
      </c>
      <c r="N9">
        <v>8</v>
      </c>
      <c r="O9" t="s">
        <v>26</v>
      </c>
      <c r="P9" t="s">
        <v>27</v>
      </c>
      <c r="Q9" t="s">
        <v>28</v>
      </c>
      <c r="R9">
        <v>1</v>
      </c>
    </row>
    <row r="10" spans="1:18" x14ac:dyDescent="0.25">
      <c r="A10" t="str">
        <f t="shared" si="1"/>
        <v>בְמִקְשָׁה 10 ערוגות. בכל ערוגה 3 אבטיחים ו 5 מלונים. מחיר אבטיח  הוא  4 שקלים  ומחיר  מלון 1 שקלים .</v>
      </c>
      <c r="B10" t="s">
        <v>35</v>
      </c>
      <c r="D10">
        <f t="shared" si="0"/>
        <v>170</v>
      </c>
      <c r="F10" t="s">
        <v>24</v>
      </c>
      <c r="G10">
        <v>10</v>
      </c>
      <c r="H10" t="s">
        <v>31</v>
      </c>
      <c r="I10">
        <v>3</v>
      </c>
      <c r="J10" t="s">
        <v>30</v>
      </c>
      <c r="K10">
        <v>5</v>
      </c>
      <c r="L10" t="s">
        <v>29</v>
      </c>
      <c r="M10" t="s">
        <v>25</v>
      </c>
      <c r="N10">
        <v>4</v>
      </c>
      <c r="O10" t="s">
        <v>26</v>
      </c>
      <c r="P10" t="s">
        <v>27</v>
      </c>
      <c r="Q10" t="s">
        <v>28</v>
      </c>
      <c r="R10">
        <v>1</v>
      </c>
    </row>
    <row r="11" spans="1:18" x14ac:dyDescent="0.25">
      <c r="A11" t="str">
        <f t="shared" ref="A11:A22" si="2">CONCATENATE(F11,G11,H11,I11,J11,K11,L11,M11,N11,O11,P11,Q11,R11,O11,".")</f>
        <v>בְמִקְשָׁה 11 ערוגות. בכל ערוגה 4 קישואים ו 2 מלונים. מחיר קישוא  הוא  0.5 שקלים  ומחיר  מלון 1 שקלים .</v>
      </c>
      <c r="B11" t="s">
        <v>35</v>
      </c>
      <c r="D11">
        <f t="shared" si="0"/>
        <v>44</v>
      </c>
      <c r="F11" t="s">
        <v>24</v>
      </c>
      <c r="G11">
        <v>11</v>
      </c>
      <c r="H11" t="s">
        <v>31</v>
      </c>
      <c r="I11">
        <v>4</v>
      </c>
      <c r="J11" t="s">
        <v>36</v>
      </c>
      <c r="K11">
        <v>2</v>
      </c>
      <c r="L11" t="s">
        <v>29</v>
      </c>
      <c r="M11" t="s">
        <v>37</v>
      </c>
      <c r="N11">
        <v>0.5</v>
      </c>
      <c r="O11" t="s">
        <v>26</v>
      </c>
      <c r="P11" t="s">
        <v>27</v>
      </c>
      <c r="Q11" t="s">
        <v>28</v>
      </c>
      <c r="R11">
        <v>1</v>
      </c>
    </row>
    <row r="12" spans="1:18" x14ac:dyDescent="0.25">
      <c r="A12" t="str">
        <f t="shared" si="2"/>
        <v>בְמִקְשָׁה 10 ערוגות. בכל ערוגה 5 קישואים ו 4 מלונים. מחיר קישוא  הוא  1 שקלים  ומחיר  מלון 1 שקלים .</v>
      </c>
      <c r="B12" t="s">
        <v>35</v>
      </c>
      <c r="D12">
        <f t="shared" si="0"/>
        <v>90</v>
      </c>
      <c r="F12" t="s">
        <v>24</v>
      </c>
      <c r="G12">
        <v>10</v>
      </c>
      <c r="H12" t="s">
        <v>31</v>
      </c>
      <c r="I12">
        <v>5</v>
      </c>
      <c r="J12" t="s">
        <v>36</v>
      </c>
      <c r="K12">
        <v>4</v>
      </c>
      <c r="L12" t="s">
        <v>29</v>
      </c>
      <c r="M12" t="s">
        <v>37</v>
      </c>
      <c r="N12">
        <v>1</v>
      </c>
      <c r="O12" t="s">
        <v>26</v>
      </c>
      <c r="P12" t="s">
        <v>27</v>
      </c>
      <c r="Q12" t="s">
        <v>28</v>
      </c>
      <c r="R12">
        <v>1</v>
      </c>
    </row>
    <row r="13" spans="1:18" x14ac:dyDescent="0.25">
      <c r="A13" t="str">
        <f t="shared" si="2"/>
        <v>בְמִקְשָׁה 9 ערוגות. בכל ערוגה 6 קישואים ו 8 מלונים. מחיר קישוא  הוא  1.5 שקלים  ומחיר  מלון 1 שקלים .</v>
      </c>
      <c r="B13" t="s">
        <v>35</v>
      </c>
      <c r="D13">
        <f t="shared" si="0"/>
        <v>153</v>
      </c>
      <c r="F13" t="s">
        <v>24</v>
      </c>
      <c r="G13">
        <v>9</v>
      </c>
      <c r="H13" t="s">
        <v>31</v>
      </c>
      <c r="I13">
        <v>6</v>
      </c>
      <c r="J13" t="s">
        <v>36</v>
      </c>
      <c r="K13">
        <v>8</v>
      </c>
      <c r="L13" t="s">
        <v>29</v>
      </c>
      <c r="M13" t="s">
        <v>37</v>
      </c>
      <c r="N13">
        <v>1.5</v>
      </c>
      <c r="O13" t="s">
        <v>26</v>
      </c>
      <c r="P13" t="s">
        <v>27</v>
      </c>
      <c r="Q13" t="s">
        <v>28</v>
      </c>
      <c r="R13">
        <v>1</v>
      </c>
    </row>
    <row r="14" spans="1:18" x14ac:dyDescent="0.25">
      <c r="A14" t="str">
        <f t="shared" si="2"/>
        <v>בְמִקְשָׁה 8 ערוגות. בכל ערוגה 7 קישואים ו 9 מלונים. מחיר קישוא  הוא  2 שקלים  ומחיר  מלון 1 שקלים .</v>
      </c>
      <c r="B14" t="s">
        <v>35</v>
      </c>
      <c r="D14">
        <f t="shared" si="0"/>
        <v>184</v>
      </c>
      <c r="F14" t="s">
        <v>24</v>
      </c>
      <c r="G14">
        <v>8</v>
      </c>
      <c r="H14" t="s">
        <v>31</v>
      </c>
      <c r="I14">
        <v>7</v>
      </c>
      <c r="J14" t="s">
        <v>36</v>
      </c>
      <c r="K14">
        <v>9</v>
      </c>
      <c r="L14" t="s">
        <v>29</v>
      </c>
      <c r="M14" t="s">
        <v>37</v>
      </c>
      <c r="N14">
        <v>2</v>
      </c>
      <c r="O14" t="s">
        <v>26</v>
      </c>
      <c r="P14" t="s">
        <v>27</v>
      </c>
      <c r="Q14" t="s">
        <v>28</v>
      </c>
      <c r="R14">
        <v>1</v>
      </c>
    </row>
    <row r="15" spans="1:18" x14ac:dyDescent="0.25">
      <c r="A15" t="str">
        <f t="shared" si="2"/>
        <v>בְמִקְשָׁה 7 ערוגות. בכל ערוגה 8 קישואים ו 4 מלונים. מחיר קישוא  הוא  2.5 שקלים  ומחיר  מלון 3.5 שקלים .</v>
      </c>
      <c r="B15" t="s">
        <v>35</v>
      </c>
      <c r="D15">
        <f t="shared" si="0"/>
        <v>238</v>
      </c>
      <c r="F15" t="s">
        <v>24</v>
      </c>
      <c r="G15">
        <v>7</v>
      </c>
      <c r="H15" t="s">
        <v>31</v>
      </c>
      <c r="I15">
        <v>8</v>
      </c>
      <c r="J15" t="s">
        <v>36</v>
      </c>
      <c r="K15">
        <v>4</v>
      </c>
      <c r="L15" t="s">
        <v>29</v>
      </c>
      <c r="M15" t="s">
        <v>37</v>
      </c>
      <c r="N15">
        <v>2.5</v>
      </c>
      <c r="O15" t="s">
        <v>26</v>
      </c>
      <c r="P15" t="s">
        <v>27</v>
      </c>
      <c r="Q15" t="s">
        <v>28</v>
      </c>
      <c r="R15">
        <v>3.5</v>
      </c>
    </row>
    <row r="16" spans="1:18" x14ac:dyDescent="0.25">
      <c r="A16" t="str">
        <f t="shared" si="2"/>
        <v>בְמִקְשָׁה 6 ערוגות. בכל ערוגה 9 קישואים ו 7 מלונים. מחיר קישוא  הוא  3 שקלים  ומחיר  מלון 3 שקלים .</v>
      </c>
      <c r="B16" t="s">
        <v>35</v>
      </c>
      <c r="D16">
        <f t="shared" si="0"/>
        <v>288</v>
      </c>
      <c r="F16" t="s">
        <v>24</v>
      </c>
      <c r="G16">
        <v>6</v>
      </c>
      <c r="H16" t="s">
        <v>31</v>
      </c>
      <c r="I16">
        <v>9</v>
      </c>
      <c r="J16" t="s">
        <v>36</v>
      </c>
      <c r="K16">
        <v>7</v>
      </c>
      <c r="L16" t="s">
        <v>29</v>
      </c>
      <c r="M16" t="s">
        <v>37</v>
      </c>
      <c r="N16">
        <v>3</v>
      </c>
      <c r="O16" t="s">
        <v>26</v>
      </c>
      <c r="P16" t="s">
        <v>27</v>
      </c>
      <c r="Q16" t="s">
        <v>28</v>
      </c>
      <c r="R16">
        <v>3</v>
      </c>
    </row>
    <row r="17" spans="1:18" x14ac:dyDescent="0.25">
      <c r="A17" t="str">
        <f t="shared" si="2"/>
        <v>בְמִקְשָׁה 5 ערוגות. בכל ערוגה 10 קישואים ו 6 מלונים. מחיר קישוא  הוא  3.5 שקלים  ומחיר  מלון 2.5 שקלים .</v>
      </c>
      <c r="B17" t="s">
        <v>35</v>
      </c>
      <c r="D17">
        <f t="shared" si="0"/>
        <v>250</v>
      </c>
      <c r="F17" t="s">
        <v>24</v>
      </c>
      <c r="G17">
        <v>5</v>
      </c>
      <c r="H17" t="s">
        <v>31</v>
      </c>
      <c r="I17">
        <v>10</v>
      </c>
      <c r="J17" t="s">
        <v>36</v>
      </c>
      <c r="K17">
        <v>6</v>
      </c>
      <c r="L17" t="s">
        <v>29</v>
      </c>
      <c r="M17" t="s">
        <v>37</v>
      </c>
      <c r="N17">
        <v>3.5</v>
      </c>
      <c r="O17" t="s">
        <v>26</v>
      </c>
      <c r="P17" t="s">
        <v>27</v>
      </c>
      <c r="Q17" t="s">
        <v>28</v>
      </c>
      <c r="R17">
        <v>2.5</v>
      </c>
    </row>
    <row r="18" spans="1:18" x14ac:dyDescent="0.25">
      <c r="A18" t="str">
        <f t="shared" si="2"/>
        <v>בְמִקְשָׁה 4 ערוגות. בכל ערוגה 11 קישואים ו 5 מלונים. מחיר קישוא  הוא  4 שקלים  ומחיר  מלון 2 שקלים .</v>
      </c>
      <c r="B18" t="s">
        <v>35</v>
      </c>
      <c r="D18">
        <f t="shared" si="0"/>
        <v>216</v>
      </c>
      <c r="F18" t="s">
        <v>24</v>
      </c>
      <c r="G18">
        <v>4</v>
      </c>
      <c r="H18" t="s">
        <v>31</v>
      </c>
      <c r="I18">
        <v>11</v>
      </c>
      <c r="J18" t="s">
        <v>36</v>
      </c>
      <c r="K18">
        <v>5</v>
      </c>
      <c r="L18" t="s">
        <v>29</v>
      </c>
      <c r="M18" t="s">
        <v>37</v>
      </c>
      <c r="N18">
        <v>4</v>
      </c>
      <c r="O18" t="s">
        <v>26</v>
      </c>
      <c r="P18" t="s">
        <v>27</v>
      </c>
      <c r="Q18" t="s">
        <v>28</v>
      </c>
      <c r="R18">
        <v>2</v>
      </c>
    </row>
    <row r="19" spans="1:18" x14ac:dyDescent="0.25">
      <c r="A19" t="str">
        <f t="shared" si="2"/>
        <v>בְמִקְשָׁה 3 ערוגות. בכל ערוגה 12 קישואים ו 4 מלונים. מחיר קישוא  הוא  4.5 שקלים  ומחיר  מלון 1.5 שקלים .</v>
      </c>
      <c r="B19" t="s">
        <v>35</v>
      </c>
      <c r="D19">
        <f t="shared" si="0"/>
        <v>180</v>
      </c>
      <c r="F19" t="s">
        <v>24</v>
      </c>
      <c r="G19">
        <v>3</v>
      </c>
      <c r="H19" t="s">
        <v>31</v>
      </c>
      <c r="I19">
        <v>12</v>
      </c>
      <c r="J19" t="s">
        <v>36</v>
      </c>
      <c r="K19">
        <v>4</v>
      </c>
      <c r="L19" t="s">
        <v>29</v>
      </c>
      <c r="M19" t="s">
        <v>37</v>
      </c>
      <c r="N19">
        <v>4.5</v>
      </c>
      <c r="O19" t="s">
        <v>26</v>
      </c>
      <c r="P19" t="s">
        <v>27</v>
      </c>
      <c r="Q19" t="s">
        <v>28</v>
      </c>
      <c r="R19">
        <v>1.5</v>
      </c>
    </row>
    <row r="20" spans="1:18" x14ac:dyDescent="0.25">
      <c r="A20" t="str">
        <f t="shared" si="2"/>
        <v>בְמִקְשָׁה 2 ערוגות. בכל ערוגה 13 קישואים ו 3 מלונים. מחיר קישוא  הוא  5 שקלים  ומחיר  מלון 1 שקלים .</v>
      </c>
      <c r="B20" t="s">
        <v>35</v>
      </c>
      <c r="D20">
        <f t="shared" si="0"/>
        <v>136</v>
      </c>
      <c r="F20" t="s">
        <v>24</v>
      </c>
      <c r="G20">
        <v>2</v>
      </c>
      <c r="H20" t="s">
        <v>31</v>
      </c>
      <c r="I20">
        <v>13</v>
      </c>
      <c r="J20" t="s">
        <v>36</v>
      </c>
      <c r="K20">
        <v>3</v>
      </c>
      <c r="L20" t="s">
        <v>29</v>
      </c>
      <c r="M20" t="s">
        <v>37</v>
      </c>
      <c r="N20">
        <v>5</v>
      </c>
      <c r="O20" t="s">
        <v>26</v>
      </c>
      <c r="P20" t="s">
        <v>27</v>
      </c>
      <c r="Q20" t="s">
        <v>28</v>
      </c>
      <c r="R20">
        <v>1</v>
      </c>
    </row>
    <row r="21" spans="1:18" x14ac:dyDescent="0.25">
      <c r="A21" t="str">
        <f t="shared" si="2"/>
        <v>בְמִקְשָׁה 1 ערוגות. בכל ערוגה 14 קישואים ו 2 מלונים. מחיר קישוא  הוא  5.5 שקלים  ומחיר  מלון 0.5 שקלים .</v>
      </c>
      <c r="B21" t="s">
        <v>35</v>
      </c>
      <c r="D21">
        <f t="shared" si="0"/>
        <v>78</v>
      </c>
      <c r="F21" t="s">
        <v>24</v>
      </c>
      <c r="G21">
        <v>1</v>
      </c>
      <c r="H21" t="s">
        <v>31</v>
      </c>
      <c r="I21">
        <v>14</v>
      </c>
      <c r="J21" t="s">
        <v>36</v>
      </c>
      <c r="K21">
        <v>2</v>
      </c>
      <c r="L21" t="s">
        <v>29</v>
      </c>
      <c r="M21" t="s">
        <v>37</v>
      </c>
      <c r="N21">
        <v>5.5</v>
      </c>
      <c r="O21" t="s">
        <v>26</v>
      </c>
      <c r="P21" t="s">
        <v>27</v>
      </c>
      <c r="Q21" t="s">
        <v>28</v>
      </c>
      <c r="R21">
        <v>0.5</v>
      </c>
    </row>
    <row r="22" spans="1:18" x14ac:dyDescent="0.25">
      <c r="A22" t="str">
        <f t="shared" si="2"/>
        <v>בְמִקְשָׁה 2 ערוגות. בכל ערוגה 15 קישואים ו 1 מלונים. מחיר קישוא  הוא  6 שקלים  ומחיר  מלון 1 שקלים .</v>
      </c>
      <c r="B22" t="s">
        <v>35</v>
      </c>
      <c r="D22">
        <f t="shared" si="0"/>
        <v>182</v>
      </c>
      <c r="F22" t="s">
        <v>24</v>
      </c>
      <c r="G22">
        <v>2</v>
      </c>
      <c r="H22" t="s">
        <v>31</v>
      </c>
      <c r="I22">
        <v>15</v>
      </c>
      <c r="J22" t="s">
        <v>36</v>
      </c>
      <c r="K22">
        <v>1</v>
      </c>
      <c r="L22" t="s">
        <v>29</v>
      </c>
      <c r="M22" t="s">
        <v>37</v>
      </c>
      <c r="N22">
        <v>6</v>
      </c>
      <c r="O22" t="s">
        <v>26</v>
      </c>
      <c r="P22" t="s">
        <v>27</v>
      </c>
      <c r="Q22" t="s">
        <v>28</v>
      </c>
      <c r="R22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topLeftCell="C1" zoomScale="79" zoomScaleNormal="79" workbookViewId="0">
      <selection activeCell="I36" sqref="I36:I38"/>
    </sheetView>
  </sheetViews>
  <sheetFormatPr defaultRowHeight="13.8" x14ac:dyDescent="0.25"/>
  <cols>
    <col min="1" max="1" width="49" customWidth="1"/>
    <col min="2" max="2" width="58" customWidth="1"/>
    <col min="3" max="3" width="30.09765625" customWidth="1"/>
    <col min="5" max="5" width="4.796875" customWidth="1"/>
    <col min="6" max="6" width="12.69921875" customWidth="1"/>
    <col min="7" max="7" width="6.8984375" customWidth="1"/>
    <col min="8" max="8" width="13.19921875" customWidth="1"/>
    <col min="9" max="9" width="5" customWidth="1"/>
    <col min="10" max="10" width="11.8984375" customWidth="1"/>
    <col min="12" max="12" width="11.3984375" customWidth="1"/>
    <col min="13" max="13" width="12.296875" customWidth="1"/>
    <col min="14" max="14" width="2.8984375" customWidth="1"/>
    <col min="15" max="15" width="7.09765625" customWidth="1"/>
    <col min="16" max="16" width="12.796875" customWidth="1"/>
    <col min="17" max="17" width="4.5" customWidth="1"/>
    <col min="18" max="18" width="14.19921875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9" x14ac:dyDescent="0.25">
      <c r="A2" t="str">
        <f>CONCATENATE(F2,G2,H2,I2,J2,K2,L2)</f>
        <v>בית ספר הזמין 2 מחשבים ו 3 מדפסות ו 5 ספרים.</v>
      </c>
      <c r="B2" t="str">
        <f>CONCATENATE(M2,N2,O2,P2,Q2,O2,R2,S2,O2)</f>
        <v xml:space="preserve">מחשב עולה 25 שקלים, מדפסת עולה 7 שקלים,  ספר עולה 5 שקלים, </v>
      </c>
      <c r="C2" t="s">
        <v>46</v>
      </c>
      <c r="D2" t="str">
        <f>CONCATENATE(G2*N2+I2*Q2+K2*S2)</f>
        <v>96</v>
      </c>
      <c r="F2" t="s">
        <v>41</v>
      </c>
      <c r="G2">
        <v>2</v>
      </c>
      <c r="H2" t="s">
        <v>42</v>
      </c>
      <c r="I2">
        <v>3</v>
      </c>
      <c r="J2" t="s">
        <v>39</v>
      </c>
      <c r="K2">
        <v>5</v>
      </c>
      <c r="L2" t="s">
        <v>40</v>
      </c>
      <c r="M2" t="s">
        <v>43</v>
      </c>
      <c r="N2">
        <v>25</v>
      </c>
      <c r="O2" t="s">
        <v>45</v>
      </c>
      <c r="P2" t="s">
        <v>44</v>
      </c>
      <c r="Q2">
        <v>7</v>
      </c>
      <c r="R2" t="s">
        <v>47</v>
      </c>
      <c r="S2">
        <v>5</v>
      </c>
    </row>
    <row r="3" spans="1:19" x14ac:dyDescent="0.25">
      <c r="A3" t="str">
        <f>CONCATENATE(F3,G3,H3,I3,J3,K3,L3)</f>
        <v>בית ספר הזמין 3 מחשבים ו 4 מדפסות ו 1 ספרים.</v>
      </c>
      <c r="B3" t="str">
        <f>CONCATENATE(M3,N3,O3,P3,Q3,O3,R3,S3,O3)</f>
        <v xml:space="preserve">מחשב עולה 24 שקלים, מדפסת עולה 8 שקלים,  ספר עולה 9 שקלים, </v>
      </c>
      <c r="C3" t="s">
        <v>46</v>
      </c>
      <c r="D3" t="str">
        <f>CONCATENATE(G3*N3+I3*Q3+K3*S3)</f>
        <v>113</v>
      </c>
      <c r="F3" t="s">
        <v>41</v>
      </c>
      <c r="G3">
        <v>3</v>
      </c>
      <c r="H3" t="s">
        <v>42</v>
      </c>
      <c r="I3">
        <v>4</v>
      </c>
      <c r="J3" t="s">
        <v>39</v>
      </c>
      <c r="K3">
        <v>1</v>
      </c>
      <c r="L3" t="s">
        <v>40</v>
      </c>
      <c r="M3" t="s">
        <v>43</v>
      </c>
      <c r="N3">
        <v>24</v>
      </c>
      <c r="O3" t="s">
        <v>45</v>
      </c>
      <c r="P3" t="s">
        <v>44</v>
      </c>
      <c r="Q3">
        <v>8</v>
      </c>
      <c r="R3" t="s">
        <v>47</v>
      </c>
      <c r="S3">
        <v>9</v>
      </c>
    </row>
    <row r="4" spans="1:19" x14ac:dyDescent="0.25">
      <c r="A4" t="str">
        <f t="shared" ref="A4:A8" si="0">CONCATENATE(F4,G4,H4,I4,J4,K4,L4)</f>
        <v>בית ספר הזמין 4 מחשבים ו 5 מדפסות ו 2 ספרים.</v>
      </c>
      <c r="B4" t="str">
        <f t="shared" ref="B4:B7" si="1">CONCATENATE(M4,N4,O4,P4,Q4,O4,R4,S4,O4)</f>
        <v xml:space="preserve">מחשב עולה 23 שקלים, מדפסת עולה 9 שקלים,  ספר עולה 8 שקלים, </v>
      </c>
      <c r="C4" t="s">
        <v>46</v>
      </c>
      <c r="D4" t="str">
        <f t="shared" ref="D4:D7" si="2">CONCATENATE(G4*N4+I4*Q4+K4*S4)</f>
        <v>153</v>
      </c>
      <c r="F4" t="s">
        <v>41</v>
      </c>
      <c r="G4">
        <v>4</v>
      </c>
      <c r="H4" t="s">
        <v>42</v>
      </c>
      <c r="I4">
        <v>5</v>
      </c>
      <c r="J4" t="s">
        <v>39</v>
      </c>
      <c r="K4">
        <v>2</v>
      </c>
      <c r="L4" t="s">
        <v>40</v>
      </c>
      <c r="M4" t="s">
        <v>43</v>
      </c>
      <c r="N4">
        <v>23</v>
      </c>
      <c r="O4" t="s">
        <v>45</v>
      </c>
      <c r="P4" t="s">
        <v>44</v>
      </c>
      <c r="Q4">
        <v>9</v>
      </c>
      <c r="R4" t="s">
        <v>47</v>
      </c>
      <c r="S4">
        <v>8</v>
      </c>
    </row>
    <row r="5" spans="1:19" x14ac:dyDescent="0.25">
      <c r="A5" t="str">
        <f t="shared" si="0"/>
        <v>בית ספר הזמין 5 מחשבים ו 6 מדפסות ו 3 ספרים.</v>
      </c>
      <c r="B5" t="str">
        <f t="shared" si="1"/>
        <v xml:space="preserve">מחשב עולה 22 שקלים, מדפסת עולה 10 שקלים,  ספר עולה 7 שקלים, </v>
      </c>
      <c r="C5" t="s">
        <v>46</v>
      </c>
      <c r="D5" t="str">
        <f t="shared" si="2"/>
        <v>191</v>
      </c>
      <c r="F5" t="s">
        <v>41</v>
      </c>
      <c r="G5">
        <v>5</v>
      </c>
      <c r="H5" t="s">
        <v>42</v>
      </c>
      <c r="I5">
        <v>6</v>
      </c>
      <c r="J5" t="s">
        <v>39</v>
      </c>
      <c r="K5">
        <v>3</v>
      </c>
      <c r="L5" t="s">
        <v>40</v>
      </c>
      <c r="M5" t="s">
        <v>43</v>
      </c>
      <c r="N5">
        <v>22</v>
      </c>
      <c r="O5" t="s">
        <v>45</v>
      </c>
      <c r="P5" t="s">
        <v>44</v>
      </c>
      <c r="Q5">
        <v>10</v>
      </c>
      <c r="R5" t="s">
        <v>47</v>
      </c>
      <c r="S5">
        <v>7</v>
      </c>
    </row>
    <row r="6" spans="1:19" x14ac:dyDescent="0.25">
      <c r="A6" t="str">
        <f t="shared" si="0"/>
        <v>בית ספר הזמין 6 מחשבים ו 7 מדפסות ו 4 ספרים.</v>
      </c>
      <c r="B6" t="str">
        <f t="shared" si="1"/>
        <v xml:space="preserve">מחשב עולה 21 שקלים, מדפסת עולה 9 שקלים,  ספר עולה 6 שקלים, </v>
      </c>
      <c r="C6" t="s">
        <v>46</v>
      </c>
      <c r="D6" t="str">
        <f t="shared" si="2"/>
        <v>213</v>
      </c>
      <c r="F6" t="s">
        <v>41</v>
      </c>
      <c r="G6">
        <v>6</v>
      </c>
      <c r="H6" t="s">
        <v>42</v>
      </c>
      <c r="I6">
        <v>7</v>
      </c>
      <c r="J6" t="s">
        <v>39</v>
      </c>
      <c r="K6">
        <v>4</v>
      </c>
      <c r="L6" t="s">
        <v>40</v>
      </c>
      <c r="M6" t="s">
        <v>43</v>
      </c>
      <c r="N6">
        <v>21</v>
      </c>
      <c r="O6" t="s">
        <v>45</v>
      </c>
      <c r="P6" t="s">
        <v>44</v>
      </c>
      <c r="Q6">
        <v>9</v>
      </c>
      <c r="R6" t="s">
        <v>47</v>
      </c>
      <c r="S6">
        <v>6</v>
      </c>
    </row>
    <row r="7" spans="1:19" x14ac:dyDescent="0.25">
      <c r="A7" t="str">
        <f t="shared" si="0"/>
        <v>בית ספר הזמין 7 מחשבים ו 8 מדפסות ו 5 ספרים.</v>
      </c>
      <c r="B7" t="str">
        <f t="shared" si="1"/>
        <v xml:space="preserve">מחשב עולה 20 שקלים, מדפסת עולה 8 שקלים,  ספר עולה 5 שקלים, </v>
      </c>
      <c r="C7" t="s">
        <v>46</v>
      </c>
      <c r="D7" t="str">
        <f t="shared" si="2"/>
        <v>229</v>
      </c>
      <c r="F7" t="s">
        <v>41</v>
      </c>
      <c r="G7">
        <v>7</v>
      </c>
      <c r="H7" t="s">
        <v>42</v>
      </c>
      <c r="I7">
        <v>8</v>
      </c>
      <c r="J7" t="s">
        <v>39</v>
      </c>
      <c r="K7">
        <v>5</v>
      </c>
      <c r="L7" t="s">
        <v>40</v>
      </c>
      <c r="M7" t="s">
        <v>43</v>
      </c>
      <c r="N7">
        <v>20</v>
      </c>
      <c r="O7" t="s">
        <v>45</v>
      </c>
      <c r="P7" t="s">
        <v>44</v>
      </c>
      <c r="Q7">
        <v>8</v>
      </c>
      <c r="R7" t="s">
        <v>47</v>
      </c>
      <c r="S7">
        <v>5</v>
      </c>
    </row>
    <row r="8" spans="1:19" x14ac:dyDescent="0.25">
      <c r="A8" t="str">
        <f t="shared" si="0"/>
        <v>במסעדה הזמינו 6 צלחות חומוס, 9 כוסות שתיה ו 6 מנות פלאפל.</v>
      </c>
      <c r="B8" t="str">
        <f t="shared" ref="B8" si="3">CONCATENATE(M8,N8,O8,P8,Q8,O8,R8,S8,O8)</f>
        <v xml:space="preserve">צלחת חומוס עולה 19 שקלים, כוס שתיה עולה7 שקלים,  פלאפל  עולה 6 שקלים, </v>
      </c>
      <c r="C8" t="s">
        <v>46</v>
      </c>
      <c r="D8" t="str">
        <f t="shared" ref="D8" si="4">CONCATENATE(G8*N8+I8*Q8+K8*S8)</f>
        <v>213</v>
      </c>
      <c r="F8" t="s">
        <v>316</v>
      </c>
      <c r="G8">
        <v>6</v>
      </c>
      <c r="H8" t="s">
        <v>317</v>
      </c>
      <c r="I8">
        <v>9</v>
      </c>
      <c r="J8" t="s">
        <v>311</v>
      </c>
      <c r="K8">
        <v>6</v>
      </c>
      <c r="L8" t="s">
        <v>312</v>
      </c>
      <c r="M8" t="s">
        <v>313</v>
      </c>
      <c r="N8">
        <v>19</v>
      </c>
      <c r="O8" t="s">
        <v>45</v>
      </c>
      <c r="P8" t="s">
        <v>314</v>
      </c>
      <c r="Q8">
        <v>7</v>
      </c>
      <c r="R8" t="s">
        <v>315</v>
      </c>
      <c r="S8">
        <v>6</v>
      </c>
    </row>
    <row r="9" spans="1:19" x14ac:dyDescent="0.25">
      <c r="A9" t="str">
        <f t="shared" ref="A9:A20" si="5">CONCATENATE(F9,G9,H9,I9,J9,K9,L9)</f>
        <v>במסעדה הזמינו 5 צלחות חומוס, 10 כוסות שתיה ו 7 מנות פלאפל.</v>
      </c>
      <c r="B9" t="str">
        <f t="shared" ref="B9:B20" si="6">CONCATENATE(M9,N9,O9,P9,Q9,O9,R9,S9,O9)</f>
        <v xml:space="preserve">צלחת חומוס עולה 17 שקלים, כוס שתיה עולה6 שקלים,  פלאפל  עולה 7 שקלים, </v>
      </c>
      <c r="C9" t="s">
        <v>46</v>
      </c>
      <c r="D9" t="str">
        <f t="shared" ref="D9:D20" si="7">CONCATENATE(G9*N9+I9*Q9+K9*S9)</f>
        <v>194</v>
      </c>
      <c r="F9" t="s">
        <v>316</v>
      </c>
      <c r="G9">
        <v>5</v>
      </c>
      <c r="H9" t="s">
        <v>317</v>
      </c>
      <c r="I9">
        <v>10</v>
      </c>
      <c r="J9" t="s">
        <v>311</v>
      </c>
      <c r="K9">
        <v>7</v>
      </c>
      <c r="L9" t="s">
        <v>312</v>
      </c>
      <c r="M9" t="s">
        <v>313</v>
      </c>
      <c r="N9">
        <v>17</v>
      </c>
      <c r="O9" t="s">
        <v>45</v>
      </c>
      <c r="P9" t="s">
        <v>314</v>
      </c>
      <c r="Q9">
        <v>6</v>
      </c>
      <c r="R9" t="s">
        <v>315</v>
      </c>
      <c r="S9">
        <v>7</v>
      </c>
    </row>
    <row r="10" spans="1:19" x14ac:dyDescent="0.25">
      <c r="A10" t="str">
        <f t="shared" si="5"/>
        <v>במסעדה הזמינו 4 צלחות חומוס, 11 כוסות שתיה ו 6 מנות פלאפל.</v>
      </c>
      <c r="B10" t="str">
        <f t="shared" si="6"/>
        <v xml:space="preserve">צלחת חומוס עולה 15 שקלים, כוס שתיה עולה5 שקלים,  פלאפל  עולה 8 שקלים, </v>
      </c>
      <c r="C10" t="s">
        <v>46</v>
      </c>
      <c r="D10" t="str">
        <f t="shared" si="7"/>
        <v>163</v>
      </c>
      <c r="F10" t="s">
        <v>316</v>
      </c>
      <c r="G10">
        <v>4</v>
      </c>
      <c r="H10" t="s">
        <v>317</v>
      </c>
      <c r="I10">
        <v>11</v>
      </c>
      <c r="J10" t="s">
        <v>311</v>
      </c>
      <c r="K10">
        <v>6</v>
      </c>
      <c r="L10" t="s">
        <v>312</v>
      </c>
      <c r="M10" t="s">
        <v>313</v>
      </c>
      <c r="N10">
        <v>15</v>
      </c>
      <c r="O10" t="s">
        <v>45</v>
      </c>
      <c r="P10" t="s">
        <v>314</v>
      </c>
      <c r="Q10">
        <v>5</v>
      </c>
      <c r="R10" t="s">
        <v>315</v>
      </c>
      <c r="S10">
        <v>8</v>
      </c>
    </row>
    <row r="11" spans="1:19" x14ac:dyDescent="0.25">
      <c r="A11" t="str">
        <f t="shared" si="5"/>
        <v>במסעדה הזמינו 3 צלחות חומוס, 12 כוסות שתיה ו 5 מנות פלאפל.</v>
      </c>
      <c r="B11" t="str">
        <f t="shared" si="6"/>
        <v xml:space="preserve">צלחת חומוס עולה 13 שקלים, כוס שתיה עולה4 שקלים,  פלאפל  עולה 9 שקלים, </v>
      </c>
      <c r="C11" t="s">
        <v>46</v>
      </c>
      <c r="D11" t="str">
        <f t="shared" si="7"/>
        <v>132</v>
      </c>
      <c r="F11" t="s">
        <v>316</v>
      </c>
      <c r="G11">
        <v>3</v>
      </c>
      <c r="H11" t="s">
        <v>317</v>
      </c>
      <c r="I11">
        <v>12</v>
      </c>
      <c r="J11" t="s">
        <v>311</v>
      </c>
      <c r="K11">
        <v>5</v>
      </c>
      <c r="L11" t="s">
        <v>312</v>
      </c>
      <c r="M11" t="s">
        <v>313</v>
      </c>
      <c r="N11">
        <v>13</v>
      </c>
      <c r="O11" t="s">
        <v>45</v>
      </c>
      <c r="P11" t="s">
        <v>314</v>
      </c>
      <c r="Q11">
        <v>4</v>
      </c>
      <c r="R11" t="s">
        <v>315</v>
      </c>
      <c r="S11">
        <v>9</v>
      </c>
    </row>
    <row r="12" spans="1:19" x14ac:dyDescent="0.25">
      <c r="A12" t="str">
        <f t="shared" si="5"/>
        <v>במסעדה הזמינו 2 צלחות חומוס, 13 כוסות שתיה ו 4 מנות פלאפל.</v>
      </c>
      <c r="B12" t="str">
        <f t="shared" si="6"/>
        <v xml:space="preserve">צלחת חומוס עולה 11 שקלים, כוס שתיה עולה3 שקלים,  פלאפל  עולה 10 שקלים, </v>
      </c>
      <c r="C12" t="s">
        <v>46</v>
      </c>
      <c r="D12" t="str">
        <f t="shared" si="7"/>
        <v>101</v>
      </c>
      <c r="F12" t="s">
        <v>316</v>
      </c>
      <c r="G12">
        <v>2</v>
      </c>
      <c r="H12" t="s">
        <v>317</v>
      </c>
      <c r="I12">
        <v>13</v>
      </c>
      <c r="J12" t="s">
        <v>311</v>
      </c>
      <c r="K12">
        <v>4</v>
      </c>
      <c r="L12" t="s">
        <v>312</v>
      </c>
      <c r="M12" t="s">
        <v>313</v>
      </c>
      <c r="N12">
        <v>11</v>
      </c>
      <c r="O12" t="s">
        <v>45</v>
      </c>
      <c r="P12" t="s">
        <v>314</v>
      </c>
      <c r="Q12">
        <v>3</v>
      </c>
      <c r="R12" t="s">
        <v>315</v>
      </c>
      <c r="S12">
        <v>10</v>
      </c>
    </row>
    <row r="13" spans="1:19" x14ac:dyDescent="0.25">
      <c r="A13" t="str">
        <f t="shared" si="5"/>
        <v>במסעדה הזמינו 7 צלחות חומוס, 14 כוסות שתיה ו 3 מנות פלאפל.</v>
      </c>
      <c r="B13" t="str">
        <f t="shared" si="6"/>
        <v xml:space="preserve">צלחת חומוס עולה 9 שקלים, כוס שתיה עולה6 שקלים,  פלאפל  עולה 9 שקלים, </v>
      </c>
      <c r="C13" t="s">
        <v>46</v>
      </c>
      <c r="D13" t="str">
        <f t="shared" si="7"/>
        <v>174</v>
      </c>
      <c r="F13" t="s">
        <v>316</v>
      </c>
      <c r="G13">
        <v>7</v>
      </c>
      <c r="H13" t="s">
        <v>317</v>
      </c>
      <c r="I13">
        <v>14</v>
      </c>
      <c r="J13" t="s">
        <v>311</v>
      </c>
      <c r="K13">
        <v>3</v>
      </c>
      <c r="L13" t="s">
        <v>312</v>
      </c>
      <c r="M13" t="s">
        <v>313</v>
      </c>
      <c r="N13">
        <v>9</v>
      </c>
      <c r="O13" t="s">
        <v>45</v>
      </c>
      <c r="P13" t="s">
        <v>314</v>
      </c>
      <c r="Q13">
        <v>6</v>
      </c>
      <c r="R13" t="s">
        <v>315</v>
      </c>
      <c r="S13">
        <v>9</v>
      </c>
    </row>
    <row r="14" spans="1:19" x14ac:dyDescent="0.25">
      <c r="A14" t="str">
        <f t="shared" si="5"/>
        <v>במסעדה הזמינו 7 צלחות חומוס, 15 כוסות שתיה ו 2 מנות פלאפל.</v>
      </c>
      <c r="B14" t="str">
        <f t="shared" si="6"/>
        <v xml:space="preserve">צלחת חומוס עולה 7 שקלים, כוס שתיה עולה5 שקלים,  פלאפל  עולה 8 שקלים, </v>
      </c>
      <c r="C14" t="s">
        <v>46</v>
      </c>
      <c r="D14" t="str">
        <f t="shared" si="7"/>
        <v>140</v>
      </c>
      <c r="F14" t="s">
        <v>316</v>
      </c>
      <c r="G14">
        <v>7</v>
      </c>
      <c r="H14" t="s">
        <v>317</v>
      </c>
      <c r="I14">
        <v>15</v>
      </c>
      <c r="J14" t="s">
        <v>311</v>
      </c>
      <c r="K14">
        <v>2</v>
      </c>
      <c r="L14" t="s">
        <v>312</v>
      </c>
      <c r="M14" t="s">
        <v>313</v>
      </c>
      <c r="N14">
        <v>7</v>
      </c>
      <c r="O14" t="s">
        <v>45</v>
      </c>
      <c r="P14" t="s">
        <v>314</v>
      </c>
      <c r="Q14">
        <v>5</v>
      </c>
      <c r="R14" t="s">
        <v>315</v>
      </c>
      <c r="S14">
        <v>8</v>
      </c>
    </row>
    <row r="15" spans="1:19" x14ac:dyDescent="0.25">
      <c r="A15" t="str">
        <f t="shared" si="5"/>
        <v>במסעדה הזמינו 7 צלחות חומוס, 16 כוסות שתיה ו 1 מנות פלאפל.</v>
      </c>
      <c r="B15" t="str">
        <f t="shared" si="6"/>
        <v xml:space="preserve">צלחת חומוס עולה 5 שקלים, כוס שתיה עולה4 שקלים,  פלאפל  עולה 7 שקלים, </v>
      </c>
      <c r="C15" t="s">
        <v>46</v>
      </c>
      <c r="D15" t="str">
        <f t="shared" si="7"/>
        <v>106</v>
      </c>
      <c r="F15" t="s">
        <v>316</v>
      </c>
      <c r="G15">
        <v>7</v>
      </c>
      <c r="H15" t="s">
        <v>317</v>
      </c>
      <c r="I15">
        <v>16</v>
      </c>
      <c r="J15" t="s">
        <v>311</v>
      </c>
      <c r="K15">
        <v>1</v>
      </c>
      <c r="L15" t="s">
        <v>312</v>
      </c>
      <c r="M15" t="s">
        <v>313</v>
      </c>
      <c r="N15">
        <v>5</v>
      </c>
      <c r="O15" t="s">
        <v>45</v>
      </c>
      <c r="P15" t="s">
        <v>314</v>
      </c>
      <c r="Q15">
        <v>4</v>
      </c>
      <c r="R15" t="s">
        <v>315</v>
      </c>
      <c r="S15">
        <v>7</v>
      </c>
    </row>
    <row r="16" spans="1:19" x14ac:dyDescent="0.25">
      <c r="A16" t="str">
        <f t="shared" si="5"/>
        <v>במסעדה הזמינו 16 צלחות חומוס, 17 כוסות שתיה ו 10 מנות פלאפל.</v>
      </c>
      <c r="B16" t="str">
        <f t="shared" si="6"/>
        <v xml:space="preserve">צלחת חומוס עולה 3 שקלים, כוס שתיה עולה3 שקלים,  פלאפל  עולה 6 שקלים, </v>
      </c>
      <c r="C16" t="s">
        <v>46</v>
      </c>
      <c r="D16" t="str">
        <f t="shared" si="7"/>
        <v>159</v>
      </c>
      <c r="F16" t="s">
        <v>316</v>
      </c>
      <c r="G16">
        <v>16</v>
      </c>
      <c r="H16" t="s">
        <v>317</v>
      </c>
      <c r="I16">
        <v>17</v>
      </c>
      <c r="J16" t="s">
        <v>311</v>
      </c>
      <c r="K16">
        <v>10</v>
      </c>
      <c r="L16" t="s">
        <v>312</v>
      </c>
      <c r="M16" t="s">
        <v>313</v>
      </c>
      <c r="N16">
        <v>3</v>
      </c>
      <c r="O16" t="s">
        <v>45</v>
      </c>
      <c r="P16" t="s">
        <v>314</v>
      </c>
      <c r="Q16">
        <v>3</v>
      </c>
      <c r="R16" t="s">
        <v>315</v>
      </c>
      <c r="S16">
        <v>6</v>
      </c>
    </row>
    <row r="17" spans="1:19" x14ac:dyDescent="0.25">
      <c r="A17" t="str">
        <f t="shared" si="5"/>
        <v>במסעדה הזמינו 11 צלחות חומוס, 18 כוסות שתיה ו 9 מנות פלאפל.</v>
      </c>
      <c r="B17" t="str">
        <f t="shared" si="6"/>
        <v xml:space="preserve">צלחת חומוס עולה 10 שקלים, כוס שתיה עולה2 שקלים,  פלאפל  עולה 5 שקלים, </v>
      </c>
      <c r="C17" t="s">
        <v>46</v>
      </c>
      <c r="D17" t="str">
        <f t="shared" si="7"/>
        <v>191</v>
      </c>
      <c r="F17" t="s">
        <v>316</v>
      </c>
      <c r="G17">
        <v>11</v>
      </c>
      <c r="H17" t="s">
        <v>317</v>
      </c>
      <c r="I17">
        <v>18</v>
      </c>
      <c r="J17" t="s">
        <v>311</v>
      </c>
      <c r="K17">
        <v>9</v>
      </c>
      <c r="L17" t="s">
        <v>312</v>
      </c>
      <c r="M17" t="s">
        <v>313</v>
      </c>
      <c r="N17">
        <v>10</v>
      </c>
      <c r="O17" t="s">
        <v>45</v>
      </c>
      <c r="P17" t="s">
        <v>314</v>
      </c>
      <c r="Q17">
        <v>2</v>
      </c>
      <c r="R17" t="s">
        <v>315</v>
      </c>
      <c r="S17">
        <v>5</v>
      </c>
    </row>
    <row r="18" spans="1:19" x14ac:dyDescent="0.25">
      <c r="A18" t="str">
        <f t="shared" si="5"/>
        <v>במסעדה הזמינו 11 צלחות חומוס, 19 כוסות שתיה ו 8 מנות פלאפל.</v>
      </c>
      <c r="B18" t="str">
        <f t="shared" si="6"/>
        <v xml:space="preserve">צלחת חומוס עולה 9 שקלים, כוס שתיה עולה1 שקלים,  פלאפל  עולה 4 שקלים, </v>
      </c>
      <c r="C18" t="s">
        <v>46</v>
      </c>
      <c r="D18" t="str">
        <f t="shared" si="7"/>
        <v>150</v>
      </c>
      <c r="F18" t="s">
        <v>316</v>
      </c>
      <c r="G18">
        <v>11</v>
      </c>
      <c r="H18" t="s">
        <v>317</v>
      </c>
      <c r="I18">
        <v>19</v>
      </c>
      <c r="J18" t="s">
        <v>311</v>
      </c>
      <c r="K18">
        <v>8</v>
      </c>
      <c r="L18" t="s">
        <v>312</v>
      </c>
      <c r="M18" t="s">
        <v>313</v>
      </c>
      <c r="N18">
        <v>9</v>
      </c>
      <c r="O18" t="s">
        <v>45</v>
      </c>
      <c r="P18" t="s">
        <v>314</v>
      </c>
      <c r="Q18">
        <v>1</v>
      </c>
      <c r="R18" t="s">
        <v>315</v>
      </c>
      <c r="S18">
        <v>4</v>
      </c>
    </row>
    <row r="19" spans="1:19" x14ac:dyDescent="0.25">
      <c r="A19" t="str">
        <f t="shared" si="5"/>
        <v>במסעדה הזמינו 11 צלחות חומוס, 20 כוסות שתיה ו 7 מנות פלאפל.</v>
      </c>
      <c r="B19" t="str">
        <f t="shared" si="6"/>
        <v xml:space="preserve">צלחת חומוס עולה 8 שקלים, כוס שתיה עולה0 שקלים,  פלאפל  עולה 3 שקלים, </v>
      </c>
      <c r="C19" t="s">
        <v>46</v>
      </c>
      <c r="D19" t="str">
        <f t="shared" si="7"/>
        <v>109</v>
      </c>
      <c r="F19" t="s">
        <v>316</v>
      </c>
      <c r="G19">
        <v>11</v>
      </c>
      <c r="H19" t="s">
        <v>317</v>
      </c>
      <c r="I19">
        <v>20</v>
      </c>
      <c r="J19" t="s">
        <v>311</v>
      </c>
      <c r="K19">
        <v>7</v>
      </c>
      <c r="L19" t="s">
        <v>312</v>
      </c>
      <c r="M19" t="s">
        <v>313</v>
      </c>
      <c r="N19">
        <v>8</v>
      </c>
      <c r="O19" t="s">
        <v>45</v>
      </c>
      <c r="P19" t="s">
        <v>314</v>
      </c>
      <c r="Q19">
        <v>0</v>
      </c>
      <c r="R19" t="s">
        <v>315</v>
      </c>
      <c r="S19">
        <v>3</v>
      </c>
    </row>
    <row r="20" spans="1:19" x14ac:dyDescent="0.25">
      <c r="A20" t="str">
        <f t="shared" si="5"/>
        <v>במסעדה הזמינו 11 צלחות חומוס, 14 כוסות שתיה ו 6 מנות פלאפל.</v>
      </c>
      <c r="B20" t="str">
        <f t="shared" si="6"/>
        <v xml:space="preserve">צלחת חומוס עולה 7 שקלים, כוס שתיה עולה3 שקלים,  פלאפל  עולה 2 שקלים, </v>
      </c>
      <c r="C20" t="s">
        <v>46</v>
      </c>
      <c r="D20" t="str">
        <f t="shared" si="7"/>
        <v>131</v>
      </c>
      <c r="F20" t="s">
        <v>316</v>
      </c>
      <c r="G20">
        <v>11</v>
      </c>
      <c r="H20" t="s">
        <v>317</v>
      </c>
      <c r="I20">
        <v>14</v>
      </c>
      <c r="J20" t="s">
        <v>311</v>
      </c>
      <c r="K20">
        <v>6</v>
      </c>
      <c r="L20" t="s">
        <v>312</v>
      </c>
      <c r="M20" t="s">
        <v>313</v>
      </c>
      <c r="N20">
        <v>7</v>
      </c>
      <c r="O20" t="s">
        <v>45</v>
      </c>
      <c r="P20" t="s">
        <v>314</v>
      </c>
      <c r="Q20">
        <v>3</v>
      </c>
      <c r="R20" t="s">
        <v>315</v>
      </c>
      <c r="S20">
        <v>2</v>
      </c>
    </row>
    <row r="21" spans="1:19" x14ac:dyDescent="0.25">
      <c r="A21" t="str">
        <f t="shared" ref="A21" si="8">CONCATENATE(F21,G21,H21,I21,J21,K21,L21)</f>
        <v>בחנות קנו 12 מחברות, 15 ספרים ו 7 עטים.</v>
      </c>
      <c r="B21" t="str">
        <f t="shared" ref="B21" si="9">CONCATENATE(M21,N21,O21,P21,Q21,O21,R21,S21,O21)</f>
        <v xml:space="preserve">מחברת עולה 8 שקלים,  ספר עולה 4 שקלים, עט עולה 3 שקלים, </v>
      </c>
      <c r="C21" t="s">
        <v>374</v>
      </c>
      <c r="D21" t="str">
        <f t="shared" ref="D21" si="10">CONCATENATE(G21*N21+I21*Q21+K21*S21)</f>
        <v>177</v>
      </c>
      <c r="F21" t="s">
        <v>369</v>
      </c>
      <c r="G21">
        <v>12</v>
      </c>
      <c r="H21" t="s">
        <v>375</v>
      </c>
      <c r="I21">
        <v>15</v>
      </c>
      <c r="J21" t="s">
        <v>370</v>
      </c>
      <c r="K21">
        <v>7</v>
      </c>
      <c r="L21" t="s">
        <v>371</v>
      </c>
      <c r="M21" t="s">
        <v>372</v>
      </c>
      <c r="N21">
        <v>8</v>
      </c>
      <c r="O21" t="s">
        <v>45</v>
      </c>
      <c r="P21" t="s">
        <v>47</v>
      </c>
      <c r="Q21">
        <v>4</v>
      </c>
      <c r="R21" t="s">
        <v>373</v>
      </c>
      <c r="S21">
        <v>3</v>
      </c>
    </row>
    <row r="22" spans="1:19" x14ac:dyDescent="0.25">
      <c r="A22" t="str">
        <f t="shared" ref="A22:A38" si="11">CONCATENATE(F22,G22,H22,I22,J22,K22,L22)</f>
        <v>בחנות קנו 13 מחברות, 14 ספרים ו 8 עטים.</v>
      </c>
      <c r="B22" t="str">
        <f t="shared" ref="B22:B38" si="12">CONCATENATE(M22,N22,O22,P22,Q22,O22,R22,S22,O22)</f>
        <v xml:space="preserve">מחברת עולה 9 שקלים,  ספר עולה 5 שקלים, עט עולה 4 שקלים, </v>
      </c>
      <c r="C22" t="s">
        <v>374</v>
      </c>
      <c r="D22" t="str">
        <f t="shared" ref="D22:D38" si="13">CONCATENATE(G22*N22+I22*Q22+K22*S22)</f>
        <v>219</v>
      </c>
      <c r="F22" t="s">
        <v>369</v>
      </c>
      <c r="G22">
        <v>13</v>
      </c>
      <c r="H22" t="s">
        <v>375</v>
      </c>
      <c r="I22">
        <v>14</v>
      </c>
      <c r="J22" t="s">
        <v>370</v>
      </c>
      <c r="K22">
        <v>8</v>
      </c>
      <c r="L22" t="s">
        <v>371</v>
      </c>
      <c r="M22" t="s">
        <v>372</v>
      </c>
      <c r="N22">
        <v>9</v>
      </c>
      <c r="O22" t="s">
        <v>45</v>
      </c>
      <c r="P22" t="s">
        <v>47</v>
      </c>
      <c r="Q22">
        <v>5</v>
      </c>
      <c r="R22" t="s">
        <v>373</v>
      </c>
      <c r="S22">
        <v>4</v>
      </c>
    </row>
    <row r="23" spans="1:19" x14ac:dyDescent="0.25">
      <c r="A23" t="str">
        <f t="shared" si="11"/>
        <v>בחנות קנו 14 מחברות, 13 ספרים ו 9 עטים.</v>
      </c>
      <c r="B23" t="str">
        <f t="shared" si="12"/>
        <v xml:space="preserve">מחברת עולה 10 שקלים,  ספר עולה 6 שקלים, עט עולה 5 שקלים, </v>
      </c>
      <c r="C23" t="s">
        <v>374</v>
      </c>
      <c r="D23" t="str">
        <f t="shared" si="13"/>
        <v>263</v>
      </c>
      <c r="F23" t="s">
        <v>369</v>
      </c>
      <c r="G23">
        <v>14</v>
      </c>
      <c r="H23" t="s">
        <v>375</v>
      </c>
      <c r="I23">
        <v>13</v>
      </c>
      <c r="J23" t="s">
        <v>370</v>
      </c>
      <c r="K23">
        <v>9</v>
      </c>
      <c r="L23" t="s">
        <v>371</v>
      </c>
      <c r="M23" t="s">
        <v>372</v>
      </c>
      <c r="N23">
        <v>10</v>
      </c>
      <c r="O23" t="s">
        <v>45</v>
      </c>
      <c r="P23" t="s">
        <v>47</v>
      </c>
      <c r="Q23">
        <v>6</v>
      </c>
      <c r="R23" t="s">
        <v>373</v>
      </c>
      <c r="S23">
        <v>5</v>
      </c>
    </row>
    <row r="24" spans="1:19" x14ac:dyDescent="0.25">
      <c r="A24" t="str">
        <f t="shared" si="11"/>
        <v>בחנות קנו 13 מחברות, 12 ספרים ו 10 עטים.</v>
      </c>
      <c r="B24" t="str">
        <f t="shared" si="12"/>
        <v xml:space="preserve">מחברת עולה 11 שקלים,  ספר עולה 7 שקלים, עט עולה 6 שקלים, </v>
      </c>
      <c r="C24" t="s">
        <v>374</v>
      </c>
      <c r="D24" t="str">
        <f t="shared" si="13"/>
        <v>287</v>
      </c>
      <c r="F24" t="s">
        <v>369</v>
      </c>
      <c r="G24">
        <v>13</v>
      </c>
      <c r="H24" t="s">
        <v>375</v>
      </c>
      <c r="I24">
        <v>12</v>
      </c>
      <c r="J24" t="s">
        <v>370</v>
      </c>
      <c r="K24">
        <v>10</v>
      </c>
      <c r="L24" t="s">
        <v>371</v>
      </c>
      <c r="M24" t="s">
        <v>372</v>
      </c>
      <c r="N24">
        <v>11</v>
      </c>
      <c r="O24" t="s">
        <v>45</v>
      </c>
      <c r="P24" t="s">
        <v>47</v>
      </c>
      <c r="Q24">
        <v>7</v>
      </c>
      <c r="R24" t="s">
        <v>373</v>
      </c>
      <c r="S24">
        <v>6</v>
      </c>
    </row>
    <row r="25" spans="1:19" x14ac:dyDescent="0.25">
      <c r="A25" t="str">
        <f t="shared" si="11"/>
        <v>בחנות קנו 12 מחברות, 11 ספרים ו 11 עטים.</v>
      </c>
      <c r="B25" t="str">
        <f t="shared" si="12"/>
        <v xml:space="preserve">מחברת עולה 10 שקלים,  ספר עולה 8 שקלים, עט עולה 7 שקלים, </v>
      </c>
      <c r="C25" t="s">
        <v>374</v>
      </c>
      <c r="D25" t="str">
        <f t="shared" si="13"/>
        <v>285</v>
      </c>
      <c r="F25" t="s">
        <v>369</v>
      </c>
      <c r="G25">
        <v>12</v>
      </c>
      <c r="H25" t="s">
        <v>375</v>
      </c>
      <c r="I25">
        <v>11</v>
      </c>
      <c r="J25" t="s">
        <v>370</v>
      </c>
      <c r="K25">
        <v>11</v>
      </c>
      <c r="L25" t="s">
        <v>371</v>
      </c>
      <c r="M25" t="s">
        <v>372</v>
      </c>
      <c r="N25">
        <v>10</v>
      </c>
      <c r="O25" t="s">
        <v>45</v>
      </c>
      <c r="P25" t="s">
        <v>47</v>
      </c>
      <c r="Q25">
        <v>8</v>
      </c>
      <c r="R25" t="s">
        <v>373</v>
      </c>
      <c r="S25">
        <v>7</v>
      </c>
    </row>
    <row r="26" spans="1:19" x14ac:dyDescent="0.25">
      <c r="A26" t="str">
        <f t="shared" si="11"/>
        <v>בחנות קנו 11 מחברות, 10 ספרים ו 12 עטים.</v>
      </c>
      <c r="B26" t="str">
        <f t="shared" si="12"/>
        <v xml:space="preserve">מחברת עולה 9 שקלים,  ספר עולה 9 שקלים, עט עולה 8 שקלים, </v>
      </c>
      <c r="C26" t="s">
        <v>374</v>
      </c>
      <c r="D26" t="str">
        <f t="shared" si="13"/>
        <v>285</v>
      </c>
      <c r="F26" t="s">
        <v>369</v>
      </c>
      <c r="G26">
        <v>11</v>
      </c>
      <c r="H26" t="s">
        <v>375</v>
      </c>
      <c r="I26">
        <v>10</v>
      </c>
      <c r="J26" t="s">
        <v>370</v>
      </c>
      <c r="K26">
        <v>12</v>
      </c>
      <c r="L26" t="s">
        <v>371</v>
      </c>
      <c r="M26" t="s">
        <v>372</v>
      </c>
      <c r="N26">
        <v>9</v>
      </c>
      <c r="O26" t="s">
        <v>45</v>
      </c>
      <c r="P26" t="s">
        <v>47</v>
      </c>
      <c r="Q26">
        <v>9</v>
      </c>
      <c r="R26" t="s">
        <v>373</v>
      </c>
      <c r="S26">
        <v>8</v>
      </c>
    </row>
    <row r="27" spans="1:19" x14ac:dyDescent="0.25">
      <c r="A27" t="str">
        <f t="shared" si="11"/>
        <v>בחנות קנו 10 מחברות, 9 ספרים ו 13 עטים.</v>
      </c>
      <c r="B27" t="str">
        <f t="shared" si="12"/>
        <v xml:space="preserve">מחברת עולה 8 שקלים,  ספר עולה 10 שקלים, עט עולה 9 שקלים, </v>
      </c>
      <c r="C27" t="s">
        <v>374</v>
      </c>
      <c r="D27" t="str">
        <f t="shared" si="13"/>
        <v>287</v>
      </c>
      <c r="F27" t="s">
        <v>369</v>
      </c>
      <c r="G27">
        <v>10</v>
      </c>
      <c r="H27" t="s">
        <v>375</v>
      </c>
      <c r="I27">
        <v>9</v>
      </c>
      <c r="J27" t="s">
        <v>370</v>
      </c>
      <c r="K27">
        <v>13</v>
      </c>
      <c r="L27" t="s">
        <v>371</v>
      </c>
      <c r="M27" t="s">
        <v>372</v>
      </c>
      <c r="N27">
        <v>8</v>
      </c>
      <c r="O27" t="s">
        <v>45</v>
      </c>
      <c r="P27" t="s">
        <v>47</v>
      </c>
      <c r="Q27">
        <v>10</v>
      </c>
      <c r="R27" t="s">
        <v>373</v>
      </c>
      <c r="S27">
        <v>9</v>
      </c>
    </row>
    <row r="28" spans="1:19" x14ac:dyDescent="0.25">
      <c r="A28" t="str">
        <f t="shared" si="11"/>
        <v>בחנות קנו 9 מחברות, 8 ספרים ו 12 עטים.</v>
      </c>
      <c r="B28" t="str">
        <f t="shared" si="12"/>
        <v xml:space="preserve">מחברת עולה 7 שקלים,  ספר עולה 11 שקלים, עט עולה 10 שקלים, </v>
      </c>
      <c r="C28" t="s">
        <v>374</v>
      </c>
      <c r="D28" t="str">
        <f t="shared" si="13"/>
        <v>271</v>
      </c>
      <c r="F28" t="s">
        <v>369</v>
      </c>
      <c r="G28">
        <v>9</v>
      </c>
      <c r="H28" t="s">
        <v>375</v>
      </c>
      <c r="I28">
        <v>8</v>
      </c>
      <c r="J28" t="s">
        <v>370</v>
      </c>
      <c r="K28">
        <v>12</v>
      </c>
      <c r="L28" t="s">
        <v>371</v>
      </c>
      <c r="M28" t="s">
        <v>372</v>
      </c>
      <c r="N28">
        <v>7</v>
      </c>
      <c r="O28" t="s">
        <v>45</v>
      </c>
      <c r="P28" t="s">
        <v>47</v>
      </c>
      <c r="Q28">
        <v>11</v>
      </c>
      <c r="R28" t="s">
        <v>373</v>
      </c>
      <c r="S28">
        <v>10</v>
      </c>
    </row>
    <row r="29" spans="1:19" x14ac:dyDescent="0.25">
      <c r="A29" t="str">
        <f t="shared" si="11"/>
        <v>בחנות קנו 8 מחברות, 7 ספרים ו 11 עטים.</v>
      </c>
      <c r="B29" t="str">
        <f t="shared" si="12"/>
        <v xml:space="preserve">מחברת עולה 6 שקלים,  ספר עולה 12 שקלים, עט עולה 11 שקלים, </v>
      </c>
      <c r="C29" t="s">
        <v>374</v>
      </c>
      <c r="D29" t="str">
        <f t="shared" si="13"/>
        <v>253</v>
      </c>
      <c r="F29" t="s">
        <v>369</v>
      </c>
      <c r="G29">
        <v>8</v>
      </c>
      <c r="H29" t="s">
        <v>375</v>
      </c>
      <c r="I29">
        <v>7</v>
      </c>
      <c r="J29" t="s">
        <v>370</v>
      </c>
      <c r="K29">
        <v>11</v>
      </c>
      <c r="L29" t="s">
        <v>371</v>
      </c>
      <c r="M29" t="s">
        <v>372</v>
      </c>
      <c r="N29">
        <v>6</v>
      </c>
      <c r="O29" t="s">
        <v>45</v>
      </c>
      <c r="P29" t="s">
        <v>47</v>
      </c>
      <c r="Q29">
        <v>12</v>
      </c>
      <c r="R29" t="s">
        <v>373</v>
      </c>
      <c r="S29">
        <v>11</v>
      </c>
    </row>
    <row r="30" spans="1:19" x14ac:dyDescent="0.25">
      <c r="A30" t="str">
        <f t="shared" si="11"/>
        <v>בחנות קנו 7 מחברות, 6 ספרים ו 10 עטים.</v>
      </c>
      <c r="B30" t="str">
        <f t="shared" si="12"/>
        <v xml:space="preserve">מחברת עולה 5 שקלים,  ספר עולה 13 שקלים, עט עולה 12 שקלים, </v>
      </c>
      <c r="C30" t="s">
        <v>374</v>
      </c>
      <c r="D30" t="str">
        <f t="shared" si="13"/>
        <v>233</v>
      </c>
      <c r="F30" t="s">
        <v>369</v>
      </c>
      <c r="G30">
        <v>7</v>
      </c>
      <c r="H30" t="s">
        <v>375</v>
      </c>
      <c r="I30">
        <v>6</v>
      </c>
      <c r="J30" t="s">
        <v>370</v>
      </c>
      <c r="K30">
        <v>10</v>
      </c>
      <c r="L30" t="s">
        <v>371</v>
      </c>
      <c r="M30" t="s">
        <v>372</v>
      </c>
      <c r="N30">
        <v>5</v>
      </c>
      <c r="O30" t="s">
        <v>45</v>
      </c>
      <c r="P30" t="s">
        <v>47</v>
      </c>
      <c r="Q30">
        <v>13</v>
      </c>
      <c r="R30" t="s">
        <v>373</v>
      </c>
      <c r="S30">
        <v>12</v>
      </c>
    </row>
    <row r="31" spans="1:19" x14ac:dyDescent="0.25">
      <c r="A31" t="str">
        <f t="shared" si="11"/>
        <v>בחנות קנו 6 מחברות, 5 ספרים ו 9 עטים.</v>
      </c>
      <c r="B31" t="str">
        <f t="shared" si="12"/>
        <v xml:space="preserve">מחברת עולה 4 שקלים,  ספר עולה 14 שקלים, עט עולה 13 שקלים, </v>
      </c>
      <c r="C31" t="s">
        <v>374</v>
      </c>
      <c r="D31" t="str">
        <f t="shared" si="13"/>
        <v>211</v>
      </c>
      <c r="F31" t="s">
        <v>369</v>
      </c>
      <c r="G31">
        <v>6</v>
      </c>
      <c r="H31" t="s">
        <v>375</v>
      </c>
      <c r="I31">
        <v>5</v>
      </c>
      <c r="J31" t="s">
        <v>370</v>
      </c>
      <c r="K31">
        <v>9</v>
      </c>
      <c r="L31" t="s">
        <v>371</v>
      </c>
      <c r="M31" t="s">
        <v>372</v>
      </c>
      <c r="N31">
        <v>4</v>
      </c>
      <c r="O31" t="s">
        <v>45</v>
      </c>
      <c r="P31" t="s">
        <v>47</v>
      </c>
      <c r="Q31">
        <v>14</v>
      </c>
      <c r="R31" t="s">
        <v>373</v>
      </c>
      <c r="S31">
        <v>13</v>
      </c>
    </row>
    <row r="32" spans="1:19" x14ac:dyDescent="0.25">
      <c r="A32" t="str">
        <f t="shared" si="11"/>
        <v>בחנות קנו 5 מחברות, 4 ספרים ו 8 עטים.</v>
      </c>
      <c r="B32" t="str">
        <f t="shared" si="12"/>
        <v xml:space="preserve">מחברת עולה 9 שקלים,  ספר עולה 15 שקלים, עט עולה 14 שקלים, </v>
      </c>
      <c r="C32" t="s">
        <v>374</v>
      </c>
      <c r="D32" t="str">
        <f t="shared" si="13"/>
        <v>217</v>
      </c>
      <c r="F32" t="s">
        <v>369</v>
      </c>
      <c r="G32">
        <v>5</v>
      </c>
      <c r="H32" t="s">
        <v>375</v>
      </c>
      <c r="I32">
        <v>4</v>
      </c>
      <c r="J32" t="s">
        <v>370</v>
      </c>
      <c r="K32">
        <v>8</v>
      </c>
      <c r="L32" t="s">
        <v>371</v>
      </c>
      <c r="M32" t="s">
        <v>372</v>
      </c>
      <c r="N32">
        <v>9</v>
      </c>
      <c r="O32" t="s">
        <v>45</v>
      </c>
      <c r="P32" t="s">
        <v>47</v>
      </c>
      <c r="Q32">
        <v>15</v>
      </c>
      <c r="R32" t="s">
        <v>373</v>
      </c>
      <c r="S32">
        <v>14</v>
      </c>
    </row>
    <row r="33" spans="1:19" x14ac:dyDescent="0.25">
      <c r="A33" t="str">
        <f t="shared" si="11"/>
        <v>בחנות קנו 4 מחברות, 3 ספרים ו 7 עטים.</v>
      </c>
      <c r="B33" t="str">
        <f t="shared" si="12"/>
        <v xml:space="preserve">מחברת עולה 8 שקלים,  ספר עולה 16 שקלים, עט עולה 15 שקלים, </v>
      </c>
      <c r="C33" t="s">
        <v>374</v>
      </c>
      <c r="D33" t="str">
        <f t="shared" si="13"/>
        <v>185</v>
      </c>
      <c r="F33" t="s">
        <v>369</v>
      </c>
      <c r="G33">
        <v>4</v>
      </c>
      <c r="H33" t="s">
        <v>375</v>
      </c>
      <c r="I33">
        <v>3</v>
      </c>
      <c r="J33" t="s">
        <v>370</v>
      </c>
      <c r="K33">
        <v>7</v>
      </c>
      <c r="L33" t="s">
        <v>371</v>
      </c>
      <c r="M33" t="s">
        <v>372</v>
      </c>
      <c r="N33">
        <v>8</v>
      </c>
      <c r="O33" t="s">
        <v>45</v>
      </c>
      <c r="P33" t="s">
        <v>47</v>
      </c>
      <c r="Q33">
        <v>16</v>
      </c>
      <c r="R33" t="s">
        <v>373</v>
      </c>
      <c r="S33">
        <v>15</v>
      </c>
    </row>
    <row r="34" spans="1:19" x14ac:dyDescent="0.25">
      <c r="A34" t="str">
        <f t="shared" si="11"/>
        <v>בחנות קנו 3 מחברות, 2 ספרים ו 6 עטים.</v>
      </c>
      <c r="B34" t="str">
        <f t="shared" si="12"/>
        <v xml:space="preserve">מחברת עולה 7 שקלים,  ספר עולה 17 שקלים, עט עולה 16 שקלים, </v>
      </c>
      <c r="C34" t="s">
        <v>374</v>
      </c>
      <c r="D34" t="str">
        <f t="shared" si="13"/>
        <v>151</v>
      </c>
      <c r="F34" t="s">
        <v>369</v>
      </c>
      <c r="G34">
        <v>3</v>
      </c>
      <c r="H34" t="s">
        <v>375</v>
      </c>
      <c r="I34">
        <v>2</v>
      </c>
      <c r="J34" t="s">
        <v>370</v>
      </c>
      <c r="K34">
        <v>6</v>
      </c>
      <c r="L34" t="s">
        <v>371</v>
      </c>
      <c r="M34" t="s">
        <v>372</v>
      </c>
      <c r="N34">
        <v>7</v>
      </c>
      <c r="O34" t="s">
        <v>45</v>
      </c>
      <c r="P34" t="s">
        <v>47</v>
      </c>
      <c r="Q34">
        <v>17</v>
      </c>
      <c r="R34" t="s">
        <v>373</v>
      </c>
      <c r="S34">
        <v>16</v>
      </c>
    </row>
    <row r="35" spans="1:19" x14ac:dyDescent="0.25">
      <c r="A35" t="str">
        <f t="shared" si="11"/>
        <v>בחנות קנו 2 מחברות, 1 ספרים ו 5 עטים.</v>
      </c>
      <c r="B35" t="str">
        <f t="shared" si="12"/>
        <v xml:space="preserve">מחברת עולה 6 שקלים,  ספר עולה 18 שקלים, עט עולה 17 שקלים, </v>
      </c>
      <c r="C35" t="s">
        <v>374</v>
      </c>
      <c r="D35" t="str">
        <f t="shared" si="13"/>
        <v>115</v>
      </c>
      <c r="F35" t="s">
        <v>369</v>
      </c>
      <c r="G35">
        <v>2</v>
      </c>
      <c r="H35" t="s">
        <v>375</v>
      </c>
      <c r="I35">
        <v>1</v>
      </c>
      <c r="J35" t="s">
        <v>370</v>
      </c>
      <c r="K35">
        <v>5</v>
      </c>
      <c r="L35" t="s">
        <v>371</v>
      </c>
      <c r="M35" t="s">
        <v>372</v>
      </c>
      <c r="N35">
        <v>6</v>
      </c>
      <c r="O35" t="s">
        <v>45</v>
      </c>
      <c r="P35" t="s">
        <v>47</v>
      </c>
      <c r="Q35">
        <v>18</v>
      </c>
      <c r="R35" t="s">
        <v>373</v>
      </c>
      <c r="S35">
        <v>17</v>
      </c>
    </row>
    <row r="36" spans="1:19" x14ac:dyDescent="0.25">
      <c r="A36" t="str">
        <f t="shared" si="11"/>
        <v>בחנות קנו 2 מחברות, 2 ספרים ו 4 עטים.</v>
      </c>
      <c r="B36" t="str">
        <f t="shared" si="12"/>
        <v xml:space="preserve">מחברת עולה 5 שקלים,  ספר עולה 19 שקלים, עט עולה 18 שקלים, </v>
      </c>
      <c r="C36" t="s">
        <v>374</v>
      </c>
      <c r="D36" t="str">
        <f t="shared" si="13"/>
        <v>120</v>
      </c>
      <c r="F36" t="s">
        <v>369</v>
      </c>
      <c r="G36">
        <v>2</v>
      </c>
      <c r="H36" t="s">
        <v>375</v>
      </c>
      <c r="I36">
        <v>2</v>
      </c>
      <c r="J36" t="s">
        <v>370</v>
      </c>
      <c r="K36">
        <v>4</v>
      </c>
      <c r="L36" t="s">
        <v>371</v>
      </c>
      <c r="M36" t="s">
        <v>372</v>
      </c>
      <c r="N36">
        <v>5</v>
      </c>
      <c r="O36" t="s">
        <v>45</v>
      </c>
      <c r="P36" t="s">
        <v>47</v>
      </c>
      <c r="Q36">
        <v>19</v>
      </c>
      <c r="R36" t="s">
        <v>373</v>
      </c>
      <c r="S36">
        <v>18</v>
      </c>
    </row>
    <row r="37" spans="1:19" x14ac:dyDescent="0.25">
      <c r="A37" t="str">
        <f t="shared" si="11"/>
        <v>בחנות קנו 2 מחברות, 3 ספרים ו 3 עטים.</v>
      </c>
      <c r="B37" t="str">
        <f t="shared" si="12"/>
        <v xml:space="preserve">מחברת עולה 4 שקלים,  ספר עולה 20 שקלים, עט עולה 19 שקלים, </v>
      </c>
      <c r="C37" t="s">
        <v>374</v>
      </c>
      <c r="D37" t="str">
        <f t="shared" si="13"/>
        <v>125</v>
      </c>
      <c r="F37" t="s">
        <v>369</v>
      </c>
      <c r="G37">
        <v>2</v>
      </c>
      <c r="H37" t="s">
        <v>375</v>
      </c>
      <c r="I37">
        <v>3</v>
      </c>
      <c r="J37" t="s">
        <v>370</v>
      </c>
      <c r="K37">
        <v>3</v>
      </c>
      <c r="L37" t="s">
        <v>371</v>
      </c>
      <c r="M37" t="s">
        <v>372</v>
      </c>
      <c r="N37">
        <v>4</v>
      </c>
      <c r="O37" t="s">
        <v>45</v>
      </c>
      <c r="P37" t="s">
        <v>47</v>
      </c>
      <c r="Q37">
        <v>20</v>
      </c>
      <c r="R37" t="s">
        <v>373</v>
      </c>
      <c r="S37">
        <v>19</v>
      </c>
    </row>
    <row r="38" spans="1:19" x14ac:dyDescent="0.25">
      <c r="A38" t="str">
        <f t="shared" si="11"/>
        <v>בחנות קנו 2 מחברות, 4 ספרים ו 2 עטים.</v>
      </c>
      <c r="B38" t="str">
        <f t="shared" si="12"/>
        <v xml:space="preserve">מחברת עולה 3 שקלים,  ספר עולה 21 שקלים, עט עולה 20 שקלים, </v>
      </c>
      <c r="C38" t="s">
        <v>374</v>
      </c>
      <c r="D38" t="str">
        <f t="shared" si="13"/>
        <v>130</v>
      </c>
      <c r="F38" t="s">
        <v>369</v>
      </c>
      <c r="G38">
        <v>2</v>
      </c>
      <c r="H38" t="s">
        <v>375</v>
      </c>
      <c r="I38">
        <v>4</v>
      </c>
      <c r="J38" t="s">
        <v>370</v>
      </c>
      <c r="K38">
        <v>2</v>
      </c>
      <c r="L38" t="s">
        <v>371</v>
      </c>
      <c r="M38" t="s">
        <v>372</v>
      </c>
      <c r="N38">
        <v>3</v>
      </c>
      <c r="O38" t="s">
        <v>45</v>
      </c>
      <c r="P38" t="s">
        <v>47</v>
      </c>
      <c r="Q38">
        <v>21</v>
      </c>
      <c r="R38" t="s">
        <v>373</v>
      </c>
      <c r="S3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zoomScale="82" zoomScaleNormal="82" workbookViewId="0">
      <selection activeCell="C14" sqref="C14"/>
    </sheetView>
  </sheetViews>
  <sheetFormatPr defaultRowHeight="13.8" x14ac:dyDescent="0.25"/>
  <cols>
    <col min="1" max="1" width="26.09765625" customWidth="1"/>
    <col min="2" max="2" width="40.59765625" customWidth="1"/>
    <col min="3" max="3" width="48.3984375" customWidth="1"/>
    <col min="4" max="4" width="11.19921875" style="1" customWidth="1"/>
    <col min="5" max="5" width="3.3984375" customWidth="1"/>
    <col min="6" max="6" width="20.09765625" customWidth="1"/>
    <col min="7" max="7" width="4.8984375" customWidth="1"/>
    <col min="9" max="9" width="22.8984375" customWidth="1"/>
    <col min="10" max="10" width="3.19921875" customWidth="1"/>
    <col min="11" max="11" width="2.8984375" customWidth="1"/>
    <col min="12" max="12" width="13.8984375" customWidth="1"/>
    <col min="13" max="13" width="4.39843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4" x14ac:dyDescent="0.25">
      <c r="A2" t="str">
        <f>CONCATENATE(F2,G2,H2)</f>
        <v>בבית ספר א' 60 תלמידים.</v>
      </c>
      <c r="B2" t="str">
        <f>CONCATENATE(I2, J2, K2,L2,M2,K2,N2)</f>
        <v>בבית ספר בי 20% יותר ובבית ספר ג' 10% תלמידים פחות.</v>
      </c>
      <c r="C2" t="s">
        <v>365</v>
      </c>
      <c r="D2" s="1" t="str">
        <f>CONCATENATE(G2,",",G2+(G2*J2)/100,",",G2-(G2*M2)/100)</f>
        <v>60,72,54</v>
      </c>
      <c r="F2" t="s">
        <v>50</v>
      </c>
      <c r="G2">
        <v>60</v>
      </c>
      <c r="H2" t="s">
        <v>9</v>
      </c>
      <c r="I2" t="s">
        <v>51</v>
      </c>
      <c r="J2">
        <v>20</v>
      </c>
      <c r="K2" t="s">
        <v>48</v>
      </c>
      <c r="L2" t="s">
        <v>52</v>
      </c>
      <c r="M2">
        <v>10</v>
      </c>
      <c r="N2" t="s">
        <v>49</v>
      </c>
    </row>
    <row r="3" spans="1:14" x14ac:dyDescent="0.25">
      <c r="A3" t="str">
        <f t="shared" ref="A3:A5" si="0">CONCATENATE(F3,G3,H3)</f>
        <v>בבית ספר א' 120 תלמידים.</v>
      </c>
      <c r="B3" t="str">
        <f t="shared" ref="B3:B5" si="1">CONCATENATE(I3, J3, K3,L3,M3,K3,N3)</f>
        <v>בבית ספר בי 20% יותר ובבית ספר ג' 10% תלמידים פחות.</v>
      </c>
      <c r="C3" t="s">
        <v>365</v>
      </c>
      <c r="D3" s="1" t="str">
        <f t="shared" ref="D3:D10" si="2">CONCATENATE(G3,",",G3+(G3*J3)/100,",",G3-(G3*M3)/100)</f>
        <v>120,144,108</v>
      </c>
      <c r="F3" t="s">
        <v>50</v>
      </c>
      <c r="G3">
        <v>120</v>
      </c>
      <c r="H3" t="s">
        <v>9</v>
      </c>
      <c r="I3" t="s">
        <v>51</v>
      </c>
      <c r="J3">
        <v>20</v>
      </c>
      <c r="K3" t="s">
        <v>48</v>
      </c>
      <c r="L3" t="s">
        <v>52</v>
      </c>
      <c r="M3">
        <v>10</v>
      </c>
      <c r="N3" t="s">
        <v>49</v>
      </c>
    </row>
    <row r="4" spans="1:14" x14ac:dyDescent="0.25">
      <c r="A4" t="str">
        <f t="shared" si="0"/>
        <v>בבית ספר א' 180 תלמידים.</v>
      </c>
      <c r="B4" t="str">
        <f t="shared" si="1"/>
        <v>בבית ספר בי 20% יותר ובבית ספר ג' 10% תלמידים פחות.</v>
      </c>
      <c r="C4" t="s">
        <v>365</v>
      </c>
      <c r="D4" s="1" t="str">
        <f t="shared" si="2"/>
        <v>180,216,162</v>
      </c>
      <c r="F4" t="s">
        <v>50</v>
      </c>
      <c r="G4">
        <v>180</v>
      </c>
      <c r="H4" t="s">
        <v>9</v>
      </c>
      <c r="I4" t="s">
        <v>51</v>
      </c>
      <c r="J4">
        <v>20</v>
      </c>
      <c r="K4" t="s">
        <v>48</v>
      </c>
      <c r="L4" t="s">
        <v>52</v>
      </c>
      <c r="M4">
        <v>10</v>
      </c>
      <c r="N4" t="s">
        <v>49</v>
      </c>
    </row>
    <row r="5" spans="1:14" x14ac:dyDescent="0.25">
      <c r="A5" t="str">
        <f t="shared" si="0"/>
        <v>בבית ספר א' 240 תלמידים.</v>
      </c>
      <c r="B5" t="str">
        <f t="shared" si="1"/>
        <v>בבית ספר בי 20% יותר ובבית ספר ג' 10% תלמידים פחות.</v>
      </c>
      <c r="C5" t="s">
        <v>365</v>
      </c>
      <c r="D5" s="1" t="str">
        <f t="shared" si="2"/>
        <v>240,288,216</v>
      </c>
      <c r="F5" t="s">
        <v>50</v>
      </c>
      <c r="G5">
        <v>240</v>
      </c>
      <c r="H5" t="s">
        <v>9</v>
      </c>
      <c r="I5" t="s">
        <v>51</v>
      </c>
      <c r="J5">
        <v>20</v>
      </c>
      <c r="K5" t="s">
        <v>48</v>
      </c>
      <c r="L5" t="s">
        <v>52</v>
      </c>
      <c r="M5">
        <v>10</v>
      </c>
      <c r="N5" t="s">
        <v>49</v>
      </c>
    </row>
    <row r="6" spans="1:14" x14ac:dyDescent="0.25">
      <c r="A6" t="str">
        <f t="shared" ref="A6:A20" si="3">CONCATENATE(F6,G6,H6)</f>
        <v>בבית ספר א' 240 תלמידים.</v>
      </c>
      <c r="B6" t="str">
        <f t="shared" ref="B6:B10" si="4">CONCATENATE(I6, J6, K6,L6,M6,K6,N6)</f>
        <v>בבית ספר בי 5% יותר ובבית ספר ג' 10% תלמידים פחות.</v>
      </c>
      <c r="C6" t="s">
        <v>365</v>
      </c>
      <c r="D6" s="1" t="str">
        <f t="shared" si="2"/>
        <v>240,252,216</v>
      </c>
      <c r="F6" t="s">
        <v>50</v>
      </c>
      <c r="G6">
        <v>240</v>
      </c>
      <c r="H6" t="s">
        <v>9</v>
      </c>
      <c r="I6" t="s">
        <v>51</v>
      </c>
      <c r="J6">
        <v>5</v>
      </c>
      <c r="K6" t="s">
        <v>48</v>
      </c>
      <c r="L6" t="s">
        <v>52</v>
      </c>
      <c r="M6">
        <v>10</v>
      </c>
      <c r="N6" t="s">
        <v>49</v>
      </c>
    </row>
    <row r="7" spans="1:14" x14ac:dyDescent="0.25">
      <c r="A7" t="str">
        <f t="shared" si="3"/>
        <v>בבית ספר א' 240 תלמידים.</v>
      </c>
      <c r="B7" t="str">
        <f t="shared" si="4"/>
        <v>בבית ספר בי 20% יותר ובבית ספר ג' 15% תלמידים פחות.</v>
      </c>
      <c r="C7" t="s">
        <v>365</v>
      </c>
      <c r="D7" s="1" t="str">
        <f t="shared" si="2"/>
        <v>240,288,204</v>
      </c>
      <c r="F7" t="s">
        <v>50</v>
      </c>
      <c r="G7">
        <v>240</v>
      </c>
      <c r="H7" t="s">
        <v>9</v>
      </c>
      <c r="I7" t="s">
        <v>51</v>
      </c>
      <c r="J7">
        <v>20</v>
      </c>
      <c r="K7" t="s">
        <v>48</v>
      </c>
      <c r="L7" t="s">
        <v>52</v>
      </c>
      <c r="M7">
        <v>15</v>
      </c>
      <c r="N7" t="s">
        <v>49</v>
      </c>
    </row>
    <row r="8" spans="1:14" x14ac:dyDescent="0.25">
      <c r="A8" t="str">
        <f t="shared" si="3"/>
        <v>בבית ספר א' 240 תלמידים.</v>
      </c>
      <c r="B8" t="str">
        <f t="shared" si="4"/>
        <v>בבית ספר בי 20% יותר ובבית ספר ג' 25% תלמידים פחות.</v>
      </c>
      <c r="C8" t="s">
        <v>365</v>
      </c>
      <c r="D8" s="1" t="str">
        <f t="shared" si="2"/>
        <v>240,288,180</v>
      </c>
      <c r="F8" t="s">
        <v>50</v>
      </c>
      <c r="G8">
        <v>240</v>
      </c>
      <c r="H8" t="s">
        <v>9</v>
      </c>
      <c r="I8" t="s">
        <v>51</v>
      </c>
      <c r="J8">
        <v>20</v>
      </c>
      <c r="K8" t="s">
        <v>48</v>
      </c>
      <c r="L8" t="s">
        <v>52</v>
      </c>
      <c r="M8">
        <v>25</v>
      </c>
      <c r="N8" t="s">
        <v>49</v>
      </c>
    </row>
    <row r="9" spans="1:14" x14ac:dyDescent="0.25">
      <c r="A9" t="str">
        <f t="shared" si="3"/>
        <v>בבית ספר א' 240 תלמידים.</v>
      </c>
      <c r="B9" t="str">
        <f t="shared" si="4"/>
        <v>בבית ספר בי 20% יותר ובבית ספר ג' 45% תלמידים פחות.</v>
      </c>
      <c r="C9" t="s">
        <v>365</v>
      </c>
      <c r="D9" s="1" t="str">
        <f t="shared" si="2"/>
        <v>240,288,132</v>
      </c>
      <c r="F9" t="s">
        <v>50</v>
      </c>
      <c r="G9">
        <v>240</v>
      </c>
      <c r="H9" t="s">
        <v>9</v>
      </c>
      <c r="I9" t="s">
        <v>51</v>
      </c>
      <c r="J9">
        <v>20</v>
      </c>
      <c r="K9" t="s">
        <v>48</v>
      </c>
      <c r="L9" t="s">
        <v>52</v>
      </c>
      <c r="M9">
        <v>45</v>
      </c>
      <c r="N9" t="s">
        <v>49</v>
      </c>
    </row>
    <row r="10" spans="1:14" x14ac:dyDescent="0.25">
      <c r="A10" t="str">
        <f t="shared" si="3"/>
        <v>בבית ספר א' 240 תלמידים.</v>
      </c>
      <c r="B10" t="str">
        <f t="shared" si="4"/>
        <v>בבית ספר בי 20% יותר ובבית ספר ג' 35% תלמידים פחות.</v>
      </c>
      <c r="C10" t="s">
        <v>365</v>
      </c>
      <c r="D10" s="1" t="str">
        <f t="shared" si="2"/>
        <v>240,288,156</v>
      </c>
      <c r="F10" t="s">
        <v>50</v>
      </c>
      <c r="G10">
        <v>240</v>
      </c>
      <c r="H10" t="s">
        <v>9</v>
      </c>
      <c r="I10" t="s">
        <v>51</v>
      </c>
      <c r="J10">
        <v>20</v>
      </c>
      <c r="K10" t="s">
        <v>48</v>
      </c>
      <c r="L10" t="s">
        <v>52</v>
      </c>
      <c r="M10">
        <v>35</v>
      </c>
      <c r="N10" t="s">
        <v>49</v>
      </c>
    </row>
    <row r="11" spans="1:14" x14ac:dyDescent="0.25">
      <c r="A11" t="str">
        <f t="shared" si="3"/>
        <v>בחנות בגדים מעיל עולה 240 שקלים.</v>
      </c>
      <c r="B11" t="str">
        <f>CONCATENATE(I11, J11, K11,L11,M11)</f>
        <v xml:space="preserve"> בסוף העונה המעיל עולה 20% פחות.</v>
      </c>
      <c r="C11" t="s">
        <v>57</v>
      </c>
      <c r="D11" s="1">
        <f>G11*(1-J11/100)</f>
        <v>192</v>
      </c>
      <c r="F11" t="s">
        <v>54</v>
      </c>
      <c r="G11">
        <v>240</v>
      </c>
      <c r="H11" t="s">
        <v>53</v>
      </c>
      <c r="I11" t="s">
        <v>55</v>
      </c>
      <c r="J11">
        <v>20</v>
      </c>
      <c r="K11" t="s">
        <v>48</v>
      </c>
      <c r="L11" t="s">
        <v>56</v>
      </c>
    </row>
    <row r="12" spans="1:14" x14ac:dyDescent="0.25">
      <c r="A12" t="str">
        <f t="shared" si="3"/>
        <v>בחנות בגדים מעיל עולה 300 שקלים.</v>
      </c>
      <c r="B12" t="str">
        <f t="shared" ref="B12:B20" si="5">CONCATENATE(I12, J12, K12,L12,M12)</f>
        <v xml:space="preserve"> בסוף העונה המעיל עולה 30% פחות.</v>
      </c>
      <c r="C12" t="s">
        <v>57</v>
      </c>
      <c r="D12" s="1">
        <f t="shared" ref="D12:D20" si="6">G12*(1-J12/100)</f>
        <v>210</v>
      </c>
      <c r="F12" t="s">
        <v>54</v>
      </c>
      <c r="G12">
        <v>300</v>
      </c>
      <c r="H12" t="s">
        <v>53</v>
      </c>
      <c r="I12" t="s">
        <v>55</v>
      </c>
      <c r="J12">
        <v>30</v>
      </c>
      <c r="K12" t="s">
        <v>48</v>
      </c>
      <c r="L12" t="s">
        <v>56</v>
      </c>
    </row>
    <row r="13" spans="1:14" x14ac:dyDescent="0.25">
      <c r="A13" t="str">
        <f t="shared" si="3"/>
        <v>בחנות בגדים מעיל עולה 360 שקלים.</v>
      </c>
      <c r="B13" t="str">
        <f t="shared" si="5"/>
        <v xml:space="preserve"> בסוף העונה המעיל עולה 40% פחות.</v>
      </c>
      <c r="C13" t="s">
        <v>57</v>
      </c>
      <c r="D13" s="1">
        <f t="shared" si="6"/>
        <v>216</v>
      </c>
      <c r="F13" t="s">
        <v>54</v>
      </c>
      <c r="G13">
        <v>360</v>
      </c>
      <c r="H13" t="s">
        <v>53</v>
      </c>
      <c r="I13" t="s">
        <v>55</v>
      </c>
      <c r="J13">
        <v>40</v>
      </c>
      <c r="K13" t="s">
        <v>48</v>
      </c>
      <c r="L13" t="s">
        <v>56</v>
      </c>
    </row>
    <row r="14" spans="1:14" x14ac:dyDescent="0.25">
      <c r="A14" t="str">
        <f t="shared" si="3"/>
        <v>בחנות בגדים מעיל עולה 420 שקלים.</v>
      </c>
      <c r="B14" t="str">
        <f t="shared" si="5"/>
        <v xml:space="preserve"> בסוף העונה המעיל עולה 50% פחות.</v>
      </c>
      <c r="C14" t="s">
        <v>57</v>
      </c>
      <c r="D14" s="1">
        <f t="shared" si="6"/>
        <v>210</v>
      </c>
      <c r="F14" t="s">
        <v>54</v>
      </c>
      <c r="G14">
        <v>420</v>
      </c>
      <c r="H14" t="s">
        <v>53</v>
      </c>
      <c r="I14" t="s">
        <v>55</v>
      </c>
      <c r="J14">
        <v>50</v>
      </c>
      <c r="K14" t="s">
        <v>48</v>
      </c>
      <c r="L14" t="s">
        <v>56</v>
      </c>
    </row>
    <row r="15" spans="1:14" x14ac:dyDescent="0.25">
      <c r="A15" t="str">
        <f t="shared" si="3"/>
        <v>בחנות בגדים מעיל עולה 480 שקלים.</v>
      </c>
      <c r="B15" t="str">
        <f t="shared" si="5"/>
        <v xml:space="preserve"> בסוף העונה המעיל עולה 60% פחות.</v>
      </c>
      <c r="C15" t="s">
        <v>57</v>
      </c>
      <c r="D15" s="1">
        <f t="shared" si="6"/>
        <v>192</v>
      </c>
      <c r="F15" t="s">
        <v>54</v>
      </c>
      <c r="G15">
        <v>480</v>
      </c>
      <c r="H15" t="s">
        <v>53</v>
      </c>
      <c r="I15" t="s">
        <v>55</v>
      </c>
      <c r="J15">
        <v>60</v>
      </c>
      <c r="K15" t="s">
        <v>48</v>
      </c>
      <c r="L15" t="s">
        <v>56</v>
      </c>
    </row>
    <row r="16" spans="1:14" x14ac:dyDescent="0.25">
      <c r="A16" t="str">
        <f t="shared" si="3"/>
        <v>בחנות בגדים מעיל עולה 540 שקלים.</v>
      </c>
      <c r="B16" t="str">
        <f t="shared" si="5"/>
        <v xml:space="preserve"> בסוף העונה המעיל עולה 70% פחות.</v>
      </c>
      <c r="C16" t="s">
        <v>57</v>
      </c>
      <c r="D16" s="1">
        <f t="shared" si="6"/>
        <v>162.00000000000003</v>
      </c>
      <c r="F16" t="s">
        <v>54</v>
      </c>
      <c r="G16">
        <v>540</v>
      </c>
      <c r="H16" t="s">
        <v>53</v>
      </c>
      <c r="I16" t="s">
        <v>55</v>
      </c>
      <c r="J16">
        <v>70</v>
      </c>
      <c r="K16" t="s">
        <v>48</v>
      </c>
      <c r="L16" t="s">
        <v>56</v>
      </c>
    </row>
    <row r="17" spans="1:12" x14ac:dyDescent="0.25">
      <c r="A17" t="str">
        <f t="shared" si="3"/>
        <v>בחנות בגדים מעיל עולה 600 שקלים.</v>
      </c>
      <c r="B17" t="str">
        <f t="shared" si="5"/>
        <v xml:space="preserve"> בסוף העונה המעיל עולה 80% פחות.</v>
      </c>
      <c r="C17" t="s">
        <v>57</v>
      </c>
      <c r="D17" s="1">
        <f t="shared" si="6"/>
        <v>119.99999999999997</v>
      </c>
      <c r="F17" t="s">
        <v>54</v>
      </c>
      <c r="G17">
        <v>600</v>
      </c>
      <c r="H17" t="s">
        <v>53</v>
      </c>
      <c r="I17" t="s">
        <v>55</v>
      </c>
      <c r="J17">
        <v>80</v>
      </c>
      <c r="K17" t="s">
        <v>48</v>
      </c>
      <c r="L17" t="s">
        <v>56</v>
      </c>
    </row>
    <row r="18" spans="1:12" x14ac:dyDescent="0.25">
      <c r="A18" t="str">
        <f t="shared" si="3"/>
        <v>בחנות בגדים מעיל עולה 660 שקלים.</v>
      </c>
      <c r="B18" t="str">
        <f t="shared" si="5"/>
        <v xml:space="preserve"> בסוף העונה המעיל עולה 80% פחות.</v>
      </c>
      <c r="C18" t="s">
        <v>57</v>
      </c>
      <c r="D18" s="1">
        <f t="shared" si="6"/>
        <v>131.99999999999997</v>
      </c>
      <c r="F18" t="s">
        <v>54</v>
      </c>
      <c r="G18">
        <v>660</v>
      </c>
      <c r="H18" t="s">
        <v>53</v>
      </c>
      <c r="I18" t="s">
        <v>55</v>
      </c>
      <c r="J18">
        <v>80</v>
      </c>
      <c r="K18" t="s">
        <v>48</v>
      </c>
      <c r="L18" t="s">
        <v>56</v>
      </c>
    </row>
    <row r="19" spans="1:12" x14ac:dyDescent="0.25">
      <c r="A19" t="str">
        <f t="shared" si="3"/>
        <v>בחנות בגדים מעיל עולה 820 שקלים.</v>
      </c>
      <c r="B19" t="str">
        <f t="shared" si="5"/>
        <v xml:space="preserve"> בסוף העונה המעיל עולה 80% פחות.</v>
      </c>
      <c r="C19" t="s">
        <v>57</v>
      </c>
      <c r="D19" s="1">
        <f t="shared" si="6"/>
        <v>163.99999999999997</v>
      </c>
      <c r="F19" t="s">
        <v>54</v>
      </c>
      <c r="G19">
        <v>820</v>
      </c>
      <c r="H19" t="s">
        <v>53</v>
      </c>
      <c r="I19" t="s">
        <v>55</v>
      </c>
      <c r="J19">
        <v>80</v>
      </c>
      <c r="K19" t="s">
        <v>48</v>
      </c>
      <c r="L19" t="s">
        <v>56</v>
      </c>
    </row>
    <row r="20" spans="1:12" x14ac:dyDescent="0.25">
      <c r="A20" t="str">
        <f t="shared" si="3"/>
        <v>בחנות בגדים מעיל עולה 780 שקלים.</v>
      </c>
      <c r="B20" t="str">
        <f t="shared" si="5"/>
        <v xml:space="preserve"> בסוף העונה המעיל עולה 80% פחות.</v>
      </c>
      <c r="C20" t="s">
        <v>57</v>
      </c>
      <c r="D20" s="1">
        <f t="shared" si="6"/>
        <v>155.99999999999997</v>
      </c>
      <c r="F20" t="s">
        <v>54</v>
      </c>
      <c r="G20">
        <v>780</v>
      </c>
      <c r="H20" t="s">
        <v>53</v>
      </c>
      <c r="I20" t="s">
        <v>55</v>
      </c>
      <c r="J20">
        <v>80</v>
      </c>
      <c r="K20" t="s">
        <v>48</v>
      </c>
      <c r="L20" t="s">
        <v>56</v>
      </c>
    </row>
    <row r="21" spans="1:12" x14ac:dyDescent="0.25">
      <c r="A21" t="str">
        <f>CONCATENATE(F21,G21,H21)</f>
        <v>בחנות בגדים חולצה עולה 100 שקלים.</v>
      </c>
      <c r="B21" t="str">
        <f t="shared" ref="B21" si="7">CONCATENATE(I21, J21, K21,L21,M21)</f>
        <v xml:space="preserve"> בסוף העונה החולצה עולה 30% פחות.</v>
      </c>
      <c r="C21" t="s">
        <v>368</v>
      </c>
      <c r="D21" s="1">
        <f t="shared" ref="D21" si="8">G21*(1-J21/100)</f>
        <v>70</v>
      </c>
      <c r="F21" t="s">
        <v>366</v>
      </c>
      <c r="G21">
        <v>100</v>
      </c>
      <c r="H21" t="s">
        <v>53</v>
      </c>
      <c r="I21" t="s">
        <v>367</v>
      </c>
      <c r="J21">
        <v>30</v>
      </c>
      <c r="K21" t="s">
        <v>48</v>
      </c>
      <c r="L21" t="s">
        <v>56</v>
      </c>
    </row>
    <row r="22" spans="1:12" x14ac:dyDescent="0.25">
      <c r="A22" t="str">
        <f t="shared" ref="A22:A28" si="9">CONCATENATE(F22,G22,H22)</f>
        <v>בחנות בגדים חולצה עולה 120 שקלים.</v>
      </c>
      <c r="B22" t="str">
        <f t="shared" ref="B22" si="10">CONCATENATE(I22, J22, K22,L22,M22)</f>
        <v xml:space="preserve"> בסוף העונה החולצה עולה 30% פחות.</v>
      </c>
      <c r="C22" t="s">
        <v>368</v>
      </c>
      <c r="D22" s="1">
        <f t="shared" ref="D22" si="11">G22*(1-J22/100)</f>
        <v>84</v>
      </c>
      <c r="F22" t="s">
        <v>366</v>
      </c>
      <c r="G22">
        <v>120</v>
      </c>
      <c r="H22" t="s">
        <v>53</v>
      </c>
      <c r="I22" t="s">
        <v>367</v>
      </c>
      <c r="J22">
        <v>30</v>
      </c>
      <c r="K22" t="s">
        <v>48</v>
      </c>
      <c r="L22" t="s">
        <v>56</v>
      </c>
    </row>
    <row r="23" spans="1:12" x14ac:dyDescent="0.25">
      <c r="A23" t="str">
        <f t="shared" si="9"/>
        <v>בחנות בגדים חולצה עולה 120 שקלים.</v>
      </c>
      <c r="B23" t="str">
        <f t="shared" ref="B23:B28" si="12">CONCATENATE(I23, J23, K23,L23,M23)</f>
        <v xml:space="preserve"> בסוף העונה החולצה עולה 25% פחות.</v>
      </c>
      <c r="C23" t="s">
        <v>368</v>
      </c>
      <c r="D23" s="1">
        <f t="shared" ref="D23:D28" si="13">G23*(1-J23/100)</f>
        <v>90</v>
      </c>
      <c r="F23" t="s">
        <v>366</v>
      </c>
      <c r="G23">
        <v>120</v>
      </c>
      <c r="H23" t="s">
        <v>53</v>
      </c>
      <c r="I23" t="s">
        <v>367</v>
      </c>
      <c r="J23">
        <v>25</v>
      </c>
      <c r="K23" t="s">
        <v>48</v>
      </c>
      <c r="L23" t="s">
        <v>56</v>
      </c>
    </row>
    <row r="24" spans="1:12" x14ac:dyDescent="0.25">
      <c r="A24" t="str">
        <f t="shared" si="9"/>
        <v>בחנות בגדים חולצה עולה 120 שקלים.</v>
      </c>
      <c r="B24" t="str">
        <f t="shared" si="12"/>
        <v xml:space="preserve"> בסוף העונה החולצה עולה 20% פחות.</v>
      </c>
      <c r="C24" t="s">
        <v>368</v>
      </c>
      <c r="D24" s="1">
        <f t="shared" si="13"/>
        <v>96</v>
      </c>
      <c r="F24" t="s">
        <v>366</v>
      </c>
      <c r="G24">
        <v>120</v>
      </c>
      <c r="H24" t="s">
        <v>53</v>
      </c>
      <c r="I24" t="s">
        <v>367</v>
      </c>
      <c r="J24">
        <v>20</v>
      </c>
      <c r="K24" t="s">
        <v>48</v>
      </c>
      <c r="L24" t="s">
        <v>56</v>
      </c>
    </row>
    <row r="25" spans="1:12" x14ac:dyDescent="0.25">
      <c r="A25" t="str">
        <f t="shared" si="9"/>
        <v>בחנות בגדים חולצה עולה 120 שקלים.</v>
      </c>
      <c r="B25" t="str">
        <f t="shared" si="12"/>
        <v xml:space="preserve"> בסוף העונה החולצה עולה 15% פחות.</v>
      </c>
      <c r="C25" t="s">
        <v>368</v>
      </c>
      <c r="D25" s="1">
        <f t="shared" si="13"/>
        <v>102</v>
      </c>
      <c r="F25" t="s">
        <v>366</v>
      </c>
      <c r="G25">
        <v>120</v>
      </c>
      <c r="H25" t="s">
        <v>53</v>
      </c>
      <c r="I25" t="s">
        <v>367</v>
      </c>
      <c r="J25">
        <v>15</v>
      </c>
      <c r="K25" t="s">
        <v>48</v>
      </c>
      <c r="L25" t="s">
        <v>56</v>
      </c>
    </row>
    <row r="26" spans="1:12" x14ac:dyDescent="0.25">
      <c r="A26" t="str">
        <f t="shared" si="9"/>
        <v>בחנות בגדים חולצה עולה 120 שקלים.</v>
      </c>
      <c r="B26" t="str">
        <f t="shared" si="12"/>
        <v xml:space="preserve"> בסוף העונה החולצה עולה 10% פחות.</v>
      </c>
      <c r="C26" t="s">
        <v>368</v>
      </c>
      <c r="D26" s="1">
        <f t="shared" si="13"/>
        <v>108</v>
      </c>
      <c r="F26" t="s">
        <v>366</v>
      </c>
      <c r="G26">
        <v>120</v>
      </c>
      <c r="H26" t="s">
        <v>53</v>
      </c>
      <c r="I26" t="s">
        <v>367</v>
      </c>
      <c r="J26">
        <v>10</v>
      </c>
      <c r="K26" t="s">
        <v>48</v>
      </c>
      <c r="L26" t="s">
        <v>56</v>
      </c>
    </row>
    <row r="27" spans="1:12" x14ac:dyDescent="0.25">
      <c r="A27" t="str">
        <f t="shared" si="9"/>
        <v>בחנות בגדים חולצה עולה 120 שקלים.</v>
      </c>
      <c r="B27" t="str">
        <f t="shared" si="12"/>
        <v xml:space="preserve"> בסוף העונה החולצה עולה 5% פחות.</v>
      </c>
      <c r="C27" t="s">
        <v>368</v>
      </c>
      <c r="D27" s="1">
        <f t="shared" si="13"/>
        <v>114</v>
      </c>
      <c r="F27" t="s">
        <v>366</v>
      </c>
      <c r="G27">
        <v>120</v>
      </c>
      <c r="H27" t="s">
        <v>53</v>
      </c>
      <c r="I27" t="s">
        <v>367</v>
      </c>
      <c r="J27">
        <v>5</v>
      </c>
      <c r="K27" t="s">
        <v>48</v>
      </c>
      <c r="L27" t="s">
        <v>56</v>
      </c>
    </row>
    <row r="28" spans="1:12" x14ac:dyDescent="0.25">
      <c r="A28" t="str">
        <f t="shared" si="9"/>
        <v>בחנות בגדים חולצה עולה 120 שקלים.</v>
      </c>
      <c r="B28" t="str">
        <f t="shared" si="12"/>
        <v xml:space="preserve"> בסוף העונה החולצה עולה 40% פחות.</v>
      </c>
      <c r="C28" t="s">
        <v>368</v>
      </c>
      <c r="D28" s="1">
        <f t="shared" si="13"/>
        <v>72</v>
      </c>
      <c r="F28" t="s">
        <v>366</v>
      </c>
      <c r="G28">
        <v>120</v>
      </c>
      <c r="H28" t="s">
        <v>53</v>
      </c>
      <c r="I28" t="s">
        <v>367</v>
      </c>
      <c r="J28">
        <v>40</v>
      </c>
      <c r="K28" t="s">
        <v>48</v>
      </c>
      <c r="L2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zoomScale="69" zoomScaleNormal="69" workbookViewId="0">
      <selection activeCell="D20" sqref="D20"/>
    </sheetView>
  </sheetViews>
  <sheetFormatPr defaultRowHeight="13.8" x14ac:dyDescent="0.25"/>
  <cols>
    <col min="1" max="1" width="43.59765625" customWidth="1"/>
    <col min="2" max="2" width="20.19921875" customWidth="1"/>
    <col min="3" max="3" width="29" customWidth="1"/>
    <col min="4" max="4" width="6.3984375" customWidth="1"/>
    <col min="5" max="5" width="7.69921875" customWidth="1"/>
    <col min="9" max="9" width="12.59765625" customWidth="1"/>
    <col min="10" max="10" width="5.296875" customWidth="1"/>
    <col min="11" max="11" width="22.8984375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>CONCATENATE(F2,G2,H2,I2,J2,H2)</f>
        <v>שלמה לווה 500 שקלים. אחרי שנה החזיר 600 שקלים.</v>
      </c>
      <c r="B2" t="str">
        <f>CONCATENATE(K2)</f>
        <v>חשבו את הריבית באחוזים.</v>
      </c>
      <c r="C2" t="str">
        <f>L2</f>
        <v>תני לאחד מהנערים סכום כאחוז הריבית.</v>
      </c>
      <c r="D2">
        <f>(J2-G2)*100/G2</f>
        <v>20</v>
      </c>
      <c r="F2" t="s">
        <v>318</v>
      </c>
      <c r="G2">
        <v>500</v>
      </c>
      <c r="H2" t="s">
        <v>53</v>
      </c>
      <c r="I2" t="s">
        <v>59</v>
      </c>
      <c r="J2">
        <v>600</v>
      </c>
      <c r="K2" t="s">
        <v>58</v>
      </c>
      <c r="L2" t="s">
        <v>60</v>
      </c>
    </row>
    <row r="3" spans="1:12" x14ac:dyDescent="0.25">
      <c r="A3" t="str">
        <f t="shared" ref="A3:A20" si="0">CONCATENATE(F3,G3,H3,I3,J3,H3)</f>
        <v>שלמה לווה 500 שקלים. אחרי שנה החזיר 650 שקלים.</v>
      </c>
      <c r="B3" t="str">
        <f t="shared" ref="B3:B20" si="1">CONCATENATE(K3)</f>
        <v>חשבו את הריבית באחוזים.</v>
      </c>
      <c r="C3" t="str">
        <f t="shared" ref="C3:C20" si="2">L3</f>
        <v>תני לאחד מהנערים סכום כאחוז הריבית.</v>
      </c>
      <c r="D3">
        <f t="shared" ref="D3:D20" si="3">(J3-G3)*100/G3</f>
        <v>30</v>
      </c>
      <c r="F3" t="s">
        <v>318</v>
      </c>
      <c r="G3">
        <v>500</v>
      </c>
      <c r="H3" t="s">
        <v>53</v>
      </c>
      <c r="I3" t="s">
        <v>59</v>
      </c>
      <c r="J3">
        <v>650</v>
      </c>
      <c r="K3" t="s">
        <v>58</v>
      </c>
      <c r="L3" t="s">
        <v>60</v>
      </c>
    </row>
    <row r="4" spans="1:12" x14ac:dyDescent="0.25">
      <c r="A4" t="str">
        <f t="shared" si="0"/>
        <v>שלמה לווה 500 שקלים. אחרי שנה החזיר 700 שקלים.</v>
      </c>
      <c r="B4" t="str">
        <f t="shared" si="1"/>
        <v>חשבו את הריבית באחוזים.</v>
      </c>
      <c r="C4" t="str">
        <f t="shared" si="2"/>
        <v>תני לאחד מהנערים סכום כאחוז הריבית.</v>
      </c>
      <c r="D4">
        <f t="shared" si="3"/>
        <v>40</v>
      </c>
      <c r="F4" t="s">
        <v>318</v>
      </c>
      <c r="G4">
        <v>500</v>
      </c>
      <c r="H4" t="s">
        <v>53</v>
      </c>
      <c r="I4" t="s">
        <v>59</v>
      </c>
      <c r="J4">
        <v>700</v>
      </c>
      <c r="K4" t="s">
        <v>58</v>
      </c>
      <c r="L4" t="s">
        <v>60</v>
      </c>
    </row>
    <row r="5" spans="1:12" x14ac:dyDescent="0.25">
      <c r="A5" t="str">
        <f t="shared" si="0"/>
        <v>שלמה לווה 500 שקלים. אחרי שנה החזיר 750 שקלים.</v>
      </c>
      <c r="B5" t="str">
        <f t="shared" si="1"/>
        <v>חשבו את הריבית באחוזים.</v>
      </c>
      <c r="C5" t="str">
        <f t="shared" si="2"/>
        <v>תני לאחד מהנערים סכום כאחוז הריבית.</v>
      </c>
      <c r="D5">
        <f t="shared" si="3"/>
        <v>50</v>
      </c>
      <c r="F5" t="s">
        <v>318</v>
      </c>
      <c r="G5">
        <v>500</v>
      </c>
      <c r="H5" t="s">
        <v>53</v>
      </c>
      <c r="I5" t="s">
        <v>59</v>
      </c>
      <c r="J5">
        <v>750</v>
      </c>
      <c r="K5" t="s">
        <v>58</v>
      </c>
      <c r="L5" t="s">
        <v>60</v>
      </c>
    </row>
    <row r="6" spans="1:12" x14ac:dyDescent="0.25">
      <c r="A6" t="str">
        <f t="shared" si="0"/>
        <v>שלמה לווה 600 שקלים. אחרי שנה החזיר 750 שקלים.</v>
      </c>
      <c r="B6" t="str">
        <f t="shared" si="1"/>
        <v>חשבו את הריבית באחוזים.</v>
      </c>
      <c r="C6" t="str">
        <f t="shared" si="2"/>
        <v>תני לאחד מהנערים סכום כאחוז הריבית.</v>
      </c>
      <c r="D6">
        <f t="shared" si="3"/>
        <v>25</v>
      </c>
      <c r="F6" t="s">
        <v>318</v>
      </c>
      <c r="G6">
        <v>600</v>
      </c>
      <c r="H6" t="s">
        <v>53</v>
      </c>
      <c r="I6" t="s">
        <v>59</v>
      </c>
      <c r="J6">
        <v>750</v>
      </c>
      <c r="K6" t="s">
        <v>58</v>
      </c>
      <c r="L6" t="s">
        <v>60</v>
      </c>
    </row>
    <row r="7" spans="1:12" x14ac:dyDescent="0.25">
      <c r="A7" t="str">
        <f t="shared" si="0"/>
        <v>שלמה לווה 500 שקלים. אחרי שנה החזיר 750 שקלים.</v>
      </c>
      <c r="B7" t="str">
        <f t="shared" si="1"/>
        <v>חשבו את הריבית באחוזים.</v>
      </c>
      <c r="C7" t="str">
        <f t="shared" si="2"/>
        <v>תני לאחד מהנערים סכום כאחוז הריבית.</v>
      </c>
      <c r="D7">
        <f t="shared" si="3"/>
        <v>50</v>
      </c>
      <c r="F7" t="s">
        <v>318</v>
      </c>
      <c r="G7">
        <v>500</v>
      </c>
      <c r="H7" t="s">
        <v>53</v>
      </c>
      <c r="I7" t="s">
        <v>59</v>
      </c>
      <c r="J7">
        <v>750</v>
      </c>
      <c r="K7" t="s">
        <v>58</v>
      </c>
      <c r="L7" t="s">
        <v>60</v>
      </c>
    </row>
    <row r="8" spans="1:12" x14ac:dyDescent="0.25">
      <c r="A8" t="str">
        <f t="shared" si="0"/>
        <v>שלמה לווה 500 שקלים. אחרי שנה החזיר 750 שקלים.</v>
      </c>
      <c r="B8" t="str">
        <f t="shared" si="1"/>
        <v>חשבו את הריבית באחוזים.</v>
      </c>
      <c r="C8" t="str">
        <f t="shared" si="2"/>
        <v>תני לאחד מהנערים סכום כאחוז הריבית.</v>
      </c>
      <c r="D8">
        <f t="shared" si="3"/>
        <v>50</v>
      </c>
      <c r="F8" t="s">
        <v>318</v>
      </c>
      <c r="G8">
        <v>500</v>
      </c>
      <c r="H8" t="s">
        <v>53</v>
      </c>
      <c r="I8" t="s">
        <v>59</v>
      </c>
      <c r="J8">
        <v>750</v>
      </c>
      <c r="K8" t="s">
        <v>58</v>
      </c>
      <c r="L8" t="s">
        <v>60</v>
      </c>
    </row>
    <row r="9" spans="1:12" x14ac:dyDescent="0.25">
      <c r="A9" t="str">
        <f t="shared" si="0"/>
        <v>שלמה לווה 500 שקלים. אחרי שנה החזיר 750 שקלים.</v>
      </c>
      <c r="B9" t="str">
        <f t="shared" si="1"/>
        <v>חשבו את הריבית באחוזים.</v>
      </c>
      <c r="C9" t="str">
        <f t="shared" si="2"/>
        <v>תני לאחד מהנערים סכום כאחוז הריבית.</v>
      </c>
      <c r="D9">
        <f t="shared" si="3"/>
        <v>50</v>
      </c>
      <c r="F9" t="s">
        <v>318</v>
      </c>
      <c r="G9">
        <v>500</v>
      </c>
      <c r="H9" t="s">
        <v>53</v>
      </c>
      <c r="I9" t="s">
        <v>59</v>
      </c>
      <c r="J9">
        <v>750</v>
      </c>
      <c r="K9" t="s">
        <v>58</v>
      </c>
      <c r="L9" t="s">
        <v>60</v>
      </c>
    </row>
    <row r="10" spans="1:12" x14ac:dyDescent="0.25">
      <c r="A10" t="str">
        <f t="shared" si="0"/>
        <v>שלמה לווה 500 שקלים. אחרי שנה החזיר 750 שקלים.</v>
      </c>
      <c r="B10" t="str">
        <f t="shared" si="1"/>
        <v>חשבו את הריבית באחוזים.</v>
      </c>
      <c r="C10" t="str">
        <f t="shared" si="2"/>
        <v>תני לאחד מהנערים סכום כאחוז הריבית.</v>
      </c>
      <c r="D10">
        <f t="shared" si="3"/>
        <v>50</v>
      </c>
      <c r="F10" t="s">
        <v>318</v>
      </c>
      <c r="G10">
        <v>500</v>
      </c>
      <c r="H10" t="s">
        <v>53</v>
      </c>
      <c r="I10" t="s">
        <v>59</v>
      </c>
      <c r="J10">
        <v>750</v>
      </c>
      <c r="K10" t="s">
        <v>58</v>
      </c>
      <c r="L10" t="s">
        <v>60</v>
      </c>
    </row>
    <row r="11" spans="1:12" x14ac:dyDescent="0.25">
      <c r="A11" t="str">
        <f t="shared" si="0"/>
        <v>שלמה לווה 300 שקלים. אחרי שנה החזיר 750 שקלים.</v>
      </c>
      <c r="B11" t="str">
        <f t="shared" si="1"/>
        <v>חשבו את הריבית באחוזים.</v>
      </c>
      <c r="C11" t="str">
        <f t="shared" si="2"/>
        <v>תני לאחד מהנערים סכום כאחוז הריבית.</v>
      </c>
      <c r="D11">
        <f t="shared" si="3"/>
        <v>150</v>
      </c>
      <c r="F11" t="s">
        <v>318</v>
      </c>
      <c r="G11">
        <v>300</v>
      </c>
      <c r="H11" t="s">
        <v>53</v>
      </c>
      <c r="I11" t="s">
        <v>59</v>
      </c>
      <c r="J11">
        <v>750</v>
      </c>
      <c r="K11" t="s">
        <v>58</v>
      </c>
      <c r="L11" t="s">
        <v>60</v>
      </c>
    </row>
    <row r="12" spans="1:12" x14ac:dyDescent="0.25">
      <c r="A12" t="str">
        <f t="shared" si="0"/>
        <v>שלמה לווה 250 שקלים. אחרי שנה החזיר 750 שקלים.</v>
      </c>
      <c r="B12" t="str">
        <f t="shared" si="1"/>
        <v>חשבו את הריבית באחוזים.</v>
      </c>
      <c r="C12" t="str">
        <f t="shared" si="2"/>
        <v>תני לאחד מהנערים סכום כאחוז הריבית.</v>
      </c>
      <c r="D12">
        <f t="shared" si="3"/>
        <v>200</v>
      </c>
      <c r="F12" t="s">
        <v>318</v>
      </c>
      <c r="G12">
        <v>250</v>
      </c>
      <c r="H12" t="s">
        <v>53</v>
      </c>
      <c r="I12" t="s">
        <v>59</v>
      </c>
      <c r="J12">
        <v>750</v>
      </c>
      <c r="K12" t="s">
        <v>58</v>
      </c>
      <c r="L12" t="s">
        <v>60</v>
      </c>
    </row>
    <row r="13" spans="1:12" x14ac:dyDescent="0.25">
      <c r="A13" t="str">
        <f t="shared" si="0"/>
        <v>שלמה לווה 500 שקלים. אחרי שנה החזיר 750 שקלים.</v>
      </c>
      <c r="B13" t="str">
        <f t="shared" si="1"/>
        <v>חשבו את הריבית באחוזים.</v>
      </c>
      <c r="C13" t="str">
        <f t="shared" si="2"/>
        <v>תני לאחד מהנערים סכום כאחוז הריבית.</v>
      </c>
      <c r="D13">
        <f t="shared" si="3"/>
        <v>50</v>
      </c>
      <c r="F13" t="s">
        <v>318</v>
      </c>
      <c r="G13">
        <v>500</v>
      </c>
      <c r="H13" t="s">
        <v>53</v>
      </c>
      <c r="I13" t="s">
        <v>59</v>
      </c>
      <c r="J13">
        <v>750</v>
      </c>
      <c r="K13" t="s">
        <v>58</v>
      </c>
      <c r="L13" t="s">
        <v>60</v>
      </c>
    </row>
    <row r="14" spans="1:12" x14ac:dyDescent="0.25">
      <c r="A14" t="str">
        <f t="shared" si="0"/>
        <v>שלמה לווה 600 שקלים. אחרי שנה החזיר 750 שקלים.</v>
      </c>
      <c r="B14" t="str">
        <f t="shared" si="1"/>
        <v>חשבו את הריבית באחוזים.</v>
      </c>
      <c r="C14" t="str">
        <f t="shared" si="2"/>
        <v>תני לאחד מהנערים סכום כאחוז הריבית.</v>
      </c>
      <c r="D14">
        <f t="shared" si="3"/>
        <v>25</v>
      </c>
      <c r="F14" t="s">
        <v>318</v>
      </c>
      <c r="G14">
        <v>600</v>
      </c>
      <c r="H14" t="s">
        <v>53</v>
      </c>
      <c r="I14" t="s">
        <v>59</v>
      </c>
      <c r="J14">
        <v>750</v>
      </c>
      <c r="K14" t="s">
        <v>58</v>
      </c>
      <c r="L14" t="s">
        <v>60</v>
      </c>
    </row>
    <row r="15" spans="1:12" x14ac:dyDescent="0.25">
      <c r="A15" t="str">
        <f t="shared" si="0"/>
        <v>שלמה לווה 700 שקלים. אחרי שנה החזיר 770 שקלים.</v>
      </c>
      <c r="B15" t="str">
        <f t="shared" si="1"/>
        <v>חשבו את הריבית באחוזים.</v>
      </c>
      <c r="C15" t="str">
        <f t="shared" si="2"/>
        <v>תני לאחד מהנערים סכום כאחוז הריבית.</v>
      </c>
      <c r="D15">
        <f t="shared" si="3"/>
        <v>10</v>
      </c>
      <c r="F15" t="s">
        <v>318</v>
      </c>
      <c r="G15">
        <v>700</v>
      </c>
      <c r="H15" t="s">
        <v>53</v>
      </c>
      <c r="I15" t="s">
        <v>59</v>
      </c>
      <c r="J15">
        <v>770</v>
      </c>
      <c r="K15" t="s">
        <v>58</v>
      </c>
      <c r="L15" t="s">
        <v>60</v>
      </c>
    </row>
    <row r="16" spans="1:12" x14ac:dyDescent="0.25">
      <c r="A16" t="str">
        <f t="shared" si="0"/>
        <v>שלמה לווה 700 שקלים. אחרי שנה החזיר 840 שקלים.</v>
      </c>
      <c r="B16" t="str">
        <f t="shared" si="1"/>
        <v>חשבו את הריבית באחוזים.</v>
      </c>
      <c r="C16" t="str">
        <f t="shared" si="2"/>
        <v>תני לאחד מהנערים סכום כאחוז הריבית.</v>
      </c>
      <c r="D16">
        <f t="shared" si="3"/>
        <v>20</v>
      </c>
      <c r="F16" t="s">
        <v>318</v>
      </c>
      <c r="G16">
        <v>700</v>
      </c>
      <c r="H16" t="s">
        <v>53</v>
      </c>
      <c r="I16" t="s">
        <v>59</v>
      </c>
      <c r="J16">
        <v>840</v>
      </c>
      <c r="K16" t="s">
        <v>58</v>
      </c>
      <c r="L16" t="s">
        <v>60</v>
      </c>
    </row>
    <row r="17" spans="1:12" x14ac:dyDescent="0.25">
      <c r="A17" t="str">
        <f t="shared" si="0"/>
        <v>שלמה לווה 750 שקלים. אחרי שנה החזיר 900 שקלים.</v>
      </c>
      <c r="B17" t="str">
        <f t="shared" si="1"/>
        <v>חשבו את הריבית באחוזים.</v>
      </c>
      <c r="C17" t="str">
        <f t="shared" si="2"/>
        <v>תני לאחד מהנערים סכום כאחוז הריבית.</v>
      </c>
      <c r="D17">
        <f t="shared" si="3"/>
        <v>20</v>
      </c>
      <c r="F17" t="s">
        <v>318</v>
      </c>
      <c r="G17">
        <v>750</v>
      </c>
      <c r="H17" t="s">
        <v>53</v>
      </c>
      <c r="I17" t="s">
        <v>59</v>
      </c>
      <c r="J17">
        <v>900</v>
      </c>
      <c r="K17" t="s">
        <v>58</v>
      </c>
      <c r="L17" t="s">
        <v>60</v>
      </c>
    </row>
    <row r="18" spans="1:12" x14ac:dyDescent="0.25">
      <c r="A18" t="str">
        <f t="shared" si="0"/>
        <v>שלמה לווה 800 שקלים. אחרי שנה החזיר 960 שקלים.</v>
      </c>
      <c r="B18" t="str">
        <f t="shared" si="1"/>
        <v>חשבו את הריבית באחוזים.</v>
      </c>
      <c r="C18" t="str">
        <f t="shared" si="2"/>
        <v>תני לאחד מהנערים סכום כאחוז הריבית.</v>
      </c>
      <c r="D18">
        <f t="shared" si="3"/>
        <v>20</v>
      </c>
      <c r="F18" t="s">
        <v>318</v>
      </c>
      <c r="G18">
        <v>800</v>
      </c>
      <c r="H18" t="s">
        <v>53</v>
      </c>
      <c r="I18" t="s">
        <v>59</v>
      </c>
      <c r="J18">
        <v>960</v>
      </c>
      <c r="K18" t="s">
        <v>58</v>
      </c>
      <c r="L18" t="s">
        <v>60</v>
      </c>
    </row>
    <row r="19" spans="1:12" x14ac:dyDescent="0.25">
      <c r="A19" t="str">
        <f t="shared" si="0"/>
        <v>שלמה לווה 850 שקלים. אחרי שנה החזיר 1020 שקלים.</v>
      </c>
      <c r="B19" t="str">
        <f t="shared" si="1"/>
        <v>חשבו את הריבית באחוזים.</v>
      </c>
      <c r="C19" t="str">
        <f t="shared" si="2"/>
        <v>תני לאחד מהנערים סכום כאחוז הריבית.</v>
      </c>
      <c r="D19">
        <f t="shared" si="3"/>
        <v>20</v>
      </c>
      <c r="F19" t="s">
        <v>318</v>
      </c>
      <c r="G19">
        <v>850</v>
      </c>
      <c r="H19" t="s">
        <v>53</v>
      </c>
      <c r="I19" t="s">
        <v>59</v>
      </c>
      <c r="J19">
        <v>1020</v>
      </c>
      <c r="K19" t="s">
        <v>58</v>
      </c>
      <c r="L19" t="s">
        <v>60</v>
      </c>
    </row>
    <row r="20" spans="1:12" x14ac:dyDescent="0.25">
      <c r="A20" t="str">
        <f t="shared" si="0"/>
        <v>שלמה לווה 900 שקלים. אחרי שנה החזיר 1170 שקלים.</v>
      </c>
      <c r="B20" t="str">
        <f t="shared" si="1"/>
        <v>חשבו את הריבית באחוזים.</v>
      </c>
      <c r="C20" t="str">
        <f t="shared" si="2"/>
        <v>תני לאחד מהנערים סכום כאחוז הריבית.</v>
      </c>
      <c r="D20">
        <f t="shared" si="3"/>
        <v>30</v>
      </c>
      <c r="F20" t="s">
        <v>318</v>
      </c>
      <c r="G20">
        <v>900</v>
      </c>
      <c r="H20" t="s">
        <v>53</v>
      </c>
      <c r="I20" t="s">
        <v>59</v>
      </c>
      <c r="J20">
        <v>1170</v>
      </c>
      <c r="K20" t="s">
        <v>58</v>
      </c>
      <c r="L20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rightToLeft="1" zoomScale="81" zoomScaleNormal="81" workbookViewId="0">
      <selection activeCell="O24" sqref="O24:O25"/>
    </sheetView>
  </sheetViews>
  <sheetFormatPr defaultRowHeight="13.8" x14ac:dyDescent="0.25"/>
  <cols>
    <col min="1" max="1" width="25.796875" customWidth="1"/>
    <col min="2" max="2" width="40.796875" customWidth="1"/>
    <col min="3" max="3" width="33.59765625" customWidth="1"/>
    <col min="4" max="4" width="5.09765625" customWidth="1"/>
    <col min="5" max="5" width="29.59765625" customWidth="1"/>
    <col min="6" max="6" width="10.796875" customWidth="1"/>
    <col min="7" max="7" width="6.796875" customWidth="1"/>
    <col min="8" max="8" width="5.296875" customWidth="1"/>
    <col min="10" max="10" width="5.69921875" customWidth="1"/>
    <col min="11" max="11" width="13.59765625" customWidth="1"/>
    <col min="12" max="12" width="4.796875" customWidth="1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6" x14ac:dyDescent="0.25">
      <c r="A2" t="str">
        <f>CONCATENATE(F2,G2,H2,I2,J2)</f>
        <v>מחיר רגיל של מעיל  הוא 100 שקל.</v>
      </c>
      <c r="B2" t="str">
        <f>CONCATENATE(K2,L2,"%",".",M2,N2,O2,"%",P2,".")</f>
        <v>על עור יש להוסיף 20%. בסוף העונה מקבלים 20% הנחה.</v>
      </c>
      <c r="C2" t="s">
        <v>68</v>
      </c>
      <c r="D2">
        <f>I2*(1+L2/100)*(1-O2/100)</f>
        <v>96</v>
      </c>
      <c r="E2" t="str">
        <f>CONCATENATE(I2,"x","(",1,"+",L2,"/",100,")","x","(",1,"-",O2,"/",100,")","=",D2)</f>
        <v>100x(1+20/100)x(1-20/100)=96</v>
      </c>
      <c r="F2" t="s">
        <v>61</v>
      </c>
      <c r="G2" t="s">
        <v>62</v>
      </c>
      <c r="H2" t="s">
        <v>63</v>
      </c>
      <c r="I2">
        <v>100</v>
      </c>
      <c r="J2" t="s">
        <v>64</v>
      </c>
      <c r="K2" t="s">
        <v>65</v>
      </c>
      <c r="L2">
        <v>20</v>
      </c>
      <c r="M2" t="s">
        <v>66</v>
      </c>
      <c r="O2">
        <v>20</v>
      </c>
      <c r="P2" t="s">
        <v>67</v>
      </c>
    </row>
    <row r="3" spans="1:16" x14ac:dyDescent="0.25">
      <c r="A3" t="str">
        <f t="shared" ref="A3:A24" si="0">CONCATENATE(F3,G3,H3,I3,J3)</f>
        <v>מחיר רגיל של מעיל  הוא 200 שקל.</v>
      </c>
      <c r="B3" t="str">
        <f t="shared" ref="B3:B24" si="1">CONCATENATE(K3,L3,"%",".",M3,N3,O3,"%",P3,".")</f>
        <v>על עור יש להוסיף 30%. בסוף העונה מקבלים 30% הנחה.</v>
      </c>
      <c r="C3" t="s">
        <v>68</v>
      </c>
      <c r="D3">
        <f t="shared" ref="D3:D10" si="2">I3*(1+L3/100)*(1-O3/100)</f>
        <v>182</v>
      </c>
      <c r="E3" t="str">
        <f t="shared" ref="E3:E24" si="3">CONCATENATE(I3,"x","(",1,"+",L3,"/",100,")","x","(",1,"-",O3,"/",100,")","=",D3)</f>
        <v>200x(1+30/100)x(1-30/100)=182</v>
      </c>
      <c r="F3" t="s">
        <v>61</v>
      </c>
      <c r="G3" t="s">
        <v>62</v>
      </c>
      <c r="H3" t="s">
        <v>63</v>
      </c>
      <c r="I3">
        <v>200</v>
      </c>
      <c r="J3" t="s">
        <v>64</v>
      </c>
      <c r="K3" t="s">
        <v>65</v>
      </c>
      <c r="L3">
        <v>30</v>
      </c>
      <c r="M3" t="s">
        <v>66</v>
      </c>
      <c r="O3">
        <v>30</v>
      </c>
      <c r="P3" t="s">
        <v>67</v>
      </c>
    </row>
    <row r="4" spans="1:16" x14ac:dyDescent="0.25">
      <c r="A4" t="str">
        <f t="shared" si="0"/>
        <v>מחיר רגיל של מעיל  הוא 200 שקל.</v>
      </c>
      <c r="B4" t="str">
        <f t="shared" si="1"/>
        <v>על עור יש להוסיף 40%. בסוף העונה מקבלים 40% הנחה.</v>
      </c>
      <c r="C4" t="s">
        <v>68</v>
      </c>
      <c r="D4">
        <f t="shared" si="2"/>
        <v>168</v>
      </c>
      <c r="E4" t="str">
        <f t="shared" si="3"/>
        <v>200x(1+40/100)x(1-40/100)=168</v>
      </c>
      <c r="F4" t="s">
        <v>61</v>
      </c>
      <c r="G4" t="s">
        <v>62</v>
      </c>
      <c r="H4" t="s">
        <v>63</v>
      </c>
      <c r="I4">
        <v>200</v>
      </c>
      <c r="J4" t="s">
        <v>64</v>
      </c>
      <c r="K4" t="s">
        <v>65</v>
      </c>
      <c r="L4">
        <v>40</v>
      </c>
      <c r="M4" t="s">
        <v>66</v>
      </c>
      <c r="O4">
        <v>40</v>
      </c>
      <c r="P4" t="s">
        <v>67</v>
      </c>
    </row>
    <row r="5" spans="1:16" x14ac:dyDescent="0.25">
      <c r="A5" t="str">
        <f t="shared" si="0"/>
        <v>מחיר רגיל של מעיל  הוא 200 שקל.</v>
      </c>
      <c r="B5" t="str">
        <f t="shared" si="1"/>
        <v>על עור יש להוסיף 50%. בסוף העונה מקבלים 50% הנחה.</v>
      </c>
      <c r="C5" t="s">
        <v>68</v>
      </c>
      <c r="D5">
        <f t="shared" si="2"/>
        <v>150</v>
      </c>
      <c r="E5" t="str">
        <f t="shared" si="3"/>
        <v>200x(1+50/100)x(1-50/100)=150</v>
      </c>
      <c r="F5" t="s">
        <v>61</v>
      </c>
      <c r="G5" t="s">
        <v>62</v>
      </c>
      <c r="H5" t="s">
        <v>63</v>
      </c>
      <c r="I5">
        <v>200</v>
      </c>
      <c r="J5" t="s">
        <v>64</v>
      </c>
      <c r="K5" t="s">
        <v>65</v>
      </c>
      <c r="L5">
        <v>50</v>
      </c>
      <c r="M5" t="s">
        <v>66</v>
      </c>
      <c r="O5">
        <v>50</v>
      </c>
      <c r="P5" t="s">
        <v>67</v>
      </c>
    </row>
    <row r="6" spans="1:16" x14ac:dyDescent="0.25">
      <c r="A6" t="str">
        <f t="shared" si="0"/>
        <v>מחיר רגיל של מעיל  הוא 200 שקל.</v>
      </c>
      <c r="B6" t="str">
        <f t="shared" si="1"/>
        <v>על עור יש להוסיף 60%. בסוף העונה מקבלים 60% הנחה.</v>
      </c>
      <c r="C6" t="s">
        <v>68</v>
      </c>
      <c r="D6">
        <f t="shared" si="2"/>
        <v>128</v>
      </c>
      <c r="E6" t="str">
        <f t="shared" si="3"/>
        <v>200x(1+60/100)x(1-60/100)=128</v>
      </c>
      <c r="F6" t="s">
        <v>61</v>
      </c>
      <c r="G6" t="s">
        <v>62</v>
      </c>
      <c r="H6" t="s">
        <v>63</v>
      </c>
      <c r="I6">
        <v>200</v>
      </c>
      <c r="J6" t="s">
        <v>64</v>
      </c>
      <c r="K6" t="s">
        <v>65</v>
      </c>
      <c r="L6">
        <v>60</v>
      </c>
      <c r="M6" t="s">
        <v>66</v>
      </c>
      <c r="O6">
        <v>60</v>
      </c>
      <c r="P6" t="s">
        <v>67</v>
      </c>
    </row>
    <row r="7" spans="1:16" x14ac:dyDescent="0.25">
      <c r="A7" t="str">
        <f t="shared" si="0"/>
        <v>מחיר רגיל של מעיל  הוא 200 שקל.</v>
      </c>
      <c r="B7" t="str">
        <f t="shared" si="1"/>
        <v>על עור יש להוסיף 70%. בסוף העונה מקבלים 70% הנחה.</v>
      </c>
      <c r="C7" t="s">
        <v>68</v>
      </c>
      <c r="D7">
        <f t="shared" si="2"/>
        <v>102.00000000000001</v>
      </c>
      <c r="E7" t="str">
        <f t="shared" si="3"/>
        <v>200x(1+70/100)x(1-70/100)=102</v>
      </c>
      <c r="F7" t="s">
        <v>61</v>
      </c>
      <c r="G7" t="s">
        <v>62</v>
      </c>
      <c r="H7" t="s">
        <v>63</v>
      </c>
      <c r="I7">
        <v>200</v>
      </c>
      <c r="J7" t="s">
        <v>64</v>
      </c>
      <c r="K7" t="s">
        <v>65</v>
      </c>
      <c r="L7">
        <v>70</v>
      </c>
      <c r="M7" t="s">
        <v>66</v>
      </c>
      <c r="O7">
        <v>70</v>
      </c>
      <c r="P7" t="s">
        <v>67</v>
      </c>
    </row>
    <row r="8" spans="1:16" x14ac:dyDescent="0.25">
      <c r="A8" t="str">
        <f t="shared" si="0"/>
        <v>מחיר רגיל של מעיל  הוא 700 שקל.</v>
      </c>
      <c r="B8" t="str">
        <f t="shared" si="1"/>
        <v>על עור יש להוסיף 80%. בסוף העונה מקבלים 80% הנחה.</v>
      </c>
      <c r="C8" t="s">
        <v>68</v>
      </c>
      <c r="D8">
        <f t="shared" si="2"/>
        <v>251.99999999999994</v>
      </c>
      <c r="E8" t="str">
        <f t="shared" si="3"/>
        <v>700x(1+80/100)x(1-80/100)=252</v>
      </c>
      <c r="F8" t="s">
        <v>61</v>
      </c>
      <c r="G8" t="s">
        <v>62</v>
      </c>
      <c r="H8" t="s">
        <v>63</v>
      </c>
      <c r="I8">
        <v>700</v>
      </c>
      <c r="J8" t="s">
        <v>64</v>
      </c>
      <c r="K8" t="s">
        <v>65</v>
      </c>
      <c r="L8">
        <v>80</v>
      </c>
      <c r="M8" t="s">
        <v>66</v>
      </c>
      <c r="O8">
        <v>80</v>
      </c>
      <c r="P8" t="s">
        <v>67</v>
      </c>
    </row>
    <row r="9" spans="1:16" x14ac:dyDescent="0.25">
      <c r="A9" t="str">
        <f t="shared" si="0"/>
        <v>מחיר רגיל של מעיל  הוא 800 שקל.</v>
      </c>
      <c r="B9" t="str">
        <f t="shared" si="1"/>
        <v>על עור יש להוסיף 90%. בסוף העונה מקבלים 90% הנחה.</v>
      </c>
      <c r="C9" t="s">
        <v>68</v>
      </c>
      <c r="D9">
        <f t="shared" si="2"/>
        <v>151.99999999999997</v>
      </c>
      <c r="E9" t="str">
        <f t="shared" si="3"/>
        <v>800x(1+90/100)x(1-90/100)=152</v>
      </c>
      <c r="F9" t="s">
        <v>61</v>
      </c>
      <c r="G9" t="s">
        <v>62</v>
      </c>
      <c r="H9" t="s">
        <v>63</v>
      </c>
      <c r="I9">
        <v>800</v>
      </c>
      <c r="J9" t="s">
        <v>64</v>
      </c>
      <c r="K9" t="s">
        <v>65</v>
      </c>
      <c r="L9">
        <v>90</v>
      </c>
      <c r="M9" t="s">
        <v>66</v>
      </c>
      <c r="O9">
        <v>90</v>
      </c>
      <c r="P9" t="s">
        <v>67</v>
      </c>
    </row>
    <row r="10" spans="1:16" x14ac:dyDescent="0.25">
      <c r="A10" t="str">
        <f t="shared" si="0"/>
        <v>מחיר רגיל של מעיל  הוא 400 שקל.</v>
      </c>
      <c r="B10" t="str">
        <f t="shared" si="1"/>
        <v>על עור יש להוסיף 90%. בסוף העונה מקבלים 80% הנחה.</v>
      </c>
      <c r="C10" t="s">
        <v>68</v>
      </c>
      <c r="D10">
        <f t="shared" si="2"/>
        <v>151.99999999999997</v>
      </c>
      <c r="E10" t="str">
        <f t="shared" si="3"/>
        <v>400x(1+90/100)x(1-80/100)=152</v>
      </c>
      <c r="F10" t="s">
        <v>61</v>
      </c>
      <c r="G10" t="s">
        <v>62</v>
      </c>
      <c r="H10" t="s">
        <v>63</v>
      </c>
      <c r="I10">
        <v>400</v>
      </c>
      <c r="J10" t="s">
        <v>64</v>
      </c>
      <c r="K10" t="s">
        <v>65</v>
      </c>
      <c r="L10">
        <v>90</v>
      </c>
      <c r="M10" t="s">
        <v>66</v>
      </c>
      <c r="O10">
        <v>80</v>
      </c>
      <c r="P10" t="s">
        <v>67</v>
      </c>
    </row>
    <row r="11" spans="1:16" x14ac:dyDescent="0.25">
      <c r="A11" t="str">
        <f t="shared" si="0"/>
        <v>מחיר רגיל של מעיל  הוא 200 שקל.</v>
      </c>
      <c r="B11" t="str">
        <f t="shared" si="1"/>
        <v>על עור יש להוסיף 80%. בסוף העונה מקבלים 70% הנחה.</v>
      </c>
      <c r="C11" t="s">
        <v>68</v>
      </c>
      <c r="D11">
        <f t="shared" ref="D11:D24" si="4">I11*(1+L11/100)*(1-O11/100)</f>
        <v>108.00000000000001</v>
      </c>
      <c r="E11" t="str">
        <f t="shared" si="3"/>
        <v>200x(1+80/100)x(1-70/100)=108</v>
      </c>
      <c r="F11" t="s">
        <v>61</v>
      </c>
      <c r="G11" t="s">
        <v>62</v>
      </c>
      <c r="H11" t="s">
        <v>63</v>
      </c>
      <c r="I11">
        <v>200</v>
      </c>
      <c r="J11" t="s">
        <v>64</v>
      </c>
      <c r="K11" t="s">
        <v>65</v>
      </c>
      <c r="L11">
        <v>80</v>
      </c>
      <c r="M11" t="s">
        <v>66</v>
      </c>
      <c r="O11">
        <v>70</v>
      </c>
      <c r="P11" t="s">
        <v>67</v>
      </c>
    </row>
    <row r="12" spans="1:16" x14ac:dyDescent="0.25">
      <c r="A12" t="str">
        <f t="shared" si="0"/>
        <v>מחיר רגיל של מעיל  הוא 200 שקל.</v>
      </c>
      <c r="B12" t="str">
        <f t="shared" si="1"/>
        <v>על עור יש להוסיף 70%. בסוף העונה מקבלים 60% הנחה.</v>
      </c>
      <c r="C12" t="s">
        <v>68</v>
      </c>
      <c r="D12">
        <f t="shared" si="4"/>
        <v>136</v>
      </c>
      <c r="E12" t="str">
        <f t="shared" si="3"/>
        <v>200x(1+70/100)x(1-60/100)=136</v>
      </c>
      <c r="F12" t="s">
        <v>61</v>
      </c>
      <c r="G12" t="s">
        <v>62</v>
      </c>
      <c r="H12" t="s">
        <v>63</v>
      </c>
      <c r="I12">
        <v>200</v>
      </c>
      <c r="J12" t="s">
        <v>64</v>
      </c>
      <c r="K12" t="s">
        <v>65</v>
      </c>
      <c r="L12">
        <v>70</v>
      </c>
      <c r="M12" t="s">
        <v>66</v>
      </c>
      <c r="O12">
        <v>60</v>
      </c>
      <c r="P12" t="s">
        <v>67</v>
      </c>
    </row>
    <row r="13" spans="1:16" x14ac:dyDescent="0.25">
      <c r="A13" t="str">
        <f t="shared" si="0"/>
        <v>מחיר רגיל של מעיל  הוא 200 שקל.</v>
      </c>
      <c r="B13" t="str">
        <f t="shared" si="1"/>
        <v>על עור יש להוסיף 60%. בסוף העונה מקבלים 50% הנחה.</v>
      </c>
      <c r="C13" t="s">
        <v>68</v>
      </c>
      <c r="D13">
        <f t="shared" si="4"/>
        <v>160</v>
      </c>
      <c r="E13" t="str">
        <f t="shared" si="3"/>
        <v>200x(1+60/100)x(1-50/100)=160</v>
      </c>
      <c r="F13" t="s">
        <v>61</v>
      </c>
      <c r="G13" t="s">
        <v>62</v>
      </c>
      <c r="H13" t="s">
        <v>63</v>
      </c>
      <c r="I13">
        <v>200</v>
      </c>
      <c r="J13" t="s">
        <v>64</v>
      </c>
      <c r="K13" t="s">
        <v>65</v>
      </c>
      <c r="L13">
        <v>60</v>
      </c>
      <c r="M13" t="s">
        <v>66</v>
      </c>
      <c r="O13">
        <v>50</v>
      </c>
      <c r="P13" t="s">
        <v>67</v>
      </c>
    </row>
    <row r="14" spans="1:16" x14ac:dyDescent="0.25">
      <c r="A14" t="str">
        <f t="shared" si="0"/>
        <v>מחיר רגיל של מעיל  הוא 200 שקל.</v>
      </c>
      <c r="B14" t="str">
        <f t="shared" si="1"/>
        <v>על עור יש להוסיף 50%. בסוף העונה מקבלים 40% הנחה.</v>
      </c>
      <c r="C14" t="s">
        <v>68</v>
      </c>
      <c r="D14">
        <f t="shared" si="4"/>
        <v>180</v>
      </c>
      <c r="E14" t="str">
        <f t="shared" si="3"/>
        <v>200x(1+50/100)x(1-40/100)=180</v>
      </c>
      <c r="F14" t="s">
        <v>61</v>
      </c>
      <c r="G14" t="s">
        <v>62</v>
      </c>
      <c r="H14" t="s">
        <v>63</v>
      </c>
      <c r="I14">
        <v>200</v>
      </c>
      <c r="J14" t="s">
        <v>64</v>
      </c>
      <c r="K14" t="s">
        <v>65</v>
      </c>
      <c r="L14">
        <v>50</v>
      </c>
      <c r="M14" t="s">
        <v>66</v>
      </c>
      <c r="O14">
        <v>40</v>
      </c>
      <c r="P14" t="s">
        <v>67</v>
      </c>
    </row>
    <row r="15" spans="1:16" x14ac:dyDescent="0.25">
      <c r="A15" t="str">
        <f t="shared" si="0"/>
        <v>מחיר רגיל של מעיל  הוא 200 שקל.</v>
      </c>
      <c r="B15" t="str">
        <f t="shared" si="1"/>
        <v>על עור יש להוסיף 40%. בסוף העונה מקבלים 30% הנחה.</v>
      </c>
      <c r="C15" t="s">
        <v>68</v>
      </c>
      <c r="D15">
        <f t="shared" si="4"/>
        <v>196</v>
      </c>
      <c r="E15" t="str">
        <f t="shared" si="3"/>
        <v>200x(1+40/100)x(1-30/100)=196</v>
      </c>
      <c r="F15" t="s">
        <v>61</v>
      </c>
      <c r="G15" t="s">
        <v>62</v>
      </c>
      <c r="H15" t="s">
        <v>63</v>
      </c>
      <c r="I15">
        <v>200</v>
      </c>
      <c r="J15" t="s">
        <v>64</v>
      </c>
      <c r="K15" t="s">
        <v>65</v>
      </c>
      <c r="L15">
        <v>40</v>
      </c>
      <c r="M15" t="s">
        <v>66</v>
      </c>
      <c r="O15">
        <v>30</v>
      </c>
      <c r="P15" t="s">
        <v>67</v>
      </c>
    </row>
    <row r="16" spans="1:16" x14ac:dyDescent="0.25">
      <c r="A16" t="str">
        <f t="shared" si="0"/>
        <v>מחיר רגיל של מעיל  הוא 200 שקל.</v>
      </c>
      <c r="B16" t="str">
        <f t="shared" si="1"/>
        <v>על עור יש להוסיף 30%. בסוף העונה מקבלים 20% הנחה.</v>
      </c>
      <c r="C16" t="s">
        <v>68</v>
      </c>
      <c r="D16">
        <f t="shared" si="4"/>
        <v>208</v>
      </c>
      <c r="E16" t="str">
        <f t="shared" si="3"/>
        <v>200x(1+30/100)x(1-20/100)=208</v>
      </c>
      <c r="F16" t="s">
        <v>61</v>
      </c>
      <c r="G16" t="s">
        <v>62</v>
      </c>
      <c r="H16" t="s">
        <v>63</v>
      </c>
      <c r="I16">
        <v>200</v>
      </c>
      <c r="J16" t="s">
        <v>64</v>
      </c>
      <c r="K16" t="s">
        <v>65</v>
      </c>
      <c r="L16">
        <v>30</v>
      </c>
      <c r="M16" t="s">
        <v>66</v>
      </c>
      <c r="O16">
        <v>20</v>
      </c>
      <c r="P16" t="s">
        <v>67</v>
      </c>
    </row>
    <row r="17" spans="1:16" x14ac:dyDescent="0.25">
      <c r="A17" t="str">
        <f t="shared" si="0"/>
        <v>מחיר רגיל של מעיל  הוא 200 שקל.</v>
      </c>
      <c r="B17" t="str">
        <f t="shared" si="1"/>
        <v>על עור יש להוסיף 20%. בסוף העונה מקבלים 10% הנחה.</v>
      </c>
      <c r="C17" t="s">
        <v>68</v>
      </c>
      <c r="D17">
        <f t="shared" si="4"/>
        <v>216</v>
      </c>
      <c r="E17" t="str">
        <f t="shared" si="3"/>
        <v>200x(1+20/100)x(1-10/100)=216</v>
      </c>
      <c r="F17" t="s">
        <v>61</v>
      </c>
      <c r="G17" t="s">
        <v>62</v>
      </c>
      <c r="H17" t="s">
        <v>63</v>
      </c>
      <c r="I17">
        <v>200</v>
      </c>
      <c r="J17" t="s">
        <v>64</v>
      </c>
      <c r="K17" t="s">
        <v>65</v>
      </c>
      <c r="L17">
        <v>20</v>
      </c>
      <c r="M17" t="s">
        <v>66</v>
      </c>
      <c r="O17">
        <v>10</v>
      </c>
      <c r="P17" t="s">
        <v>67</v>
      </c>
    </row>
    <row r="18" spans="1:16" x14ac:dyDescent="0.25">
      <c r="A18" t="str">
        <f t="shared" si="0"/>
        <v>מחיר רגיל של מעיל  הוא 200 שקל.</v>
      </c>
      <c r="B18" t="str">
        <f t="shared" si="1"/>
        <v>על עור יש להוסיף 10%. בסוף העונה מקבלים 10% הנחה.</v>
      </c>
      <c r="C18" t="s">
        <v>68</v>
      </c>
      <c r="D18">
        <f t="shared" si="4"/>
        <v>198.00000000000003</v>
      </c>
      <c r="E18" t="str">
        <f t="shared" si="3"/>
        <v>200x(1+10/100)x(1-10/100)=198</v>
      </c>
      <c r="F18" t="s">
        <v>61</v>
      </c>
      <c r="G18" t="s">
        <v>62</v>
      </c>
      <c r="H18" t="s">
        <v>63</v>
      </c>
      <c r="I18">
        <v>200</v>
      </c>
      <c r="J18" t="s">
        <v>64</v>
      </c>
      <c r="K18" t="s">
        <v>65</v>
      </c>
      <c r="L18">
        <v>10</v>
      </c>
      <c r="M18" t="s">
        <v>66</v>
      </c>
      <c r="O18">
        <v>10</v>
      </c>
      <c r="P18" t="s">
        <v>67</v>
      </c>
    </row>
    <row r="19" spans="1:16" x14ac:dyDescent="0.25">
      <c r="A19" t="str">
        <f t="shared" si="0"/>
        <v>מחיר רגיל של מעיל  הוא 200 שקל.</v>
      </c>
      <c r="B19" t="str">
        <f t="shared" si="1"/>
        <v>על עור יש להוסיף 20%. בסוף העונה מקבלים 20% הנחה.</v>
      </c>
      <c r="C19" t="s">
        <v>68</v>
      </c>
      <c r="D19">
        <f t="shared" si="4"/>
        <v>192</v>
      </c>
      <c r="E19" t="str">
        <f t="shared" si="3"/>
        <v>200x(1+20/100)x(1-20/100)=192</v>
      </c>
      <c r="F19" t="s">
        <v>61</v>
      </c>
      <c r="G19" t="s">
        <v>62</v>
      </c>
      <c r="H19" t="s">
        <v>63</v>
      </c>
      <c r="I19">
        <v>200</v>
      </c>
      <c r="J19" t="s">
        <v>64</v>
      </c>
      <c r="K19" t="s">
        <v>65</v>
      </c>
      <c r="L19">
        <v>20</v>
      </c>
      <c r="M19" t="s">
        <v>66</v>
      </c>
      <c r="O19">
        <v>20</v>
      </c>
      <c r="P19" t="s">
        <v>67</v>
      </c>
    </row>
    <row r="20" spans="1:16" x14ac:dyDescent="0.25">
      <c r="A20" t="str">
        <f t="shared" si="0"/>
        <v>מחיר רגיל של מעיל  הוא 200 שקל.</v>
      </c>
      <c r="B20" t="str">
        <f t="shared" si="1"/>
        <v>על עור יש להוסיף 30%. בסוף העונה מקבלים 30% הנחה.</v>
      </c>
      <c r="C20" t="s">
        <v>68</v>
      </c>
      <c r="D20">
        <f t="shared" si="4"/>
        <v>182</v>
      </c>
      <c r="E20" t="str">
        <f t="shared" si="3"/>
        <v>200x(1+30/100)x(1-30/100)=182</v>
      </c>
      <c r="F20" t="s">
        <v>61</v>
      </c>
      <c r="G20" t="s">
        <v>62</v>
      </c>
      <c r="H20" t="s">
        <v>63</v>
      </c>
      <c r="I20">
        <v>200</v>
      </c>
      <c r="J20" t="s">
        <v>64</v>
      </c>
      <c r="K20" t="s">
        <v>65</v>
      </c>
      <c r="L20">
        <v>30</v>
      </c>
      <c r="M20" t="s">
        <v>66</v>
      </c>
      <c r="O20">
        <v>30</v>
      </c>
      <c r="P20" t="s">
        <v>67</v>
      </c>
    </row>
    <row r="21" spans="1:16" x14ac:dyDescent="0.25">
      <c r="A21" t="str">
        <f t="shared" si="0"/>
        <v>מחיר רגיל של מעיל  הוא 200 שקל.</v>
      </c>
      <c r="B21" t="str">
        <f t="shared" si="1"/>
        <v>על עור יש להוסיף 40%. בסוף העונה מקבלים 40% הנחה.</v>
      </c>
      <c r="C21" t="s">
        <v>68</v>
      </c>
      <c r="D21">
        <f t="shared" si="4"/>
        <v>168</v>
      </c>
      <c r="E21" t="str">
        <f t="shared" si="3"/>
        <v>200x(1+40/100)x(1-40/100)=168</v>
      </c>
      <c r="F21" t="s">
        <v>61</v>
      </c>
      <c r="G21" t="s">
        <v>62</v>
      </c>
      <c r="H21" t="s">
        <v>63</v>
      </c>
      <c r="I21">
        <v>200</v>
      </c>
      <c r="J21" t="s">
        <v>64</v>
      </c>
      <c r="K21" t="s">
        <v>65</v>
      </c>
      <c r="L21">
        <v>40</v>
      </c>
      <c r="M21" t="s">
        <v>66</v>
      </c>
      <c r="O21">
        <v>40</v>
      </c>
      <c r="P21" t="s">
        <v>67</v>
      </c>
    </row>
    <row r="22" spans="1:16" x14ac:dyDescent="0.25">
      <c r="A22" t="str">
        <f t="shared" si="0"/>
        <v>מחיר רגיל של מעיל  הוא 200 שקל.</v>
      </c>
      <c r="B22" t="str">
        <f t="shared" si="1"/>
        <v>על עור יש להוסיף 50%. בסוף העונה מקבלים 50% הנחה.</v>
      </c>
      <c r="C22" t="s">
        <v>68</v>
      </c>
      <c r="D22">
        <f t="shared" si="4"/>
        <v>150</v>
      </c>
      <c r="E22" t="str">
        <f t="shared" si="3"/>
        <v>200x(1+50/100)x(1-50/100)=150</v>
      </c>
      <c r="F22" t="s">
        <v>61</v>
      </c>
      <c r="G22" t="s">
        <v>62</v>
      </c>
      <c r="H22" t="s">
        <v>63</v>
      </c>
      <c r="I22">
        <v>200</v>
      </c>
      <c r="J22" t="s">
        <v>64</v>
      </c>
      <c r="K22" t="s">
        <v>65</v>
      </c>
      <c r="L22">
        <v>50</v>
      </c>
      <c r="M22" t="s">
        <v>66</v>
      </c>
      <c r="O22">
        <v>50</v>
      </c>
      <c r="P22" t="s">
        <v>67</v>
      </c>
    </row>
    <row r="23" spans="1:16" x14ac:dyDescent="0.25">
      <c r="A23" t="str">
        <f t="shared" si="0"/>
        <v>מחיר רגיל של מעיל  הוא 400 שקל.</v>
      </c>
      <c r="B23" t="str">
        <f t="shared" si="1"/>
        <v>על עור יש להוסיף 60%. בסוף העונה מקבלים 60% הנחה.</v>
      </c>
      <c r="C23" t="s">
        <v>68</v>
      </c>
      <c r="D23">
        <f t="shared" si="4"/>
        <v>256</v>
      </c>
      <c r="E23" t="str">
        <f t="shared" si="3"/>
        <v>400x(1+60/100)x(1-60/100)=256</v>
      </c>
      <c r="F23" t="s">
        <v>61</v>
      </c>
      <c r="G23" t="s">
        <v>62</v>
      </c>
      <c r="H23" t="s">
        <v>63</v>
      </c>
      <c r="I23">
        <v>400</v>
      </c>
      <c r="J23" t="s">
        <v>64</v>
      </c>
      <c r="K23" t="s">
        <v>65</v>
      </c>
      <c r="L23">
        <v>60</v>
      </c>
      <c r="M23" t="s">
        <v>66</v>
      </c>
      <c r="O23">
        <v>60</v>
      </c>
      <c r="P23" t="s">
        <v>67</v>
      </c>
    </row>
    <row r="24" spans="1:16" x14ac:dyDescent="0.25">
      <c r="A24" t="str">
        <f t="shared" si="0"/>
        <v>מחיר רגיל של מעיל  הוא 400 שקל.</v>
      </c>
      <c r="B24" t="str">
        <f t="shared" si="1"/>
        <v>על עור יש להוסיף 70%. בסוף העונה מקבלים 70% הנחה.</v>
      </c>
      <c r="C24" t="s">
        <v>68</v>
      </c>
      <c r="D24">
        <f t="shared" si="4"/>
        <v>204.00000000000003</v>
      </c>
      <c r="E24" t="str">
        <f t="shared" si="3"/>
        <v>400x(1+70/100)x(1-70/100)=204</v>
      </c>
      <c r="F24" t="s">
        <v>61</v>
      </c>
      <c r="G24" t="s">
        <v>62</v>
      </c>
      <c r="H24" t="s">
        <v>63</v>
      </c>
      <c r="I24">
        <v>400</v>
      </c>
      <c r="J24" t="s">
        <v>64</v>
      </c>
      <c r="K24" t="s">
        <v>65</v>
      </c>
      <c r="L24">
        <v>70</v>
      </c>
      <c r="M24" t="s">
        <v>66</v>
      </c>
      <c r="O24">
        <v>70</v>
      </c>
      <c r="P24" t="s">
        <v>67</v>
      </c>
    </row>
    <row r="25" spans="1:16" x14ac:dyDescent="0.25">
      <c r="A25" t="str">
        <f t="shared" ref="A25" si="5">CONCATENATE(F25,G25,H25,I25,J25)</f>
        <v>מחיר רגיל של מעיל  הוא 400 שקל.</v>
      </c>
      <c r="B25" t="str">
        <f t="shared" ref="B25" si="6">CONCATENATE(K25,L25,"%",".",M25,N25,O25,"%",P25,".")</f>
        <v>על עור יש להוסיף 70%. בסוף העונה מקבלים 70% הנחה.</v>
      </c>
      <c r="C25" t="s">
        <v>68</v>
      </c>
      <c r="D25">
        <f t="shared" ref="D25" si="7">I25*(1+L25/100)*(1-O25/100)</f>
        <v>204.00000000000003</v>
      </c>
      <c r="E25" t="str">
        <f t="shared" ref="E25" si="8">CONCATENATE(I25,"x","(",1,"+",L25,"/",100,")","x","(",1,"-",O25,"/",100,")","=",D25)</f>
        <v>400x(1+70/100)x(1-70/100)=204</v>
      </c>
      <c r="F25" t="s">
        <v>61</v>
      </c>
      <c r="G25" t="s">
        <v>62</v>
      </c>
      <c r="H25" t="s">
        <v>63</v>
      </c>
      <c r="I25">
        <v>400</v>
      </c>
      <c r="J25" t="s">
        <v>64</v>
      </c>
      <c r="K25" t="s">
        <v>65</v>
      </c>
      <c r="L25">
        <v>70</v>
      </c>
      <c r="M25" t="s">
        <v>66</v>
      </c>
      <c r="O25">
        <v>70</v>
      </c>
      <c r="P25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zoomScale="94" zoomScaleNormal="94" workbookViewId="0">
      <selection activeCell="A2" sqref="A2"/>
    </sheetView>
  </sheetViews>
  <sheetFormatPr defaultRowHeight="13.8" x14ac:dyDescent="0.25"/>
  <cols>
    <col min="1" max="1" width="47.8984375" customWidth="1"/>
    <col min="2" max="2" width="30.796875" customWidth="1"/>
    <col min="3" max="3" width="31.09765625" customWidth="1"/>
    <col min="4" max="4" width="11.59765625" style="1" customWidth="1"/>
    <col min="5" max="5" width="13.796875" style="1" customWidth="1"/>
    <col min="6" max="6" width="36.8984375" customWidth="1"/>
    <col min="7" max="7" width="7.5" customWidth="1"/>
    <col min="8" max="8" width="22.59765625" customWidth="1"/>
    <col min="9" max="9" width="4" customWidth="1"/>
    <col min="10" max="10" width="5.296875" customWidth="1"/>
    <col min="11" max="11" width="3.59765625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12" x14ac:dyDescent="0.25">
      <c r="A2" t="str">
        <f>CONCATENATE(F2,G2,H2)</f>
        <v>תפרקו את המספר 10 למכפלה של מספרים ראשוניים.</v>
      </c>
      <c r="B2" t="s">
        <v>92</v>
      </c>
      <c r="C2" t="s">
        <v>84</v>
      </c>
      <c r="D2" s="1" t="s">
        <v>71</v>
      </c>
      <c r="E2" s="1" t="str">
        <f>CONCATENATE(I2,"x",K2,"=",G2)</f>
        <v>2x5=10</v>
      </c>
      <c r="F2" t="s">
        <v>69</v>
      </c>
      <c r="G2">
        <v>10</v>
      </c>
      <c r="H2" t="s">
        <v>70</v>
      </c>
      <c r="I2">
        <v>2</v>
      </c>
      <c r="J2">
        <v>3</v>
      </c>
      <c r="K2">
        <v>5</v>
      </c>
      <c r="L2">
        <v>7</v>
      </c>
    </row>
    <row r="3" spans="1:12" x14ac:dyDescent="0.25">
      <c r="A3" t="str">
        <f t="shared" ref="A3:A8" si="0">CONCATENATE(F3,G3,H3)</f>
        <v>תפרקו את המספר 12 למכפלה של מספרים ראשוניים.</v>
      </c>
      <c r="B3" t="s">
        <v>92</v>
      </c>
      <c r="C3" t="s">
        <v>84</v>
      </c>
      <c r="D3" s="1" t="s">
        <v>73</v>
      </c>
      <c r="E3" s="1" t="str">
        <f>CONCATENATE(I3,"x",I3,"x",J3,"=",G3)</f>
        <v>2x2x3=12</v>
      </c>
      <c r="F3" t="s">
        <v>69</v>
      </c>
      <c r="G3">
        <v>12</v>
      </c>
      <c r="H3" t="s">
        <v>70</v>
      </c>
      <c r="I3">
        <v>2</v>
      </c>
      <c r="J3">
        <v>3</v>
      </c>
      <c r="K3">
        <v>5</v>
      </c>
      <c r="L3">
        <v>7</v>
      </c>
    </row>
    <row r="4" spans="1:12" x14ac:dyDescent="0.25">
      <c r="A4" t="str">
        <f t="shared" si="0"/>
        <v>תפרקו את המספר 14 למכפלה של מספרים ראשוניים.</v>
      </c>
      <c r="B4" t="s">
        <v>92</v>
      </c>
      <c r="C4" t="s">
        <v>84</v>
      </c>
      <c r="D4" s="1" t="s">
        <v>72</v>
      </c>
      <c r="E4" s="1" t="str">
        <f t="shared" ref="E4:E8" si="1">CONCATENATE(I4,"x",K4,"=",G4)</f>
        <v>2x5=14</v>
      </c>
      <c r="F4" t="s">
        <v>69</v>
      </c>
      <c r="G4">
        <v>14</v>
      </c>
      <c r="H4" t="s">
        <v>70</v>
      </c>
      <c r="I4">
        <v>2</v>
      </c>
      <c r="J4">
        <v>3</v>
      </c>
      <c r="K4">
        <v>5</v>
      </c>
      <c r="L4">
        <v>7</v>
      </c>
    </row>
    <row r="5" spans="1:12" x14ac:dyDescent="0.25">
      <c r="A5" t="str">
        <f t="shared" si="0"/>
        <v>תפרקו את המספר 16 למכפלה של מספרים ראשוניים.</v>
      </c>
      <c r="B5" t="s">
        <v>92</v>
      </c>
      <c r="C5" t="s">
        <v>84</v>
      </c>
      <c r="D5" s="1" t="s">
        <v>74</v>
      </c>
      <c r="E5" s="1" t="str">
        <f t="shared" si="1"/>
        <v>2x5=16</v>
      </c>
      <c r="F5" t="s">
        <v>69</v>
      </c>
      <c r="G5">
        <v>16</v>
      </c>
      <c r="H5" t="s">
        <v>70</v>
      </c>
      <c r="I5">
        <v>2</v>
      </c>
      <c r="J5">
        <v>3</v>
      </c>
      <c r="K5">
        <v>5</v>
      </c>
      <c r="L5">
        <v>7</v>
      </c>
    </row>
    <row r="6" spans="1:12" x14ac:dyDescent="0.25">
      <c r="A6" t="str">
        <f t="shared" si="0"/>
        <v>תפרקו את המספר 18 למכפלה של מספרים ראשוניים.</v>
      </c>
      <c r="B6" t="s">
        <v>92</v>
      </c>
      <c r="C6" t="s">
        <v>84</v>
      </c>
      <c r="D6" s="1" t="s">
        <v>75</v>
      </c>
      <c r="E6" s="1" t="str">
        <f t="shared" si="1"/>
        <v>2x5=18</v>
      </c>
      <c r="F6" t="s">
        <v>69</v>
      </c>
      <c r="G6">
        <v>18</v>
      </c>
      <c r="H6" t="s">
        <v>70</v>
      </c>
      <c r="I6">
        <v>2</v>
      </c>
      <c r="J6">
        <v>3</v>
      </c>
      <c r="K6">
        <v>5</v>
      </c>
      <c r="L6">
        <v>7</v>
      </c>
    </row>
    <row r="7" spans="1:12" x14ac:dyDescent="0.25">
      <c r="A7" t="str">
        <f t="shared" si="0"/>
        <v>תפרקו את המספר 20 למכפלה של מספרים ראשוניים.</v>
      </c>
      <c r="B7" t="s">
        <v>92</v>
      </c>
      <c r="C7" t="s">
        <v>84</v>
      </c>
      <c r="D7" s="1" t="s">
        <v>76</v>
      </c>
      <c r="E7" s="1" t="str">
        <f t="shared" si="1"/>
        <v>2x5=20</v>
      </c>
      <c r="F7" t="s">
        <v>69</v>
      </c>
      <c r="G7">
        <v>20</v>
      </c>
      <c r="H7" t="s">
        <v>70</v>
      </c>
      <c r="I7">
        <v>2</v>
      </c>
      <c r="J7">
        <v>3</v>
      </c>
      <c r="K7">
        <v>5</v>
      </c>
      <c r="L7">
        <v>7</v>
      </c>
    </row>
    <row r="8" spans="1:12" x14ac:dyDescent="0.25">
      <c r="A8" t="str">
        <f t="shared" si="0"/>
        <v>תפרקו את המספר 210 למכפלה של מספרים ראשוניים.</v>
      </c>
      <c r="B8" t="s">
        <v>92</v>
      </c>
      <c r="C8" t="s">
        <v>84</v>
      </c>
      <c r="D8" s="1" t="str">
        <f>CONCATENATE(I8,",",J8,",",K8,",",L8)</f>
        <v>2,3,5,7</v>
      </c>
      <c r="E8" s="1" t="str">
        <f t="shared" si="1"/>
        <v>2x5=210</v>
      </c>
      <c r="F8" t="s">
        <v>69</v>
      </c>
      <c r="G8">
        <f>I8*J8*K8*L8</f>
        <v>210</v>
      </c>
      <c r="H8" t="s">
        <v>70</v>
      </c>
      <c r="I8">
        <v>2</v>
      </c>
      <c r="J8">
        <v>3</v>
      </c>
      <c r="K8">
        <v>5</v>
      </c>
      <c r="L8">
        <v>7</v>
      </c>
    </row>
    <row r="9" spans="1:12" x14ac:dyDescent="0.25">
      <c r="A9" t="str">
        <f t="shared" ref="A9:A13" si="2">CONCATENATE(F9,G9,H9)</f>
        <v>תפרקו את המספר 180 למכפלה של מספרים ראשוניים.</v>
      </c>
      <c r="B9" t="s">
        <v>92</v>
      </c>
      <c r="C9" t="s">
        <v>84</v>
      </c>
      <c r="D9" s="1" t="s">
        <v>77</v>
      </c>
      <c r="E9" s="1" t="str">
        <f>CONCATENATE(I9,"x",K9,"x",J9,"x",J9,"x",I9,"=",G9)</f>
        <v>2x5x3x3x2=180</v>
      </c>
      <c r="F9" t="s">
        <v>69</v>
      </c>
      <c r="G9">
        <f>I9*J9*K9*J9*I9</f>
        <v>180</v>
      </c>
      <c r="H9" t="s">
        <v>70</v>
      </c>
      <c r="I9">
        <v>2</v>
      </c>
      <c r="J9">
        <v>3</v>
      </c>
      <c r="K9">
        <v>5</v>
      </c>
      <c r="L9">
        <v>7</v>
      </c>
    </row>
    <row r="10" spans="1:12" x14ac:dyDescent="0.25">
      <c r="A10" t="str">
        <f t="shared" si="2"/>
        <v>תפרקו את המספר 60 למכפלה של מספרים ראשוניים.</v>
      </c>
      <c r="B10" t="s">
        <v>92</v>
      </c>
      <c r="C10" t="s">
        <v>84</v>
      </c>
      <c r="D10" s="1" t="s">
        <v>78</v>
      </c>
      <c r="E10" s="1" t="s">
        <v>81</v>
      </c>
      <c r="F10" t="s">
        <v>69</v>
      </c>
      <c r="G10">
        <f>I10*I10*K10*J10</f>
        <v>60</v>
      </c>
      <c r="H10" t="s">
        <v>70</v>
      </c>
      <c r="I10">
        <v>2</v>
      </c>
      <c r="J10">
        <v>3</v>
      </c>
      <c r="K10">
        <v>5</v>
      </c>
      <c r="L10">
        <v>7</v>
      </c>
    </row>
    <row r="11" spans="1:12" x14ac:dyDescent="0.25">
      <c r="A11" t="str">
        <f t="shared" si="2"/>
        <v>תפרקו את המספר 70 למכפלה של מספרים ראשוניים.</v>
      </c>
      <c r="B11" t="s">
        <v>92</v>
      </c>
      <c r="C11" t="s">
        <v>84</v>
      </c>
      <c r="D11" s="1" t="s">
        <v>79</v>
      </c>
      <c r="E11" s="1" t="s">
        <v>82</v>
      </c>
      <c r="F11" t="s">
        <v>69</v>
      </c>
      <c r="G11">
        <f>I11*K11*L11</f>
        <v>70</v>
      </c>
      <c r="H11" t="s">
        <v>70</v>
      </c>
      <c r="I11">
        <v>2</v>
      </c>
      <c r="J11">
        <v>3</v>
      </c>
      <c r="K11">
        <v>5</v>
      </c>
      <c r="L11">
        <v>7</v>
      </c>
    </row>
    <row r="12" spans="1:12" x14ac:dyDescent="0.25">
      <c r="A12" t="str">
        <f t="shared" si="2"/>
        <v>תפרקו את המספר 210 למכפלה של מספרים ראשוניים.</v>
      </c>
      <c r="B12" t="s">
        <v>92</v>
      </c>
      <c r="C12" t="s">
        <v>84</v>
      </c>
      <c r="D12" s="1" t="s">
        <v>80</v>
      </c>
      <c r="E12" s="1" t="s">
        <v>83</v>
      </c>
      <c r="F12" t="s">
        <v>69</v>
      </c>
      <c r="G12">
        <f t="shared" ref="G12:G13" si="3">I12*J12*K12*L12</f>
        <v>210</v>
      </c>
      <c r="H12" t="s">
        <v>70</v>
      </c>
      <c r="I12">
        <v>2</v>
      </c>
      <c r="J12">
        <v>3</v>
      </c>
      <c r="K12">
        <v>5</v>
      </c>
      <c r="L12">
        <v>7</v>
      </c>
    </row>
    <row r="13" spans="1:12" x14ac:dyDescent="0.25">
      <c r="A13" t="str">
        <f t="shared" si="2"/>
        <v>תפרקו את המספר 210 למכפלה של מספרים ראשוניים.</v>
      </c>
      <c r="B13" t="s">
        <v>92</v>
      </c>
      <c r="C13" t="s">
        <v>84</v>
      </c>
      <c r="D13" s="1" t="s">
        <v>80</v>
      </c>
      <c r="E13" s="1" t="s">
        <v>83</v>
      </c>
      <c r="F13" t="s">
        <v>69</v>
      </c>
      <c r="G13">
        <f t="shared" si="3"/>
        <v>210</v>
      </c>
      <c r="H13" t="s">
        <v>70</v>
      </c>
      <c r="I13">
        <v>2</v>
      </c>
      <c r="J13">
        <v>3</v>
      </c>
      <c r="K13">
        <v>5</v>
      </c>
      <c r="L13">
        <v>7</v>
      </c>
    </row>
    <row r="14" spans="1:12" x14ac:dyDescent="0.25">
      <c r="A14" t="str">
        <f>CONCATENATE(F14,G14,H14,I14)</f>
        <v>מצאו את המכנה המשותף הקטן ביותר של המספר 5  והמספר 2</v>
      </c>
      <c r="B14" t="s">
        <v>92</v>
      </c>
      <c r="C14" t="s">
        <v>93</v>
      </c>
      <c r="D14" s="1">
        <v>10</v>
      </c>
      <c r="E14" s="1" t="s">
        <v>87</v>
      </c>
      <c r="F14" t="s">
        <v>86</v>
      </c>
      <c r="G14">
        <v>5</v>
      </c>
      <c r="H14" t="s">
        <v>85</v>
      </c>
      <c r="I14">
        <v>2</v>
      </c>
    </row>
    <row r="15" spans="1:12" x14ac:dyDescent="0.25">
      <c r="A15" t="str">
        <f t="shared" ref="A15:A20" si="4">CONCATENATE(F15,G15,H15,I15)</f>
        <v>מצאו את המכנה המשותף הקטן ביותר של המספר 6  והמספר 3</v>
      </c>
      <c r="B15" t="s">
        <v>92</v>
      </c>
      <c r="C15" t="s">
        <v>93</v>
      </c>
      <c r="D15" s="1">
        <v>6</v>
      </c>
      <c r="E15" s="1" t="s">
        <v>88</v>
      </c>
      <c r="F15" t="s">
        <v>86</v>
      </c>
      <c r="G15">
        <v>6</v>
      </c>
      <c r="H15" t="s">
        <v>85</v>
      </c>
      <c r="I15">
        <v>3</v>
      </c>
    </row>
    <row r="16" spans="1:12" x14ac:dyDescent="0.25">
      <c r="A16" t="str">
        <f t="shared" si="4"/>
        <v>מצאו את המכנה המשותף הקטן ביותר של המספר 7  והמספר 4</v>
      </c>
      <c r="B16" t="s">
        <v>92</v>
      </c>
      <c r="C16" t="s">
        <v>93</v>
      </c>
      <c r="D16" s="1">
        <v>28</v>
      </c>
      <c r="E16" s="1" t="s">
        <v>89</v>
      </c>
      <c r="F16" t="s">
        <v>86</v>
      </c>
      <c r="G16">
        <v>7</v>
      </c>
      <c r="H16" t="s">
        <v>85</v>
      </c>
      <c r="I16">
        <v>4</v>
      </c>
    </row>
    <row r="17" spans="1:9" x14ac:dyDescent="0.25">
      <c r="A17" t="str">
        <f t="shared" si="4"/>
        <v>מצאו את המכנה המשותף הקטן ביותר של המספר 8  והמספר 5</v>
      </c>
      <c r="B17" t="s">
        <v>92</v>
      </c>
      <c r="C17" t="s">
        <v>93</v>
      </c>
      <c r="D17" s="1">
        <v>40</v>
      </c>
      <c r="E17" s="1" t="s">
        <v>90</v>
      </c>
      <c r="F17" t="s">
        <v>86</v>
      </c>
      <c r="G17">
        <v>8</v>
      </c>
      <c r="H17" t="s">
        <v>85</v>
      </c>
      <c r="I17">
        <v>5</v>
      </c>
    </row>
    <row r="18" spans="1:9" x14ac:dyDescent="0.25">
      <c r="A18" t="str">
        <f t="shared" si="4"/>
        <v>מצאו את המכנה המשותף הקטן ביותר של המספר 9  והמספר 6</v>
      </c>
      <c r="B18" t="s">
        <v>92</v>
      </c>
      <c r="C18" t="s">
        <v>93</v>
      </c>
      <c r="D18" s="1">
        <v>18</v>
      </c>
      <c r="E18" s="1" t="s">
        <v>319</v>
      </c>
      <c r="F18" t="s">
        <v>86</v>
      </c>
      <c r="G18">
        <v>9</v>
      </c>
      <c r="H18" t="s">
        <v>85</v>
      </c>
      <c r="I18">
        <v>6</v>
      </c>
    </row>
    <row r="19" spans="1:9" x14ac:dyDescent="0.25">
      <c r="A19" t="str">
        <f t="shared" si="4"/>
        <v>מצאו את המכנה המשותף הקטן ביותר של המספר 10  והמספר 7</v>
      </c>
      <c r="B19" t="s">
        <v>92</v>
      </c>
      <c r="C19" t="s">
        <v>93</v>
      </c>
      <c r="D19" s="1">
        <v>70</v>
      </c>
      <c r="E19" s="1" t="s">
        <v>82</v>
      </c>
      <c r="F19" t="s">
        <v>86</v>
      </c>
      <c r="G19">
        <v>10</v>
      </c>
      <c r="H19" t="s">
        <v>85</v>
      </c>
      <c r="I19">
        <v>7</v>
      </c>
    </row>
    <row r="20" spans="1:9" x14ac:dyDescent="0.25">
      <c r="A20" t="str">
        <f t="shared" si="4"/>
        <v>מצאו את המכנה המשותף הקטן ביותר של המספר 12  והמספר 4</v>
      </c>
      <c r="B20" t="s">
        <v>92</v>
      </c>
      <c r="C20" t="s">
        <v>93</v>
      </c>
      <c r="D20" s="1">
        <v>12</v>
      </c>
      <c r="E20" s="1" t="s">
        <v>320</v>
      </c>
      <c r="F20" t="s">
        <v>86</v>
      </c>
      <c r="G20">
        <v>12</v>
      </c>
      <c r="H20" t="s">
        <v>85</v>
      </c>
      <c r="I20">
        <v>4</v>
      </c>
    </row>
    <row r="21" spans="1:9" x14ac:dyDescent="0.25">
      <c r="A21" t="str">
        <f t="shared" ref="A21:A30" si="5">CONCATENATE(F21,G21,H21,I21)</f>
        <v>מצאו את המכנה המשותף הקטן ביותר של המספר 13  והמספר 5</v>
      </c>
      <c r="B21" t="s">
        <v>92</v>
      </c>
      <c r="C21" t="s">
        <v>93</v>
      </c>
      <c r="D21" s="1">
        <v>65</v>
      </c>
      <c r="E21" s="1" t="s">
        <v>321</v>
      </c>
      <c r="F21" t="s">
        <v>86</v>
      </c>
      <c r="G21">
        <v>13</v>
      </c>
      <c r="H21" t="s">
        <v>85</v>
      </c>
      <c r="I21">
        <v>5</v>
      </c>
    </row>
    <row r="22" spans="1:9" x14ac:dyDescent="0.25">
      <c r="A22" t="str">
        <f t="shared" si="5"/>
        <v>מצאו את המכנה המשותף הקטן ביותר של המספר 14  והמספר 6</v>
      </c>
      <c r="B22" t="s">
        <v>92</v>
      </c>
      <c r="C22" t="s">
        <v>93</v>
      </c>
      <c r="D22" s="1">
        <v>14</v>
      </c>
      <c r="E22" s="1" t="s">
        <v>322</v>
      </c>
      <c r="F22" t="s">
        <v>86</v>
      </c>
      <c r="G22">
        <v>14</v>
      </c>
      <c r="H22" t="s">
        <v>85</v>
      </c>
      <c r="I22">
        <v>6</v>
      </c>
    </row>
    <row r="23" spans="1:9" x14ac:dyDescent="0.25">
      <c r="A23" t="str">
        <f t="shared" si="5"/>
        <v>מצאו את המכנה המשותף הקטן ביותר של המספר 15  והמספר 7</v>
      </c>
      <c r="B23" t="s">
        <v>92</v>
      </c>
      <c r="C23" t="s">
        <v>93</v>
      </c>
      <c r="D23" s="1">
        <v>15</v>
      </c>
      <c r="E23" s="1" t="s">
        <v>323</v>
      </c>
      <c r="F23" t="s">
        <v>86</v>
      </c>
      <c r="G23">
        <v>15</v>
      </c>
      <c r="H23" t="s">
        <v>85</v>
      </c>
      <c r="I23">
        <v>7</v>
      </c>
    </row>
    <row r="24" spans="1:9" x14ac:dyDescent="0.25">
      <c r="A24" t="str">
        <f t="shared" si="5"/>
        <v>מצאו את המכנה המשותף הקטן ביותר של המספר 16  והמספר 8</v>
      </c>
      <c r="B24" t="s">
        <v>92</v>
      </c>
      <c r="C24" t="s">
        <v>93</v>
      </c>
      <c r="D24" s="1">
        <v>16</v>
      </c>
      <c r="E24" s="1" t="s">
        <v>324</v>
      </c>
      <c r="F24" t="s">
        <v>86</v>
      </c>
      <c r="G24">
        <v>16</v>
      </c>
      <c r="H24" t="s">
        <v>85</v>
      </c>
      <c r="I24">
        <v>8</v>
      </c>
    </row>
    <row r="25" spans="1:9" x14ac:dyDescent="0.25">
      <c r="A25" t="str">
        <f t="shared" si="5"/>
        <v>מצאו את המכנה המשותף הקטן ביותר של המספר 17  והמספר 9</v>
      </c>
      <c r="B25" t="s">
        <v>92</v>
      </c>
      <c r="C25" t="s">
        <v>93</v>
      </c>
      <c r="D25" s="1">
        <v>17</v>
      </c>
      <c r="E25" s="1" t="s">
        <v>325</v>
      </c>
      <c r="F25" t="s">
        <v>86</v>
      </c>
      <c r="G25">
        <v>17</v>
      </c>
      <c r="H25" t="s">
        <v>85</v>
      </c>
      <c r="I25">
        <v>9</v>
      </c>
    </row>
    <row r="26" spans="1:9" x14ac:dyDescent="0.25">
      <c r="A26" t="str">
        <f t="shared" si="5"/>
        <v>מצאו את המכנה המשותף הקטן ביותר של המספר 18  והמספר 10</v>
      </c>
      <c r="B26" t="s">
        <v>92</v>
      </c>
      <c r="C26" t="s">
        <v>93</v>
      </c>
      <c r="D26" s="1">
        <v>18</v>
      </c>
      <c r="E26" s="1" t="s">
        <v>326</v>
      </c>
      <c r="F26" t="s">
        <v>86</v>
      </c>
      <c r="G26">
        <v>18</v>
      </c>
      <c r="H26" t="s">
        <v>85</v>
      </c>
      <c r="I26">
        <v>10</v>
      </c>
    </row>
    <row r="27" spans="1:9" x14ac:dyDescent="0.25">
      <c r="A27" t="str">
        <f t="shared" si="5"/>
        <v>מצאו את המכנה המשותף הקטן ביותר של המספר 19  והמספר 11</v>
      </c>
      <c r="B27" t="s">
        <v>92</v>
      </c>
      <c r="C27" t="s">
        <v>93</v>
      </c>
      <c r="D27" s="1">
        <v>19</v>
      </c>
      <c r="E27" s="1" t="s">
        <v>327</v>
      </c>
      <c r="F27" t="s">
        <v>86</v>
      </c>
      <c r="G27">
        <v>19</v>
      </c>
      <c r="H27" t="s">
        <v>85</v>
      </c>
      <c r="I27">
        <v>11</v>
      </c>
    </row>
    <row r="28" spans="1:9" x14ac:dyDescent="0.25">
      <c r="A28" t="str">
        <f t="shared" si="5"/>
        <v>מצאו את המכנה המשותף הקטן ביותר של המספר 20  והמספר 12</v>
      </c>
      <c r="B28" t="s">
        <v>92</v>
      </c>
      <c r="C28" t="s">
        <v>93</v>
      </c>
      <c r="D28" s="1">
        <v>20</v>
      </c>
      <c r="E28" s="1" t="s">
        <v>81</v>
      </c>
      <c r="F28" t="s">
        <v>86</v>
      </c>
      <c r="G28">
        <v>20</v>
      </c>
      <c r="H28" t="s">
        <v>85</v>
      </c>
      <c r="I28">
        <v>12</v>
      </c>
    </row>
    <row r="29" spans="1:9" x14ac:dyDescent="0.25">
      <c r="A29" t="str">
        <f t="shared" si="5"/>
        <v>מצאו את המכנה המשותף הקטן ביותר של המספר 21  והמספר 13</v>
      </c>
      <c r="B29" t="s">
        <v>92</v>
      </c>
      <c r="C29" t="s">
        <v>93</v>
      </c>
      <c r="D29" s="1">
        <v>21</v>
      </c>
      <c r="E29" s="1" t="s">
        <v>328</v>
      </c>
      <c r="F29" t="s">
        <v>86</v>
      </c>
      <c r="G29">
        <v>21</v>
      </c>
      <c r="H29" t="s">
        <v>85</v>
      </c>
      <c r="I29">
        <v>13</v>
      </c>
    </row>
    <row r="30" spans="1:9" x14ac:dyDescent="0.25">
      <c r="A30" t="str">
        <f t="shared" si="5"/>
        <v>מצאו את המכנה המשותף הקטן ביותר של המספר 22  והמספר 14</v>
      </c>
      <c r="B30" t="s">
        <v>92</v>
      </c>
      <c r="C30" t="s">
        <v>93</v>
      </c>
      <c r="D30" s="1">
        <v>22</v>
      </c>
      <c r="E30" s="1" t="s">
        <v>329</v>
      </c>
      <c r="F30" t="s">
        <v>86</v>
      </c>
      <c r="G30">
        <v>22</v>
      </c>
      <c r="H30" t="s">
        <v>85</v>
      </c>
      <c r="I3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37</vt:i4>
      </vt:variant>
    </vt:vector>
  </HeadingPairs>
  <TitlesOfParts>
    <vt:vector size="37" baseType="lpstr">
      <vt:lpstr>7b</vt:lpstr>
      <vt:lpstr>7c</vt:lpstr>
      <vt:lpstr>8a</vt:lpstr>
      <vt:lpstr>8b</vt:lpstr>
      <vt:lpstr>8c</vt:lpstr>
      <vt:lpstr>9a</vt:lpstr>
      <vt:lpstr>9b</vt:lpstr>
      <vt:lpstr>9c</vt:lpstr>
      <vt:lpstr>10a</vt:lpstr>
      <vt:lpstr>10b</vt:lpstr>
      <vt:lpstr>10c</vt:lpstr>
      <vt:lpstr>11a</vt:lpstr>
      <vt:lpstr>11b</vt:lpstr>
      <vt:lpstr>12a</vt:lpstr>
      <vt:lpstr>12b</vt:lpstr>
      <vt:lpstr>12c</vt:lpstr>
      <vt:lpstr>13a</vt:lpstr>
      <vt:lpstr>13b</vt:lpstr>
      <vt:lpstr>13c </vt:lpstr>
      <vt:lpstr>14a</vt:lpstr>
      <vt:lpstr>14b</vt:lpstr>
      <vt:lpstr>14c </vt:lpstr>
      <vt:lpstr>15a</vt:lpstr>
      <vt:lpstr>15b</vt:lpstr>
      <vt:lpstr>15c</vt:lpstr>
      <vt:lpstr>16a</vt:lpstr>
      <vt:lpstr>16b</vt:lpstr>
      <vt:lpstr>16c</vt:lpstr>
      <vt:lpstr>17a</vt:lpstr>
      <vt:lpstr>17b</vt:lpstr>
      <vt:lpstr>17c</vt:lpstr>
      <vt:lpstr>18a</vt:lpstr>
      <vt:lpstr>18b</vt:lpstr>
      <vt:lpstr>18c</vt:lpstr>
      <vt:lpstr>symbols</vt:lpstr>
      <vt:lpstr>חילוק שלם בשבר</vt:lpstr>
      <vt:lpstr>חילוק שלם בשבר1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</dc:creator>
  <cp:lastModifiedBy>meir</cp:lastModifiedBy>
  <dcterms:created xsi:type="dcterms:W3CDTF">2015-01-17T05:54:32Z</dcterms:created>
  <dcterms:modified xsi:type="dcterms:W3CDTF">2015-06-06T09:50:48Z</dcterms:modified>
</cp:coreProperties>
</file>