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8695" windowHeight="1257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M3" i="1" l="1"/>
  <c r="L9" i="1"/>
  <c r="K4" i="1"/>
  <c r="K5" i="1"/>
  <c r="K6" i="1"/>
  <c r="K7" i="1"/>
  <c r="K8" i="1"/>
  <c r="K9" i="1"/>
  <c r="K10" i="1"/>
  <c r="K11" i="1"/>
  <c r="E12" i="1"/>
  <c r="H11" i="1"/>
  <c r="E11" i="1"/>
  <c r="T10" i="1"/>
  <c r="U10" i="1" s="1"/>
  <c r="P10" i="1"/>
  <c r="Q10" i="1" s="1"/>
  <c r="H10" i="1"/>
  <c r="E10" i="1"/>
  <c r="T9" i="1"/>
  <c r="U9" i="1" s="1"/>
  <c r="P9" i="1"/>
  <c r="Q9" i="1" s="1"/>
  <c r="H9" i="1"/>
  <c r="E9" i="1"/>
  <c r="T8" i="1"/>
  <c r="U8" i="1" s="1"/>
  <c r="P8" i="1"/>
  <c r="Q8" i="1" s="1"/>
  <c r="H8" i="1"/>
  <c r="E8" i="1"/>
  <c r="T7" i="1"/>
  <c r="U7" i="1" s="1"/>
  <c r="P7" i="1"/>
  <c r="Q7" i="1" s="1"/>
  <c r="H7" i="1"/>
  <c r="E7" i="1"/>
  <c r="T6" i="1"/>
  <c r="U6" i="1" s="1"/>
  <c r="P6" i="1"/>
  <c r="Q6" i="1" s="1"/>
  <c r="H6" i="1"/>
  <c r="E6" i="1"/>
  <c r="T5" i="1"/>
  <c r="U5" i="1" s="1"/>
  <c r="P5" i="1"/>
  <c r="Q5" i="1" s="1"/>
  <c r="H5" i="1"/>
  <c r="E5" i="1"/>
  <c r="T4" i="1"/>
  <c r="U4" i="1" s="1"/>
  <c r="P4" i="1"/>
  <c r="Q4" i="1" s="1"/>
  <c r="H4" i="1"/>
  <c r="E4" i="1"/>
  <c r="T3" i="1"/>
  <c r="U3" i="1" s="1"/>
  <c r="P3" i="1"/>
  <c r="Q3" i="1" s="1"/>
  <c r="K3" i="1"/>
  <c r="H3" i="1"/>
  <c r="E3" i="1"/>
  <c r="L11" i="1" l="1"/>
  <c r="L10" i="1"/>
  <c r="L8" i="1"/>
  <c r="L7" i="1"/>
  <c r="L6" i="1"/>
  <c r="L5" i="1"/>
  <c r="L4" i="1"/>
  <c r="L3" i="1"/>
  <c r="M7" i="1" l="1"/>
  <c r="M4" i="1"/>
  <c r="M9" i="1"/>
  <c r="M8" i="1"/>
  <c r="M5" i="1"/>
  <c r="M6" i="1"/>
  <c r="M10" i="1"/>
</calcChain>
</file>

<file path=xl/sharedStrings.xml><?xml version="1.0" encoding="utf-8"?>
<sst xmlns="http://schemas.openxmlformats.org/spreadsheetml/2006/main" count="37" uniqueCount="29">
  <si>
    <t>COD</t>
  </si>
  <si>
    <t>氨氮</t>
  </si>
  <si>
    <t>总磷</t>
  </si>
  <si>
    <t>PH</t>
  </si>
  <si>
    <t>DO</t>
  </si>
  <si>
    <t>还原电位</t>
  </si>
  <si>
    <t>温度</t>
  </si>
  <si>
    <t>第一组</t>
  </si>
  <si>
    <t>第二组</t>
  </si>
  <si>
    <t>第三组</t>
  </si>
  <si>
    <t>平均</t>
  </si>
  <si>
    <t>结果</t>
  </si>
  <si>
    <t>池子</t>
  </si>
  <si>
    <t>一体化</t>
  </si>
  <si>
    <t>顶</t>
  </si>
  <si>
    <t>碎石</t>
  </si>
  <si>
    <t>左一</t>
  </si>
  <si>
    <t>煤渣</t>
  </si>
  <si>
    <t>左二</t>
  </si>
  <si>
    <t>陶粒</t>
  </si>
  <si>
    <t>左三</t>
  </si>
  <si>
    <t>陶粒加碎石</t>
  </si>
  <si>
    <t>右一</t>
  </si>
  <si>
    <t>煤渣加碎石</t>
  </si>
  <si>
    <t>右二</t>
  </si>
  <si>
    <t>沸石加碎石</t>
  </si>
  <si>
    <t>右三</t>
  </si>
  <si>
    <t>空白</t>
  </si>
  <si>
    <t>重铬酸钾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</si>
</sst>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8" formatCode="0.000_ "/>
    <numFmt numFmtId="179" formatCode="0.0000_ "/>
  </numFmts>
  <fonts count="2" x14ac:knownFonts="1"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176" fontId="0" fillId="0" borderId="1" xfId="0" applyNumberFormat="1" applyFill="1" applyBorder="1" applyAlignment="1">
      <alignment horizontal="center" vertical="center" wrapText="1"/>
    </xf>
    <xf numFmtId="176" fontId="0" fillId="0" borderId="1" xfId="0" applyNumberFormat="1" applyFill="1" applyBorder="1" applyAlignment="1">
      <alignment vertical="center" wrapText="1"/>
    </xf>
    <xf numFmtId="0" fontId="0" fillId="0" borderId="0" xfId="0" applyFill="1" applyAlignment="1">
      <alignment vertical="center"/>
    </xf>
    <xf numFmtId="0" fontId="0" fillId="0" borderId="1" xfId="0" applyNumberFormat="1" applyFill="1" applyBorder="1" applyAlignment="1">
      <alignment horizontal="center" vertical="center"/>
    </xf>
    <xf numFmtId="0" fontId="0" fillId="0" borderId="1" xfId="0" applyNumberFormat="1" applyFill="1" applyBorder="1" applyAlignment="1">
      <alignment vertical="center"/>
    </xf>
    <xf numFmtId="179" fontId="0" fillId="0" borderId="1" xfId="0" applyNumberFormat="1" applyFill="1" applyBorder="1" applyAlignment="1">
      <alignment vertical="center"/>
    </xf>
    <xf numFmtId="178" fontId="0" fillId="0" borderId="1" xfId="0" applyNumberFormat="1" applyFill="1" applyBorder="1" applyAlignment="1">
      <alignment vertical="center" wrapText="1"/>
    </xf>
    <xf numFmtId="178" fontId="0" fillId="0" borderId="1" xfId="0" applyNumberFormat="1" applyFill="1" applyBorder="1" applyAlignment="1">
      <alignment vertical="center"/>
    </xf>
    <xf numFmtId="0" fontId="0" fillId="0" borderId="1" xfId="0" applyNumberFormat="1" applyFill="1" applyBorder="1" applyAlignment="1">
      <alignment vertical="center" wrapText="1"/>
    </xf>
    <xf numFmtId="176" fontId="0" fillId="0" borderId="1" xfId="0" applyNumberFormat="1" applyFill="1" applyBorder="1" applyAlignment="1">
      <alignment horizontal="center" vertical="center" wrapText="1"/>
    </xf>
    <xf numFmtId="0" fontId="0" fillId="0" borderId="1" xfId="0" applyNumberFormat="1" applyFill="1" applyBorder="1" applyAlignment="1">
      <alignment horizontal="center" vertical="center"/>
    </xf>
    <xf numFmtId="176" fontId="0" fillId="0" borderId="1" xfId="0" applyNumberFormat="1" applyFill="1" applyBorder="1" applyAlignment="1">
      <alignment vertical="center" wrapText="1"/>
    </xf>
    <xf numFmtId="176" fontId="0" fillId="0" borderId="2" xfId="0" applyNumberFormat="1" applyFill="1" applyBorder="1" applyAlignment="1">
      <alignment vertical="center" wrapText="1"/>
    </xf>
  </cellXfs>
  <cellStyles count="1">
    <cellStyle name="常规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3"/>
  <sheetViews>
    <sheetView tabSelected="1" zoomScaleNormal="100" workbookViewId="0">
      <selection activeCell="K15" sqref="K15"/>
    </sheetView>
  </sheetViews>
  <sheetFormatPr defaultColWidth="8.875" defaultRowHeight="13.5" x14ac:dyDescent="0.15"/>
  <cols>
    <col min="17" max="17" width="12.625"/>
  </cols>
  <sheetData>
    <row r="1" spans="1:25" x14ac:dyDescent="0.15">
      <c r="A1" s="10"/>
      <c r="B1" s="10"/>
      <c r="C1" s="10" t="s">
        <v>0</v>
      </c>
      <c r="D1" s="10"/>
      <c r="E1" s="10"/>
      <c r="F1" s="10"/>
      <c r="G1" s="10"/>
      <c r="H1" s="10"/>
      <c r="I1" s="10"/>
      <c r="J1" s="10"/>
      <c r="K1" s="1"/>
      <c r="L1" s="1"/>
      <c r="M1" s="1"/>
      <c r="N1" s="11" t="s">
        <v>1</v>
      </c>
      <c r="O1" s="11"/>
      <c r="P1" s="11"/>
      <c r="Q1" s="4"/>
      <c r="R1" s="10" t="s">
        <v>2</v>
      </c>
      <c r="S1" s="10"/>
      <c r="T1" s="10"/>
      <c r="U1" s="1"/>
      <c r="V1" s="10" t="s">
        <v>3</v>
      </c>
      <c r="W1" s="10" t="s">
        <v>4</v>
      </c>
      <c r="X1" s="10" t="s">
        <v>5</v>
      </c>
      <c r="Y1" s="10" t="s">
        <v>6</v>
      </c>
    </row>
    <row r="2" spans="1:25" x14ac:dyDescent="0.15">
      <c r="A2" s="10"/>
      <c r="B2" s="10"/>
      <c r="C2" s="10" t="s">
        <v>7</v>
      </c>
      <c r="D2" s="10"/>
      <c r="F2" s="10" t="s">
        <v>8</v>
      </c>
      <c r="G2" s="10"/>
      <c r="H2" s="1"/>
      <c r="I2" s="10" t="s">
        <v>9</v>
      </c>
      <c r="J2" s="10"/>
      <c r="K2" s="1"/>
      <c r="L2" s="1" t="s">
        <v>10</v>
      </c>
      <c r="M2" s="1" t="s">
        <v>11</v>
      </c>
      <c r="N2" s="5" t="s">
        <v>7</v>
      </c>
      <c r="O2" s="5" t="s">
        <v>8</v>
      </c>
      <c r="P2" s="5" t="s">
        <v>10</v>
      </c>
      <c r="Q2" s="5" t="s">
        <v>11</v>
      </c>
      <c r="R2" s="2" t="s">
        <v>7</v>
      </c>
      <c r="S2" s="2" t="s">
        <v>8</v>
      </c>
      <c r="T2" s="2" t="s">
        <v>10</v>
      </c>
      <c r="U2" s="2" t="s">
        <v>11</v>
      </c>
      <c r="V2" s="10"/>
      <c r="W2" s="10"/>
      <c r="X2" s="12"/>
      <c r="Y2" s="10"/>
    </row>
    <row r="3" spans="1:25" x14ac:dyDescent="0.15">
      <c r="A3" s="2"/>
      <c r="B3" s="2" t="s">
        <v>12</v>
      </c>
      <c r="C3" s="2">
        <v>1.32</v>
      </c>
      <c r="D3" s="2">
        <v>2.1</v>
      </c>
      <c r="E3" s="1">
        <f>D3-C3</f>
        <v>0.78</v>
      </c>
      <c r="F3" s="2">
        <v>2.1</v>
      </c>
      <c r="G3" s="2">
        <v>2.93</v>
      </c>
      <c r="H3">
        <f>(G3-F3)</f>
        <v>0.83000000000000007</v>
      </c>
      <c r="I3" s="2">
        <v>2.98</v>
      </c>
      <c r="J3" s="2">
        <v>3.8</v>
      </c>
      <c r="K3">
        <f>J3-I3</f>
        <v>0.81999999999999984</v>
      </c>
      <c r="L3" s="2">
        <f>(K3+H3+E3)/3</f>
        <v>0.80999999999999994</v>
      </c>
      <c r="M3" s="2">
        <f>($L$11-L3)/$E$12*8*1000/1</f>
        <v>490.69003285870787</v>
      </c>
      <c r="N3" s="5">
        <v>0.30599999999999999</v>
      </c>
      <c r="O3" s="5">
        <v>0.29899999999999999</v>
      </c>
      <c r="P3" s="5">
        <f>(O3+N3)/2</f>
        <v>0.30249999999999999</v>
      </c>
      <c r="Q3" s="6">
        <f>(P3*0.27351-0.01216)/3*1000</f>
        <v>23.52559166666666</v>
      </c>
      <c r="R3" s="7">
        <v>0.251</v>
      </c>
      <c r="S3" s="7">
        <v>0.254</v>
      </c>
      <c r="T3" s="7">
        <f>(S3+R3)/2</f>
        <v>0.2525</v>
      </c>
      <c r="U3" s="7">
        <f>(108.1*T3-0.2735)/1</f>
        <v>27.021750000000001</v>
      </c>
      <c r="V3" s="2">
        <v>6.32</v>
      </c>
      <c r="W3" s="2">
        <v>1.31</v>
      </c>
      <c r="X3" s="2"/>
      <c r="Y3" s="9">
        <v>22.9</v>
      </c>
    </row>
    <row r="4" spans="1:25" x14ac:dyDescent="0.15">
      <c r="A4" s="2" t="s">
        <v>13</v>
      </c>
      <c r="B4" s="2" t="s">
        <v>14</v>
      </c>
      <c r="C4" s="2">
        <v>3.8</v>
      </c>
      <c r="D4" s="2">
        <v>4.9800000000000004</v>
      </c>
      <c r="E4" s="1">
        <f t="shared" ref="E4:E12" si="0">D4-C4</f>
        <v>1.1800000000000006</v>
      </c>
      <c r="F4" s="2">
        <v>4.9800000000000004</v>
      </c>
      <c r="G4" s="2">
        <v>6</v>
      </c>
      <c r="H4">
        <f t="shared" ref="H4:H11" si="1">(G4-F4)</f>
        <v>1.0199999999999996</v>
      </c>
      <c r="I4" s="2">
        <v>6</v>
      </c>
      <c r="J4" s="2">
        <v>7.32</v>
      </c>
      <c r="K4">
        <f t="shared" ref="K4:K11" si="2">J4-I4</f>
        <v>1.3200000000000003</v>
      </c>
      <c r="L4" s="2">
        <f t="shared" ref="L4:L11" si="3">(K4+H4+E4)/3</f>
        <v>1.1733333333333336</v>
      </c>
      <c r="M4" s="2">
        <f t="shared" ref="M4:M10" si="4">($L$11-L4)/$E$12*8*1000/3</f>
        <v>57.441888767189994</v>
      </c>
      <c r="N4" s="5">
        <v>6.6000000000000003E-2</v>
      </c>
      <c r="O4" s="5">
        <v>6.5000000000000002E-2</v>
      </c>
      <c r="P4" s="5">
        <f t="shared" ref="P4:P10" si="5">(O4+N4)/2</f>
        <v>6.5500000000000003E-2</v>
      </c>
      <c r="Q4" s="6">
        <f t="shared" ref="Q4:Q10" si="6">(P4*0.27351-0.01216)/3*1000</f>
        <v>1.9183016666666659</v>
      </c>
      <c r="R4" s="8">
        <v>0.11700000000000001</v>
      </c>
      <c r="S4" s="8">
        <v>0.11600000000000001</v>
      </c>
      <c r="T4" s="7">
        <f t="shared" ref="T4:T10" si="7">(S4+R4)/2</f>
        <v>0.11650000000000001</v>
      </c>
      <c r="U4" s="7">
        <f t="shared" ref="U4:U10" si="8">(108.1*T4-0.2735)/1</f>
        <v>12.32015</v>
      </c>
      <c r="V4" s="2">
        <v>6.61</v>
      </c>
      <c r="W4" s="2">
        <v>1.71</v>
      </c>
      <c r="X4" s="2"/>
      <c r="Y4" s="9">
        <v>22.8</v>
      </c>
    </row>
    <row r="5" spans="1:25" x14ac:dyDescent="0.15">
      <c r="A5" s="2" t="s">
        <v>15</v>
      </c>
      <c r="B5" s="2" t="s">
        <v>16</v>
      </c>
      <c r="C5" s="2">
        <v>7.32</v>
      </c>
      <c r="D5" s="2">
        <v>8.5399999999999991</v>
      </c>
      <c r="E5" s="1">
        <f t="shared" si="0"/>
        <v>1.2199999999999989</v>
      </c>
      <c r="F5" s="2">
        <v>8.5399999999999991</v>
      </c>
      <c r="G5" s="2">
        <v>9.8000000000000007</v>
      </c>
      <c r="H5">
        <f t="shared" si="1"/>
        <v>1.2600000000000016</v>
      </c>
      <c r="I5" s="2">
        <v>9.8000000000000007</v>
      </c>
      <c r="J5" s="2">
        <v>11.02</v>
      </c>
      <c r="K5">
        <f t="shared" si="2"/>
        <v>1.2199999999999989</v>
      </c>
      <c r="L5" s="2">
        <f t="shared" si="3"/>
        <v>1.2333333333333332</v>
      </c>
      <c r="M5" s="2">
        <f t="shared" si="4"/>
        <v>39.917244736521987</v>
      </c>
      <c r="N5" s="5">
        <v>0.115</v>
      </c>
      <c r="O5" s="5">
        <v>0.14399999999999999</v>
      </c>
      <c r="P5" s="5">
        <f t="shared" si="5"/>
        <v>0.1295</v>
      </c>
      <c r="Q5" s="6">
        <f t="shared" si="6"/>
        <v>7.7531816666666646</v>
      </c>
      <c r="R5" s="7">
        <v>0.08</v>
      </c>
      <c r="S5" s="7">
        <v>7.9000000000000001E-2</v>
      </c>
      <c r="T5" s="7">
        <f t="shared" si="7"/>
        <v>7.9500000000000001E-2</v>
      </c>
      <c r="U5" s="7">
        <f t="shared" si="8"/>
        <v>8.3204499999999992</v>
      </c>
      <c r="V5" s="2">
        <v>6.64</v>
      </c>
      <c r="W5" s="2">
        <v>1.61</v>
      </c>
      <c r="X5" s="2"/>
      <c r="Y5" s="9">
        <v>22.8</v>
      </c>
    </row>
    <row r="6" spans="1:25" x14ac:dyDescent="0.15">
      <c r="A6" s="2" t="s">
        <v>17</v>
      </c>
      <c r="B6" s="2" t="s">
        <v>18</v>
      </c>
      <c r="C6" s="2">
        <v>11.02</v>
      </c>
      <c r="D6" s="2">
        <v>12.22</v>
      </c>
      <c r="E6" s="1">
        <f t="shared" si="0"/>
        <v>1.2000000000000011</v>
      </c>
      <c r="F6" s="2">
        <v>12.22</v>
      </c>
      <c r="G6" s="2">
        <v>13.57</v>
      </c>
      <c r="H6">
        <f t="shared" si="1"/>
        <v>1.3499999999999996</v>
      </c>
      <c r="I6" s="2">
        <v>13.57</v>
      </c>
      <c r="J6" s="13">
        <v>14.89</v>
      </c>
      <c r="K6">
        <f t="shared" si="2"/>
        <v>1.3200000000000003</v>
      </c>
      <c r="L6" s="2">
        <f t="shared" si="3"/>
        <v>1.2900000000000003</v>
      </c>
      <c r="M6" s="2">
        <f t="shared" si="4"/>
        <v>23.366192040890855</v>
      </c>
      <c r="N6" s="5">
        <v>6.8000000000000005E-2</v>
      </c>
      <c r="O6" s="5">
        <v>7.0999999999999994E-2</v>
      </c>
      <c r="P6" s="5">
        <f t="shared" si="5"/>
        <v>6.9500000000000006E-2</v>
      </c>
      <c r="Q6" s="6">
        <f t="shared" si="6"/>
        <v>2.2829816666666662</v>
      </c>
      <c r="R6" s="7">
        <v>8.5000000000000006E-2</v>
      </c>
      <c r="S6" s="7">
        <v>8.3000000000000004E-2</v>
      </c>
      <c r="T6" s="7">
        <f t="shared" si="7"/>
        <v>8.4000000000000005E-2</v>
      </c>
      <c r="U6" s="7">
        <f t="shared" si="8"/>
        <v>8.8069000000000006</v>
      </c>
      <c r="V6" s="2">
        <v>6.52</v>
      </c>
      <c r="W6" s="2">
        <v>1.58</v>
      </c>
      <c r="X6" s="2"/>
      <c r="Y6" s="9">
        <v>22.9</v>
      </c>
    </row>
    <row r="7" spans="1:25" x14ac:dyDescent="0.15">
      <c r="A7" s="2" t="s">
        <v>19</v>
      </c>
      <c r="B7" s="2" t="s">
        <v>20</v>
      </c>
      <c r="C7" s="2">
        <v>14.89</v>
      </c>
      <c r="D7" s="2">
        <v>16.2</v>
      </c>
      <c r="E7" s="1">
        <f t="shared" si="0"/>
        <v>1.3099999999999987</v>
      </c>
      <c r="F7" s="2">
        <v>16.2</v>
      </c>
      <c r="G7" s="2">
        <v>17.399999999999999</v>
      </c>
      <c r="H7">
        <f t="shared" si="1"/>
        <v>1.1999999999999993</v>
      </c>
      <c r="I7" s="2">
        <v>17.399999999999999</v>
      </c>
      <c r="J7" s="2">
        <v>18.690000000000001</v>
      </c>
      <c r="K7">
        <f t="shared" si="2"/>
        <v>1.2900000000000027</v>
      </c>
      <c r="L7" s="2">
        <f t="shared" si="3"/>
        <v>1.2666666666666668</v>
      </c>
      <c r="M7" s="2">
        <f t="shared" si="4"/>
        <v>30.181331386150706</v>
      </c>
      <c r="N7" s="5">
        <v>8.4000000000000005E-2</v>
      </c>
      <c r="O7" s="5">
        <v>8.4000000000000005E-2</v>
      </c>
      <c r="P7" s="5">
        <f t="shared" si="5"/>
        <v>8.4000000000000005E-2</v>
      </c>
      <c r="Q7" s="6">
        <f t="shared" si="6"/>
        <v>3.6049466666666663</v>
      </c>
      <c r="R7" s="7">
        <v>0.10100000000000001</v>
      </c>
      <c r="S7" s="7">
        <v>0.10299999999999999</v>
      </c>
      <c r="T7" s="7">
        <f t="shared" si="7"/>
        <v>0.10200000000000001</v>
      </c>
      <c r="U7" s="7">
        <f t="shared" si="8"/>
        <v>10.752699999999999</v>
      </c>
      <c r="V7" s="2">
        <v>6.56</v>
      </c>
      <c r="W7" s="2">
        <v>1.38</v>
      </c>
      <c r="X7" s="2"/>
      <c r="Y7" s="9">
        <v>22.7</v>
      </c>
    </row>
    <row r="8" spans="1:25" ht="27" x14ac:dyDescent="0.15">
      <c r="A8" s="2" t="s">
        <v>21</v>
      </c>
      <c r="B8" s="2" t="s">
        <v>22</v>
      </c>
      <c r="C8" s="2">
        <v>1.99</v>
      </c>
      <c r="D8" s="2">
        <v>3.19</v>
      </c>
      <c r="E8" s="1">
        <f t="shared" si="0"/>
        <v>1.2</v>
      </c>
      <c r="F8" s="2">
        <v>3.19</v>
      </c>
      <c r="G8" s="2">
        <v>4.4000000000000004</v>
      </c>
      <c r="H8">
        <f t="shared" si="1"/>
        <v>1.2100000000000004</v>
      </c>
      <c r="I8" s="2">
        <v>4.4000000000000004</v>
      </c>
      <c r="J8" s="2">
        <v>5.68</v>
      </c>
      <c r="K8">
        <f t="shared" si="2"/>
        <v>1.2799999999999994</v>
      </c>
      <c r="L8" s="2">
        <f t="shared" si="3"/>
        <v>1.2299999999999998</v>
      </c>
      <c r="M8" s="2">
        <f t="shared" si="4"/>
        <v>40.890836071559129</v>
      </c>
      <c r="N8" s="5">
        <v>0.14099999999999999</v>
      </c>
      <c r="O8" s="5">
        <v>0.14899999999999999</v>
      </c>
      <c r="P8" s="5">
        <f t="shared" si="5"/>
        <v>0.14499999999999999</v>
      </c>
      <c r="Q8" s="6">
        <f t="shared" si="6"/>
        <v>9.1663166666666633</v>
      </c>
      <c r="R8" s="7">
        <v>6.9000000000000006E-2</v>
      </c>
      <c r="S8" s="7">
        <v>6.6000000000000003E-2</v>
      </c>
      <c r="T8" s="7">
        <f t="shared" si="7"/>
        <v>6.7500000000000004E-2</v>
      </c>
      <c r="U8" s="7">
        <f t="shared" si="8"/>
        <v>7.02325</v>
      </c>
      <c r="V8" s="2">
        <v>6.59</v>
      </c>
      <c r="W8" s="2">
        <v>1.47</v>
      </c>
      <c r="X8" s="2"/>
      <c r="Y8" s="9">
        <v>22.7</v>
      </c>
    </row>
    <row r="9" spans="1:25" ht="27" x14ac:dyDescent="0.15">
      <c r="A9" s="2" t="s">
        <v>23</v>
      </c>
      <c r="B9" s="2" t="s">
        <v>24</v>
      </c>
      <c r="C9" s="2">
        <v>5.68</v>
      </c>
      <c r="D9" s="2">
        <v>6.38</v>
      </c>
      <c r="E9" s="1">
        <f t="shared" si="0"/>
        <v>0.70000000000000018</v>
      </c>
      <c r="F9" s="2">
        <v>6.38</v>
      </c>
      <c r="G9" s="2">
        <v>7.6</v>
      </c>
      <c r="H9">
        <f t="shared" si="1"/>
        <v>1.2199999999999998</v>
      </c>
      <c r="I9" s="2">
        <v>7.6</v>
      </c>
      <c r="J9" s="2">
        <v>8.89</v>
      </c>
      <c r="K9">
        <f t="shared" si="2"/>
        <v>1.2900000000000009</v>
      </c>
      <c r="L9" s="2">
        <f>(K9+H9)/2</f>
        <v>1.2550000000000003</v>
      </c>
      <c r="M9" s="2">
        <f t="shared" si="4"/>
        <v>33.588901058780571</v>
      </c>
      <c r="N9" s="5">
        <v>0.14699999999999999</v>
      </c>
      <c r="O9" s="5">
        <v>0.14699999999999999</v>
      </c>
      <c r="P9" s="5">
        <f t="shared" si="5"/>
        <v>0.14699999999999999</v>
      </c>
      <c r="Q9" s="6">
        <f t="shared" si="6"/>
        <v>9.3486566666666651</v>
      </c>
      <c r="R9" s="7">
        <v>7.6999999999999999E-2</v>
      </c>
      <c r="S9" s="7">
        <v>7.6999999999999999E-2</v>
      </c>
      <c r="T9" s="7">
        <f t="shared" si="7"/>
        <v>7.6999999999999999E-2</v>
      </c>
      <c r="U9" s="7">
        <f t="shared" si="8"/>
        <v>8.0501999999999985</v>
      </c>
      <c r="V9" s="2">
        <v>6.68</v>
      </c>
      <c r="W9" s="2">
        <v>1.43</v>
      </c>
      <c r="X9" s="2"/>
      <c r="Y9" s="9">
        <v>22.7</v>
      </c>
    </row>
    <row r="10" spans="1:25" ht="27" x14ac:dyDescent="0.15">
      <c r="A10" s="2" t="s">
        <v>25</v>
      </c>
      <c r="B10" s="2" t="s">
        <v>26</v>
      </c>
      <c r="C10" s="2">
        <v>8.89</v>
      </c>
      <c r="D10" s="2">
        <v>10.15</v>
      </c>
      <c r="E10" s="1">
        <f t="shared" si="0"/>
        <v>1.2599999999999998</v>
      </c>
      <c r="F10" s="2">
        <v>10.15</v>
      </c>
      <c r="G10" s="2">
        <v>11.4</v>
      </c>
      <c r="H10">
        <f t="shared" si="1"/>
        <v>1.25</v>
      </c>
      <c r="I10" s="2">
        <v>11.4</v>
      </c>
      <c r="J10" s="2">
        <v>12.69</v>
      </c>
      <c r="K10">
        <f t="shared" si="2"/>
        <v>1.2899999999999991</v>
      </c>
      <c r="L10" s="2">
        <f t="shared" si="3"/>
        <v>1.2666666666666664</v>
      </c>
      <c r="M10" s="2">
        <f t="shared" si="4"/>
        <v>30.181331386150841</v>
      </c>
      <c r="N10" s="5">
        <v>8.8999999999999996E-2</v>
      </c>
      <c r="O10" s="5">
        <v>8.6999999999999994E-2</v>
      </c>
      <c r="P10" s="5">
        <f t="shared" si="5"/>
        <v>8.7999999999999995E-2</v>
      </c>
      <c r="Q10" s="6">
        <f t="shared" si="6"/>
        <v>3.9696266666666657</v>
      </c>
      <c r="R10" s="7">
        <v>9.2999999999999999E-2</v>
      </c>
      <c r="S10" s="7">
        <v>9.1999999999999998E-2</v>
      </c>
      <c r="T10" s="7">
        <f t="shared" si="7"/>
        <v>9.2499999999999999E-2</v>
      </c>
      <c r="U10" s="7">
        <f t="shared" si="8"/>
        <v>9.7257499999999997</v>
      </c>
      <c r="V10" s="2">
        <v>6.67</v>
      </c>
      <c r="W10" s="2">
        <v>1.46</v>
      </c>
      <c r="X10" s="2"/>
      <c r="Y10" s="9">
        <v>22.7</v>
      </c>
    </row>
    <row r="11" spans="1:25" x14ac:dyDescent="0.15">
      <c r="A11" s="2"/>
      <c r="B11" s="2" t="s">
        <v>27</v>
      </c>
      <c r="C11" s="2">
        <v>12.69</v>
      </c>
      <c r="D11" s="2">
        <v>14.1</v>
      </c>
      <c r="E11" s="1">
        <f t="shared" si="0"/>
        <v>1.4100000000000001</v>
      </c>
      <c r="F11" s="2">
        <v>14.1</v>
      </c>
      <c r="G11" s="2">
        <v>15.5</v>
      </c>
      <c r="H11">
        <f t="shared" si="1"/>
        <v>1.4000000000000004</v>
      </c>
      <c r="I11" s="2">
        <v>15.5</v>
      </c>
      <c r="J11" s="2">
        <v>16.8</v>
      </c>
      <c r="K11">
        <f t="shared" si="2"/>
        <v>1.3000000000000007</v>
      </c>
      <c r="L11" s="2">
        <f t="shared" si="3"/>
        <v>1.3700000000000003</v>
      </c>
      <c r="M11" s="2"/>
      <c r="N11" s="5"/>
      <c r="O11" s="5"/>
      <c r="P11" s="5"/>
      <c r="Q11" s="5"/>
      <c r="R11" s="7"/>
      <c r="S11" s="7"/>
      <c r="T11" s="7"/>
      <c r="U11" s="7"/>
      <c r="V11" s="2"/>
      <c r="W11" s="2"/>
      <c r="X11" s="2"/>
      <c r="Y11" s="2"/>
    </row>
    <row r="12" spans="1:25" x14ac:dyDescent="0.15">
      <c r="A12" s="10" t="s">
        <v>28</v>
      </c>
      <c r="B12" s="10"/>
      <c r="C12" s="2">
        <v>2.77</v>
      </c>
      <c r="D12" s="2">
        <v>11.9</v>
      </c>
      <c r="E12" s="1">
        <f t="shared" si="0"/>
        <v>9.1300000000000008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1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</sheetData>
  <mergeCells count="12">
    <mergeCell ref="A12:B12"/>
    <mergeCell ref="V1:V2"/>
    <mergeCell ref="W1:W2"/>
    <mergeCell ref="X1:X2"/>
    <mergeCell ref="Y1:Y2"/>
    <mergeCell ref="A1:B2"/>
    <mergeCell ref="C1:J1"/>
    <mergeCell ref="N1:P1"/>
    <mergeCell ref="R1:T1"/>
    <mergeCell ref="C2:D2"/>
    <mergeCell ref="F2:G2"/>
    <mergeCell ref="I2:J2"/>
  </mergeCells>
  <phoneticPr fontId="1" type="noConversion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qinjs</cp:lastModifiedBy>
  <dcterms:created xsi:type="dcterms:W3CDTF">2017-04-22T04:18:00Z</dcterms:created>
  <dcterms:modified xsi:type="dcterms:W3CDTF">2017-04-28T15:00:33Z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2052-10.1.0.5672</vt:lpwstr>
  </property>
</Properties>
</file>