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943" windowHeight="9924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<sst xmlns="http://schemas.openxmlformats.org/spreadsheetml/2006/main" count="30">
  <si>
    <t>COD</t>
  </si>
  <si>
    <t>氨氮</t>
  </si>
  <si>
    <t>总磷</t>
  </si>
  <si>
    <t>PH</t>
  </si>
  <si>
    <t>DO</t>
  </si>
  <si>
    <t>还原电位</t>
  </si>
  <si>
    <t>温度</t>
  </si>
  <si>
    <t>第一组</t>
  </si>
  <si>
    <t>第二组</t>
  </si>
  <si>
    <t>第三组</t>
  </si>
  <si>
    <t>平均</t>
  </si>
  <si>
    <t>结果</t>
  </si>
  <si>
    <t>池子</t>
  </si>
  <si>
    <t>一体化</t>
  </si>
  <si>
    <t>顶</t>
  </si>
  <si>
    <t>碎石</t>
  </si>
  <si>
    <t>左一</t>
  </si>
  <si>
    <t>煤渣</t>
  </si>
  <si>
    <t>左二</t>
  </si>
  <si>
    <t>陶粒</t>
  </si>
  <si>
    <t>左三</t>
  </si>
  <si>
    <t>陶粒加碎石</t>
  </si>
  <si>
    <t>右一</t>
  </si>
  <si>
    <t>煤渣加碎石</t>
  </si>
  <si>
    <t>右二</t>
  </si>
  <si>
    <t>沸石加碎石</t>
  </si>
  <si>
    <t>右三</t>
  </si>
  <si>
    <t>河水</t>
  </si>
  <si>
    <t>空白</t>
  </si>
  <si>
    <t>重铬酸钾</t>
  </si>
</sst>
</file>

<file path=xl/styles.xml><?xml version="1.0" encoding="utf-8"?>
<styleSheet xmlns="http://schemas.openxmlformats.org/spreadsheetml/2006/main">
  <numFmts count="7">
    <numFmt numFmtId="176" formatCode="0.0000_ "/>
    <numFmt numFmtId="177" formatCode="0.00_ "/>
    <numFmt numFmtId="178" formatCode="0.000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</fills>
  <borders count="10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9" fillId="18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7" borderId="5" applyNumberFormat="0" applyFont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6" fillId="11" borderId="3" applyNumberFormat="0" applyAlignment="0" applyProtection="0">
      <alignment vertical="center"/>
    </xf>
    <xf numFmtId="0" fontId="13" fillId="11" borderId="6" applyNumberFormat="0" applyAlignment="0" applyProtection="0">
      <alignment vertical="center"/>
    </xf>
    <xf numFmtId="0" fontId="18" fillId="27" borderId="9" applyNumberFormat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177" fontId="0" fillId="0" borderId="1" xfId="0" applyNumberFormat="1" applyFill="1" applyBorder="1" applyAlignment="1">
      <alignment horizontal="center" vertical="center" wrapText="1"/>
    </xf>
    <xf numFmtId="177" fontId="0" fillId="0" borderId="1" xfId="0" applyNumberFormat="1" applyFill="1" applyBorder="1" applyAlignment="1">
      <alignment vertical="center" wrapText="1"/>
    </xf>
    <xf numFmtId="0" fontId="0" fillId="0" borderId="0" xfId="0" applyFill="1" applyAlignment="1">
      <alignment vertical="center"/>
    </xf>
    <xf numFmtId="0" fontId="0" fillId="0" borderId="1" xfId="0" applyNumberFormat="1" applyFill="1" applyBorder="1" applyAlignment="1">
      <alignment horizontal="center" vertical="center"/>
    </xf>
    <xf numFmtId="0" fontId="0" fillId="0" borderId="1" xfId="0" applyNumberFormat="1" applyFill="1" applyBorder="1" applyAlignment="1">
      <alignment vertical="center"/>
    </xf>
    <xf numFmtId="176" fontId="0" fillId="0" borderId="1" xfId="0" applyNumberFormat="1" applyFill="1" applyBorder="1" applyAlignment="1">
      <alignment vertical="center"/>
    </xf>
    <xf numFmtId="178" fontId="0" fillId="0" borderId="1" xfId="0" applyNumberFormat="1" applyFill="1" applyBorder="1" applyAlignment="1">
      <alignment vertical="center" wrapText="1"/>
    </xf>
    <xf numFmtId="178" fontId="0" fillId="0" borderId="1" xfId="0" applyNumberFormat="1" applyFill="1" applyBorder="1" applyAlignment="1">
      <alignment vertical="center"/>
    </xf>
    <xf numFmtId="0" fontId="0" fillId="0" borderId="1" xfId="0" applyNumberFormat="1" applyFill="1" applyBorder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Y14"/>
  <sheetViews>
    <sheetView tabSelected="1" topLeftCell="E1" workbookViewId="0">
      <selection activeCell="U11" sqref="U11"/>
    </sheetView>
  </sheetViews>
  <sheetFormatPr defaultColWidth="8.88888888888889" defaultRowHeight="14.4"/>
  <cols>
    <col min="3" max="3" width="10.7777777777778"/>
    <col min="17" max="17" width="12.6296296296296"/>
  </cols>
  <sheetData>
    <row r="1" ht="15.9" spans="1:25">
      <c r="A1" s="1"/>
      <c r="B1" s="1"/>
      <c r="C1" s="1" t="s">
        <v>0</v>
      </c>
      <c r="D1" s="1"/>
      <c r="E1" s="1"/>
      <c r="F1" s="1"/>
      <c r="G1" s="1"/>
      <c r="H1" s="1"/>
      <c r="I1" s="1"/>
      <c r="J1" s="1"/>
      <c r="K1" s="1"/>
      <c r="L1" s="1"/>
      <c r="M1" s="1"/>
      <c r="N1" s="4" t="s">
        <v>1</v>
      </c>
      <c r="O1" s="4"/>
      <c r="P1" s="4"/>
      <c r="Q1" s="4"/>
      <c r="R1" s="1" t="s">
        <v>2</v>
      </c>
      <c r="S1" s="1"/>
      <c r="T1" s="1"/>
      <c r="U1" s="1"/>
      <c r="V1" s="1" t="s">
        <v>3</v>
      </c>
      <c r="W1" s="1" t="s">
        <v>4</v>
      </c>
      <c r="X1" s="1" t="s">
        <v>5</v>
      </c>
      <c r="Y1" s="1" t="s">
        <v>6</v>
      </c>
    </row>
    <row r="2" spans="1:25">
      <c r="A2" s="1"/>
      <c r="B2" s="1"/>
      <c r="C2" s="1" t="s">
        <v>7</v>
      </c>
      <c r="D2" s="1"/>
      <c r="F2" s="1" t="s">
        <v>8</v>
      </c>
      <c r="G2" s="1"/>
      <c r="H2" s="1"/>
      <c r="I2" s="1" t="s">
        <v>9</v>
      </c>
      <c r="J2" s="1"/>
      <c r="K2" s="1"/>
      <c r="L2" s="1" t="s">
        <v>10</v>
      </c>
      <c r="M2" s="1" t="s">
        <v>11</v>
      </c>
      <c r="N2" s="5" t="s">
        <v>7</v>
      </c>
      <c r="O2" s="5" t="s">
        <v>8</v>
      </c>
      <c r="P2" s="5" t="s">
        <v>10</v>
      </c>
      <c r="Q2" s="5" t="s">
        <v>11</v>
      </c>
      <c r="R2" s="2" t="s">
        <v>7</v>
      </c>
      <c r="S2" s="2" t="s">
        <v>8</v>
      </c>
      <c r="T2" s="2" t="s">
        <v>10</v>
      </c>
      <c r="U2" s="2" t="s">
        <v>11</v>
      </c>
      <c r="V2" s="1"/>
      <c r="W2" s="1"/>
      <c r="X2" s="2"/>
      <c r="Y2" s="1"/>
    </row>
    <row r="3" ht="15.9" spans="1:25">
      <c r="A3" s="2"/>
      <c r="B3" s="2" t="s">
        <v>12</v>
      </c>
      <c r="C3" s="2">
        <v>10.25</v>
      </c>
      <c r="D3" s="2">
        <v>11.2</v>
      </c>
      <c r="E3" s="1">
        <f>D3-C3</f>
        <v>0.949999999999999</v>
      </c>
      <c r="F3" s="2">
        <v>11.2</v>
      </c>
      <c r="G3" s="2">
        <v>12.04</v>
      </c>
      <c r="H3">
        <f>(G3-F3)</f>
        <v>0.84</v>
      </c>
      <c r="I3" s="2">
        <v>12.04</v>
      </c>
      <c r="J3" s="2">
        <v>12.92</v>
      </c>
      <c r="K3">
        <f>J3-I3</f>
        <v>0.880000000000001</v>
      </c>
      <c r="L3" s="2">
        <f>(K3+H3+E3)/3</f>
        <v>0.89</v>
      </c>
      <c r="M3" s="2">
        <f>($L$12-L3)/$E$13*8*1000/3</f>
        <v>124.183006535948</v>
      </c>
      <c r="N3" s="5">
        <v>0.254</v>
      </c>
      <c r="O3" s="5">
        <v>0.25</v>
      </c>
      <c r="P3" s="5">
        <f>(O3+N3)/2</f>
        <v>0.252</v>
      </c>
      <c r="Q3" s="6">
        <f>(P3*0.27351-0.01216)/3*1000</f>
        <v>18.9215066666667</v>
      </c>
      <c r="R3" s="7">
        <v>0.064</v>
      </c>
      <c r="S3" s="7">
        <v>0.066</v>
      </c>
      <c r="T3" s="7">
        <f>(S3+R3)/2</f>
        <v>0.065</v>
      </c>
      <c r="U3" s="7">
        <f>(108.1*T3-0.2735)/1</f>
        <v>6.753</v>
      </c>
      <c r="V3" s="2">
        <v>6.76</v>
      </c>
      <c r="W3" s="2">
        <v>0.48</v>
      </c>
      <c r="X3" s="2"/>
      <c r="Y3" s="9">
        <v>28.3</v>
      </c>
    </row>
    <row r="4" ht="15.9" spans="1:25">
      <c r="A4" s="2" t="s">
        <v>13</v>
      </c>
      <c r="B4" s="2" t="s">
        <v>14</v>
      </c>
      <c r="C4" s="2">
        <v>12.92</v>
      </c>
      <c r="D4" s="2">
        <v>14.3</v>
      </c>
      <c r="E4" s="1">
        <f t="shared" ref="E4:E13" si="0">D4-C4</f>
        <v>1.38</v>
      </c>
      <c r="F4" s="2">
        <v>14.3</v>
      </c>
      <c r="G4" s="2">
        <v>15.59</v>
      </c>
      <c r="H4">
        <f t="shared" ref="H4:H12" si="1">(G4-F4)</f>
        <v>1.29</v>
      </c>
      <c r="I4" s="2">
        <v>15.59</v>
      </c>
      <c r="J4" s="2">
        <v>16.75</v>
      </c>
      <c r="K4">
        <f t="shared" ref="K4:K12" si="2">J4-I4</f>
        <v>1.16</v>
      </c>
      <c r="L4" s="2">
        <f>(K4+H4)/2</f>
        <v>1.225</v>
      </c>
      <c r="M4" s="2">
        <f t="shared" ref="M4:M11" si="3">($L$12-L4)/$E$13*8*1000/3</f>
        <v>30.3454715219422</v>
      </c>
      <c r="N4" s="5">
        <v>0.054</v>
      </c>
      <c r="O4" s="5">
        <v>0.053</v>
      </c>
      <c r="P4" s="5">
        <f t="shared" ref="P4:P11" si="4">(O4+N4)/2</f>
        <v>0.0535</v>
      </c>
      <c r="Q4" s="6">
        <f t="shared" ref="Q4:Q11" si="5">(P4*0.27351-0.01216)/3*1000</f>
        <v>0.824261666666666</v>
      </c>
      <c r="R4" s="8">
        <v>0.062</v>
      </c>
      <c r="S4" s="8">
        <v>0.062</v>
      </c>
      <c r="T4" s="7">
        <f t="shared" ref="T4:T11" si="6">(S4+R4)/2</f>
        <v>0.062</v>
      </c>
      <c r="U4" s="7">
        <f t="shared" ref="U4:U11" si="7">(108.1*T4-0.2735)/1</f>
        <v>6.4287</v>
      </c>
      <c r="V4" s="2">
        <v>7.02</v>
      </c>
      <c r="W4" s="2">
        <v>0.89</v>
      </c>
      <c r="X4" s="2"/>
      <c r="Y4" s="9">
        <v>28</v>
      </c>
    </row>
    <row r="5" ht="15.9" spans="1:25">
      <c r="A5" s="2" t="s">
        <v>15</v>
      </c>
      <c r="B5" s="2" t="s">
        <v>16</v>
      </c>
      <c r="C5" s="2">
        <v>16.75</v>
      </c>
      <c r="D5" s="2">
        <v>18</v>
      </c>
      <c r="E5" s="1">
        <f t="shared" si="0"/>
        <v>1.25</v>
      </c>
      <c r="F5" s="2">
        <v>18</v>
      </c>
      <c r="G5" s="2">
        <v>19.32</v>
      </c>
      <c r="H5">
        <f t="shared" si="1"/>
        <v>1.32</v>
      </c>
      <c r="I5" s="2">
        <v>19.32</v>
      </c>
      <c r="J5" s="2">
        <v>20.6</v>
      </c>
      <c r="K5">
        <f t="shared" si="2"/>
        <v>1.28</v>
      </c>
      <c r="L5" s="2">
        <f t="shared" ref="L4:L12" si="8">(K5+H5+E5)/3</f>
        <v>1.28333333333333</v>
      </c>
      <c r="M5" s="2">
        <f t="shared" si="3"/>
        <v>14.0056022408962</v>
      </c>
      <c r="N5" s="5">
        <v>0.053</v>
      </c>
      <c r="O5" s="5">
        <v>0.052</v>
      </c>
      <c r="P5" s="5">
        <f t="shared" si="4"/>
        <v>0.0525</v>
      </c>
      <c r="Q5" s="6">
        <f t="shared" si="5"/>
        <v>0.733091666666666</v>
      </c>
      <c r="R5" s="7">
        <v>0.058</v>
      </c>
      <c r="S5" s="7">
        <v>0.057</v>
      </c>
      <c r="T5" s="7">
        <f t="shared" si="6"/>
        <v>0.0575</v>
      </c>
      <c r="U5" s="7">
        <f t="shared" si="7"/>
        <v>5.94225</v>
      </c>
      <c r="V5" s="2">
        <v>7.07</v>
      </c>
      <c r="W5" s="2">
        <v>0.88</v>
      </c>
      <c r="X5" s="2"/>
      <c r="Y5" s="9">
        <v>27.8</v>
      </c>
    </row>
    <row r="6" ht="15.9" spans="1:25">
      <c r="A6" s="2" t="s">
        <v>17</v>
      </c>
      <c r="B6" s="2" t="s">
        <v>18</v>
      </c>
      <c r="C6" s="2">
        <v>20.6</v>
      </c>
      <c r="D6" s="2">
        <v>21.9</v>
      </c>
      <c r="E6" s="1">
        <f t="shared" si="0"/>
        <v>1.3</v>
      </c>
      <c r="F6" s="2">
        <v>21.9</v>
      </c>
      <c r="G6" s="2">
        <v>23.2</v>
      </c>
      <c r="H6">
        <f t="shared" si="1"/>
        <v>1.3</v>
      </c>
      <c r="I6" s="2">
        <v>23.2</v>
      </c>
      <c r="J6" s="2">
        <v>24.51</v>
      </c>
      <c r="K6">
        <f t="shared" si="2"/>
        <v>1.31</v>
      </c>
      <c r="L6" s="2">
        <f t="shared" si="8"/>
        <v>1.30333333333333</v>
      </c>
      <c r="M6" s="2">
        <f t="shared" si="3"/>
        <v>8.40336134453776</v>
      </c>
      <c r="N6" s="5">
        <v>0.046</v>
      </c>
      <c r="O6" s="5">
        <v>0.046</v>
      </c>
      <c r="P6" s="5">
        <f t="shared" si="4"/>
        <v>0.046</v>
      </c>
      <c r="Q6" s="6">
        <f t="shared" si="5"/>
        <v>0.140486666666666</v>
      </c>
      <c r="R6" s="7">
        <v>0.055</v>
      </c>
      <c r="S6" s="7">
        <v>0.055</v>
      </c>
      <c r="T6" s="7">
        <f t="shared" si="6"/>
        <v>0.055</v>
      </c>
      <c r="U6" s="7">
        <f t="shared" si="7"/>
        <v>5.672</v>
      </c>
      <c r="V6" s="2">
        <v>6.93</v>
      </c>
      <c r="W6" s="2">
        <v>0.78</v>
      </c>
      <c r="X6" s="2"/>
      <c r="Y6" s="9">
        <v>27.8</v>
      </c>
    </row>
    <row r="7" ht="15.9" spans="1:25">
      <c r="A7" s="2" t="s">
        <v>19</v>
      </c>
      <c r="B7" s="2" t="s">
        <v>20</v>
      </c>
      <c r="C7" s="2">
        <v>0.3</v>
      </c>
      <c r="D7" s="2">
        <v>1.6</v>
      </c>
      <c r="E7" s="1">
        <f t="shared" si="0"/>
        <v>1.3</v>
      </c>
      <c r="F7" s="2">
        <v>1.6</v>
      </c>
      <c r="G7" s="2">
        <v>2.89</v>
      </c>
      <c r="H7">
        <f t="shared" si="1"/>
        <v>1.29</v>
      </c>
      <c r="I7" s="2">
        <v>2.89</v>
      </c>
      <c r="J7" s="2">
        <v>4.1</v>
      </c>
      <c r="K7">
        <f t="shared" si="2"/>
        <v>1.21</v>
      </c>
      <c r="L7" s="2">
        <f t="shared" si="8"/>
        <v>1.26666666666667</v>
      </c>
      <c r="M7" s="2">
        <f t="shared" si="3"/>
        <v>18.6741363211951</v>
      </c>
      <c r="N7" s="5">
        <v>0.061</v>
      </c>
      <c r="O7" s="5">
        <v>0.057</v>
      </c>
      <c r="P7" s="5">
        <f t="shared" si="4"/>
        <v>0.059</v>
      </c>
      <c r="Q7" s="6">
        <f t="shared" si="5"/>
        <v>1.32569666666667</v>
      </c>
      <c r="R7">
        <v>0.059</v>
      </c>
      <c r="S7">
        <v>0.059</v>
      </c>
      <c r="T7" s="7">
        <f t="shared" si="6"/>
        <v>0.059</v>
      </c>
      <c r="U7" s="7">
        <f t="shared" si="7"/>
        <v>6.1044</v>
      </c>
      <c r="V7" s="2">
        <v>7.01</v>
      </c>
      <c r="W7" s="2">
        <v>0.7</v>
      </c>
      <c r="X7" s="2"/>
      <c r="Y7" s="9">
        <v>27.7</v>
      </c>
    </row>
    <row r="8" ht="30.3" spans="1:25">
      <c r="A8" s="2" t="s">
        <v>21</v>
      </c>
      <c r="B8" s="2" t="s">
        <v>22</v>
      </c>
      <c r="C8" s="2">
        <v>4.1</v>
      </c>
      <c r="D8" s="2">
        <v>5.41</v>
      </c>
      <c r="E8" s="1">
        <f t="shared" si="0"/>
        <v>1.31</v>
      </c>
      <c r="F8" s="2">
        <v>5.41</v>
      </c>
      <c r="G8" s="2">
        <v>6.61</v>
      </c>
      <c r="H8">
        <f t="shared" si="1"/>
        <v>1.2</v>
      </c>
      <c r="I8" s="2">
        <v>6.61</v>
      </c>
      <c r="J8" s="2">
        <v>7.9</v>
      </c>
      <c r="K8">
        <f t="shared" si="2"/>
        <v>1.29</v>
      </c>
      <c r="L8" s="2">
        <f t="shared" si="8"/>
        <v>1.26666666666667</v>
      </c>
      <c r="M8" s="2">
        <f t="shared" si="3"/>
        <v>18.6741363211951</v>
      </c>
      <c r="N8" s="5">
        <v>0.044</v>
      </c>
      <c r="O8" s="5">
        <v>0.045</v>
      </c>
      <c r="P8" s="5">
        <f t="shared" si="4"/>
        <v>0.0445</v>
      </c>
      <c r="Q8" s="6">
        <f t="shared" si="5"/>
        <v>0.00373166666666561</v>
      </c>
      <c r="R8" s="7">
        <v>0.053</v>
      </c>
      <c r="S8" s="7">
        <v>0.053</v>
      </c>
      <c r="T8" s="7">
        <f t="shared" si="6"/>
        <v>0.053</v>
      </c>
      <c r="U8" s="7">
        <f t="shared" si="7"/>
        <v>5.4558</v>
      </c>
      <c r="V8" s="2">
        <v>6.95</v>
      </c>
      <c r="W8" s="2">
        <v>0.77</v>
      </c>
      <c r="X8" s="2"/>
      <c r="Y8" s="9">
        <v>27.7</v>
      </c>
    </row>
    <row r="9" ht="30.3" spans="1:25">
      <c r="A9" s="2" t="s">
        <v>23</v>
      </c>
      <c r="B9" s="2" t="s">
        <v>24</v>
      </c>
      <c r="C9" s="2">
        <v>7.9</v>
      </c>
      <c r="D9" s="2">
        <v>9</v>
      </c>
      <c r="E9" s="1">
        <f t="shared" si="0"/>
        <v>1.1</v>
      </c>
      <c r="F9" s="2">
        <v>9</v>
      </c>
      <c r="G9" s="2">
        <v>10.3</v>
      </c>
      <c r="H9">
        <f t="shared" si="1"/>
        <v>1.3</v>
      </c>
      <c r="I9" s="2">
        <v>10.3</v>
      </c>
      <c r="J9" s="2">
        <v>11.61</v>
      </c>
      <c r="K9">
        <f t="shared" si="2"/>
        <v>1.31</v>
      </c>
      <c r="L9" s="2">
        <f>(K9+H9)/2</f>
        <v>1.305</v>
      </c>
      <c r="M9" s="2">
        <f t="shared" si="3"/>
        <v>7.936507936508</v>
      </c>
      <c r="N9" s="5">
        <v>0.053</v>
      </c>
      <c r="O9" s="5">
        <v>0.053</v>
      </c>
      <c r="P9" s="5">
        <f t="shared" si="4"/>
        <v>0.053</v>
      </c>
      <c r="Q9" s="6">
        <f t="shared" si="5"/>
        <v>0.778676666666666</v>
      </c>
      <c r="R9" s="7">
        <v>0.058</v>
      </c>
      <c r="S9" s="7">
        <v>0.057</v>
      </c>
      <c r="T9" s="7">
        <f t="shared" si="6"/>
        <v>0.0575</v>
      </c>
      <c r="U9" s="7">
        <f t="shared" si="7"/>
        <v>5.94225</v>
      </c>
      <c r="V9" s="2">
        <v>7.05</v>
      </c>
      <c r="W9" s="2">
        <v>0.72</v>
      </c>
      <c r="X9" s="2"/>
      <c r="Y9" s="9">
        <v>27.7</v>
      </c>
    </row>
    <row r="10" ht="30.3" spans="1:25">
      <c r="A10" s="2" t="s">
        <v>25</v>
      </c>
      <c r="B10" s="2" t="s">
        <v>26</v>
      </c>
      <c r="C10" s="2">
        <v>11.61</v>
      </c>
      <c r="D10" s="2">
        <v>12.95</v>
      </c>
      <c r="E10" s="1">
        <f t="shared" si="0"/>
        <v>1.34</v>
      </c>
      <c r="F10" s="2">
        <v>12.95</v>
      </c>
      <c r="G10" s="2">
        <v>14.25</v>
      </c>
      <c r="H10">
        <f t="shared" si="1"/>
        <v>1.3</v>
      </c>
      <c r="I10" s="2">
        <v>14.25</v>
      </c>
      <c r="J10" s="2">
        <v>15.61</v>
      </c>
      <c r="K10">
        <f t="shared" si="2"/>
        <v>1.36</v>
      </c>
      <c r="L10" s="2">
        <f t="shared" si="8"/>
        <v>1.33333333333333</v>
      </c>
      <c r="M10" s="2">
        <f t="shared" si="3"/>
        <v>0</v>
      </c>
      <c r="N10" s="5">
        <v>0.063</v>
      </c>
      <c r="O10" s="5">
        <v>0.064</v>
      </c>
      <c r="P10" s="5">
        <f t="shared" si="4"/>
        <v>0.0635</v>
      </c>
      <c r="Q10" s="6">
        <f t="shared" si="5"/>
        <v>1.73596166666667</v>
      </c>
      <c r="R10" s="7">
        <v>0.057</v>
      </c>
      <c r="S10" s="7">
        <v>0.058</v>
      </c>
      <c r="T10" s="7">
        <f t="shared" si="6"/>
        <v>0.0575</v>
      </c>
      <c r="U10" s="7">
        <f t="shared" si="7"/>
        <v>5.94225</v>
      </c>
      <c r="V10" s="2">
        <v>6.97</v>
      </c>
      <c r="W10" s="2">
        <v>0.72</v>
      </c>
      <c r="X10" s="2"/>
      <c r="Y10" s="9">
        <v>27.6</v>
      </c>
    </row>
    <row r="11" ht="15.9" spans="1:25">
      <c r="A11" s="2"/>
      <c r="B11" s="2" t="s">
        <v>27</v>
      </c>
      <c r="C11" s="2">
        <v>15.61</v>
      </c>
      <c r="D11" s="2">
        <v>16.68</v>
      </c>
      <c r="E11" s="1">
        <f t="shared" si="0"/>
        <v>1.07</v>
      </c>
      <c r="F11" s="2">
        <v>16.68</v>
      </c>
      <c r="G11" s="2">
        <v>17.62</v>
      </c>
      <c r="H11">
        <f t="shared" si="1"/>
        <v>0.940000000000001</v>
      </c>
      <c r="I11" s="2">
        <v>17.62</v>
      </c>
      <c r="J11" s="2">
        <v>18.7</v>
      </c>
      <c r="K11">
        <f t="shared" si="2"/>
        <v>1.08</v>
      </c>
      <c r="L11" s="2">
        <f t="shared" si="8"/>
        <v>1.03</v>
      </c>
      <c r="M11" s="2">
        <f t="shared" si="3"/>
        <v>84.9673202614379</v>
      </c>
      <c r="N11" s="5">
        <v>0.268</v>
      </c>
      <c r="O11" s="5">
        <v>0.274</v>
      </c>
      <c r="P11" s="5">
        <f t="shared" si="4"/>
        <v>0.271</v>
      </c>
      <c r="Q11" s="6">
        <f t="shared" si="5"/>
        <v>20.6537366666667</v>
      </c>
      <c r="R11" s="7">
        <v>0.024</v>
      </c>
      <c r="S11" s="7">
        <v>0.024</v>
      </c>
      <c r="T11" s="7">
        <f t="shared" si="6"/>
        <v>0.024</v>
      </c>
      <c r="U11" s="7">
        <f t="shared" si="7"/>
        <v>2.3209</v>
      </c>
      <c r="V11" s="2">
        <v>7.05</v>
      </c>
      <c r="W11" s="2">
        <v>0.74</v>
      </c>
      <c r="X11" s="2"/>
      <c r="Y11" s="9">
        <v>27.4</v>
      </c>
    </row>
    <row r="12" ht="15.9" spans="1:25">
      <c r="A12" s="2"/>
      <c r="B12" s="2" t="s">
        <v>28</v>
      </c>
      <c r="C12" s="2">
        <v>18.7</v>
      </c>
      <c r="D12" s="2">
        <v>20</v>
      </c>
      <c r="E12" s="1">
        <f t="shared" si="0"/>
        <v>1.3</v>
      </c>
      <c r="F12" s="2">
        <v>20</v>
      </c>
      <c r="G12" s="2">
        <v>21.3</v>
      </c>
      <c r="H12">
        <f t="shared" si="1"/>
        <v>1.3</v>
      </c>
      <c r="I12" s="2">
        <v>21.3</v>
      </c>
      <c r="J12" s="2">
        <v>22.7</v>
      </c>
      <c r="K12">
        <f t="shared" si="2"/>
        <v>1.4</v>
      </c>
      <c r="L12" s="2">
        <f t="shared" si="8"/>
        <v>1.33333333333333</v>
      </c>
      <c r="M12" s="2"/>
      <c r="N12" s="5"/>
      <c r="O12" s="5"/>
      <c r="P12" s="5"/>
      <c r="Q12" s="5"/>
      <c r="R12" s="7"/>
      <c r="S12" s="7"/>
      <c r="T12" s="7"/>
      <c r="U12" s="7"/>
      <c r="V12" s="2"/>
      <c r="W12" s="2"/>
      <c r="X12" s="2"/>
      <c r="Y12" s="2"/>
    </row>
    <row r="13" ht="15.9" spans="1:25">
      <c r="A13" s="1" t="s">
        <v>29</v>
      </c>
      <c r="B13" s="1"/>
      <c r="C13" s="2">
        <v>0.73</v>
      </c>
      <c r="D13" s="2">
        <v>10.25</v>
      </c>
      <c r="E13" s="1">
        <f t="shared" si="0"/>
        <v>9.52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ht="15.15" spans="1:2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</sheetData>
  <mergeCells count="12">
    <mergeCell ref="C1:J1"/>
    <mergeCell ref="N1:P1"/>
    <mergeCell ref="R1:T1"/>
    <mergeCell ref="C2:D2"/>
    <mergeCell ref="F2:G2"/>
    <mergeCell ref="I2:J2"/>
    <mergeCell ref="A13:B13"/>
    <mergeCell ref="V1:V2"/>
    <mergeCell ref="W1:W2"/>
    <mergeCell ref="X1:X2"/>
    <mergeCell ref="Y1:Y2"/>
    <mergeCell ref="A1:B2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dcterms:created xsi:type="dcterms:W3CDTF">2017-04-22T04:18:00Z</dcterms:created>
  <dcterms:modified xsi:type="dcterms:W3CDTF">2017-05-12T11:41:27Z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2052-10.1.0.6393</vt:lpwstr>
  </property>
</Properties>
</file>