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ywn\DataPhile\"/>
    </mc:Choice>
  </mc:AlternateContent>
  <xr:revisionPtr revIDLastSave="0" documentId="13_ncr:1_{378301C2-D876-4C41-9160-850854F7197D}" xr6:coauthVersionLast="44" xr6:coauthVersionMax="44" xr10:uidLastSave="{00000000-0000-0000-0000-000000000000}"/>
  <bookViews>
    <workbookView xWindow="-120" yWindow="-120" windowWidth="20730" windowHeight="11160" activeTab="1" xr2:uid="{65F18E78-AD1B-4979-817D-4027B5BF7923}"/>
  </bookViews>
  <sheets>
    <sheet name="Sheet1" sheetId="1" r:id="rId1"/>
    <sheet name="Status" sheetId="6" r:id="rId2"/>
    <sheet name="Sheet3" sheetId="5" r:id="rId3"/>
    <sheet name="Sheet2" sheetId="7" r:id="rId4"/>
    <sheet name="Sheet5" sheetId="9" r:id="rId5"/>
    <sheet name="Sheet4" sheetId="8" r:id="rId6"/>
  </sheets>
  <definedNames>
    <definedName name="_xlnm._FilterDatabase" localSheetId="2" hidden="1">Sheet3!$A$1:$J$17</definedName>
    <definedName name="ExternalData_1" localSheetId="4" hidden="1">Sheet5!$A$1:$F$17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1" l="1"/>
  <c r="H2" i="1"/>
  <c r="G3" i="1"/>
  <c r="H3" i="1"/>
  <c r="G5" i="1"/>
  <c r="H5" i="1"/>
  <c r="G6" i="1"/>
  <c r="H6" i="1"/>
  <c r="G7" i="1"/>
  <c r="H7" i="1"/>
  <c r="G8" i="1"/>
  <c r="H8" i="1"/>
  <c r="G9" i="1"/>
  <c r="H9" i="1"/>
  <c r="G10" i="1"/>
  <c r="H10" i="1"/>
  <c r="G11" i="1"/>
  <c r="H11" i="1"/>
  <c r="G12" i="1"/>
  <c r="H12" i="1"/>
  <c r="G13" i="1"/>
  <c r="H13" i="1"/>
  <c r="G14" i="1"/>
  <c r="H14" i="1"/>
  <c r="G15" i="1"/>
  <c r="H15" i="1"/>
  <c r="G16" i="1"/>
  <c r="H16" i="1"/>
  <c r="G17" i="1"/>
  <c r="H17" i="1"/>
  <c r="H4" i="1"/>
  <c r="G4" i="1"/>
  <c r="F3" i="1" l="1"/>
  <c r="F4" i="1"/>
  <c r="F5" i="1"/>
  <c r="F6" i="1"/>
  <c r="F7" i="1"/>
  <c r="F8" i="1"/>
  <c r="F9" i="1"/>
  <c r="F10" i="1"/>
  <c r="F11" i="1"/>
  <c r="F12" i="1"/>
  <c r="F13" i="1"/>
  <c r="F14" i="1"/>
  <c r="F15" i="1"/>
  <c r="F16" i="1"/>
  <c r="F17" i="1"/>
  <c r="F2" i="1"/>
  <c r="I4" i="1"/>
  <c r="I8" i="1"/>
  <c r="I12" i="1"/>
  <c r="I16" i="1"/>
  <c r="I3" i="1"/>
  <c r="I5" i="1"/>
  <c r="I6" i="1"/>
  <c r="I7" i="1"/>
  <c r="I9" i="1"/>
  <c r="I10" i="1"/>
  <c r="I11" i="1"/>
  <c r="I13" i="1"/>
  <c r="I14" i="1"/>
  <c r="I15" i="1"/>
  <c r="I17" i="1"/>
  <c r="I2" i="1" l="1"/>
  <c r="J3" i="1"/>
  <c r="J4" i="1"/>
  <c r="J5" i="1"/>
  <c r="J6" i="1"/>
  <c r="J7" i="1"/>
  <c r="J8" i="1"/>
  <c r="J9" i="1"/>
  <c r="J10" i="1"/>
  <c r="J11" i="1"/>
  <c r="J12" i="1"/>
  <c r="J13" i="1"/>
  <c r="J14" i="1"/>
  <c r="J15" i="1"/>
  <c r="J16" i="1"/>
  <c r="J17" i="1"/>
  <c r="J2" i="1"/>
  <c r="K3" i="1" l="1"/>
  <c r="K4" i="1"/>
  <c r="K5" i="1"/>
  <c r="K6" i="1"/>
  <c r="K7" i="1"/>
  <c r="K8" i="1"/>
  <c r="K9" i="1"/>
  <c r="K10" i="1"/>
  <c r="K11" i="1"/>
  <c r="K12" i="1"/>
  <c r="K13" i="1"/>
  <c r="K14" i="1"/>
  <c r="K15" i="1"/>
  <c r="K16" i="1"/>
  <c r="K17" i="1"/>
  <c r="K2" i="1"/>
  <c r="L3" i="1"/>
  <c r="L4" i="1"/>
  <c r="L5" i="1"/>
  <c r="L6" i="1"/>
  <c r="L7" i="1"/>
  <c r="L8" i="1"/>
  <c r="L9" i="1"/>
  <c r="L10" i="1"/>
  <c r="L11" i="1"/>
  <c r="L12" i="1"/>
  <c r="L13" i="1"/>
  <c r="L14" i="1"/>
  <c r="L15" i="1"/>
  <c r="L16" i="1"/>
  <c r="L17" i="1"/>
  <c r="L2" i="1"/>
  <c r="M3" i="1"/>
  <c r="M4" i="1"/>
  <c r="M5" i="1"/>
  <c r="M6" i="1"/>
  <c r="M7" i="1"/>
  <c r="M8" i="1"/>
  <c r="M9" i="1"/>
  <c r="M10" i="1"/>
  <c r="M11" i="1"/>
  <c r="M12" i="1"/>
  <c r="M13" i="1"/>
  <c r="M14" i="1"/>
  <c r="M15" i="1"/>
  <c r="M16" i="1"/>
  <c r="M17" i="1"/>
  <c r="M2" i="1"/>
  <c r="N12" i="1" l="1"/>
  <c r="N11" i="1"/>
  <c r="N3" i="1"/>
  <c r="N4" i="1"/>
  <c r="N5" i="1"/>
  <c r="N6" i="1"/>
  <c r="N7" i="1"/>
  <c r="N8" i="1"/>
  <c r="N9" i="1"/>
  <c r="N10" i="1"/>
  <c r="N13" i="1"/>
  <c r="N14" i="1"/>
  <c r="N15" i="1"/>
  <c r="N16" i="1"/>
  <c r="N17" i="1"/>
  <c r="N2" i="1"/>
  <c r="P3" i="1"/>
  <c r="P4" i="1"/>
  <c r="P5" i="1"/>
  <c r="P6" i="1"/>
  <c r="P7" i="1"/>
  <c r="P8" i="1"/>
  <c r="P9" i="1"/>
  <c r="P10" i="1"/>
  <c r="P11" i="1"/>
  <c r="P12" i="1"/>
  <c r="P13" i="1"/>
  <c r="P14" i="1"/>
  <c r="P15" i="1"/>
  <c r="P16" i="1"/>
  <c r="P17" i="1"/>
  <c r="P2" i="1"/>
  <c r="F14" i="7" l="1"/>
  <c r="F13" i="7"/>
  <c r="F10" i="7"/>
  <c r="F9" i="7"/>
  <c r="F8" i="7"/>
  <c r="F7" i="7"/>
  <c r="F6" i="7"/>
  <c r="F5" i="7"/>
  <c r="F15" i="7"/>
  <c r="F16" i="7"/>
  <c r="F17" i="7"/>
  <c r="F2" i="7"/>
  <c r="J3" i="5"/>
  <c r="J4" i="5"/>
  <c r="J5" i="5"/>
  <c r="J6" i="5"/>
  <c r="J7" i="5"/>
  <c r="J8" i="5"/>
  <c r="J9" i="5"/>
  <c r="J10" i="5"/>
  <c r="J11" i="5"/>
  <c r="J12" i="5"/>
  <c r="J13" i="5"/>
  <c r="J14" i="5"/>
  <c r="J15" i="5"/>
  <c r="J16" i="5"/>
  <c r="J17" i="5"/>
  <c r="J2" i="5"/>
  <c r="O3" i="1"/>
  <c r="O4" i="1"/>
  <c r="O5" i="1"/>
  <c r="O6" i="1"/>
  <c r="O7" i="1"/>
  <c r="O8" i="1"/>
  <c r="O9" i="1"/>
  <c r="O10" i="1"/>
  <c r="O11" i="1"/>
  <c r="O12" i="1"/>
  <c r="O13" i="1"/>
  <c r="O14" i="1"/>
  <c r="O15" i="1"/>
  <c r="O16" i="1"/>
  <c r="O17" i="1"/>
  <c r="O2" i="1"/>
  <c r="AH12" i="1" l="1"/>
  <c r="AH11" i="1"/>
  <c r="AH3" i="1"/>
  <c r="AH4" i="1"/>
  <c r="AH5" i="1"/>
  <c r="AH6" i="1"/>
  <c r="AH7" i="1"/>
  <c r="AH8" i="1"/>
  <c r="AH9" i="1"/>
  <c r="AH10" i="1"/>
  <c r="AH13" i="1"/>
  <c r="AH14" i="1"/>
  <c r="AH15" i="1"/>
  <c r="AH16" i="1"/>
  <c r="AH17" i="1"/>
  <c r="AH2" i="1"/>
  <c r="AB3" i="1" l="1"/>
  <c r="AB4" i="1"/>
  <c r="AB5" i="1"/>
  <c r="AB6" i="1"/>
  <c r="AB7" i="1"/>
  <c r="AB8" i="1"/>
  <c r="AB9" i="1"/>
  <c r="AB10" i="1"/>
  <c r="AB11" i="1"/>
  <c r="AB12" i="1"/>
  <c r="AB13" i="1"/>
  <c r="AB14" i="1"/>
  <c r="AB15" i="1"/>
  <c r="AB16" i="1"/>
  <c r="AB17" i="1"/>
  <c r="AB2" i="1"/>
  <c r="AG3" i="1"/>
  <c r="AG4" i="1"/>
  <c r="AG5" i="1"/>
  <c r="AG6" i="1"/>
  <c r="AG7" i="1"/>
  <c r="AG8" i="1"/>
  <c r="AG9" i="1"/>
  <c r="AG10" i="1"/>
  <c r="AG11" i="1"/>
  <c r="AG12" i="1"/>
  <c r="AG13" i="1"/>
  <c r="AG14" i="1"/>
  <c r="AG15" i="1"/>
  <c r="AG16" i="1"/>
  <c r="AG17" i="1"/>
  <c r="AG2" i="1"/>
  <c r="AF3" i="1" l="1"/>
  <c r="AF4" i="1"/>
  <c r="AF5" i="1"/>
  <c r="AF6" i="1"/>
  <c r="AF7" i="1"/>
  <c r="AF8" i="1"/>
  <c r="AF9" i="1"/>
  <c r="AF10" i="1"/>
  <c r="AF11" i="1"/>
  <c r="AF12" i="1"/>
  <c r="AF13" i="1"/>
  <c r="AF14" i="1"/>
  <c r="AF15" i="1"/>
  <c r="AF16" i="1"/>
  <c r="AF17" i="1"/>
  <c r="AF2" i="1"/>
  <c r="AE2" i="1"/>
  <c r="AE3" i="1"/>
  <c r="AE4" i="1"/>
  <c r="AE5" i="1"/>
  <c r="AE6" i="1"/>
  <c r="AE7" i="1"/>
  <c r="AE8" i="1"/>
  <c r="AE9" i="1"/>
  <c r="AE10" i="1"/>
  <c r="AE11" i="1"/>
  <c r="AE12" i="1"/>
  <c r="AE13" i="1"/>
  <c r="AE14" i="1"/>
  <c r="AE15" i="1"/>
  <c r="AE16" i="1"/>
  <c r="AE17" i="1"/>
  <c r="AD2" i="1" l="1"/>
  <c r="AD3" i="1"/>
  <c r="AD4" i="1"/>
  <c r="AD5" i="1"/>
  <c r="AD6" i="1"/>
  <c r="AD7" i="1"/>
  <c r="AD8" i="1"/>
  <c r="AD9" i="1"/>
  <c r="AD10" i="1"/>
  <c r="AD11" i="1"/>
  <c r="AD12" i="1"/>
  <c r="AD13" i="1"/>
  <c r="AD14" i="1"/>
  <c r="AD15" i="1"/>
  <c r="AD16" i="1"/>
  <c r="AD17" i="1"/>
  <c r="AC3" i="1"/>
  <c r="AC4" i="1"/>
  <c r="AC5" i="1"/>
  <c r="AC6" i="1"/>
  <c r="AC7" i="1"/>
  <c r="AC8" i="1"/>
  <c r="AC9" i="1"/>
  <c r="AC10" i="1"/>
  <c r="AC11" i="1"/>
  <c r="AC12" i="1"/>
  <c r="AC13" i="1"/>
  <c r="AC14" i="1"/>
  <c r="AC15" i="1"/>
  <c r="AC16" i="1"/>
  <c r="AC17" i="1"/>
  <c r="AC2" i="1"/>
  <c r="AA3" i="1" l="1"/>
  <c r="AA4" i="1"/>
  <c r="AA5" i="1"/>
  <c r="AA6" i="1"/>
  <c r="AA7" i="1"/>
  <c r="AA8" i="1"/>
  <c r="AA9" i="1"/>
  <c r="AA10" i="1"/>
  <c r="AA11" i="1"/>
  <c r="AA12" i="1"/>
  <c r="AA13" i="1"/>
  <c r="AA14" i="1"/>
  <c r="AA15" i="1"/>
  <c r="AA16" i="1"/>
  <c r="AA17" i="1"/>
  <c r="AA2" i="1"/>
  <c r="Z3" i="1"/>
  <c r="Z4" i="1"/>
  <c r="Z5" i="1"/>
  <c r="Z6" i="1"/>
  <c r="Z7" i="1"/>
  <c r="Z8" i="1"/>
  <c r="Z9" i="1"/>
  <c r="Z10" i="1"/>
  <c r="Z11" i="1"/>
  <c r="Z12" i="1"/>
  <c r="Z13" i="1"/>
  <c r="Z14" i="1"/>
  <c r="Z15" i="1"/>
  <c r="Z16" i="1"/>
  <c r="Z17" i="1"/>
  <c r="Z2" i="1"/>
  <c r="Y3" i="1"/>
  <c r="Y4" i="1"/>
  <c r="Y5" i="1"/>
  <c r="Y6" i="1"/>
  <c r="Y7" i="1"/>
  <c r="Y8" i="1"/>
  <c r="Y9" i="1"/>
  <c r="Y10" i="1"/>
  <c r="Y11" i="1"/>
  <c r="Y12" i="1"/>
  <c r="Y13" i="1"/>
  <c r="Y14" i="1"/>
  <c r="Y15" i="1"/>
  <c r="Y16" i="1"/>
  <c r="Y17" i="1"/>
  <c r="Y2" i="1"/>
  <c r="X3" i="1"/>
  <c r="X4" i="1"/>
  <c r="X5" i="1"/>
  <c r="X6" i="1"/>
  <c r="X7" i="1"/>
  <c r="X8" i="1"/>
  <c r="X9" i="1"/>
  <c r="X10" i="1"/>
  <c r="X11" i="1"/>
  <c r="X12" i="1"/>
  <c r="X13" i="1"/>
  <c r="X14" i="1"/>
  <c r="X15" i="1"/>
  <c r="X16" i="1"/>
  <c r="X17" i="1"/>
  <c r="X2" i="1"/>
  <c r="W3" i="1"/>
  <c r="W4" i="1"/>
  <c r="W5" i="1"/>
  <c r="W6" i="1"/>
  <c r="W7" i="1"/>
  <c r="W8" i="1"/>
  <c r="W9" i="1"/>
  <c r="W10" i="1"/>
  <c r="W11" i="1"/>
  <c r="W12" i="1"/>
  <c r="W13" i="1"/>
  <c r="W14" i="1"/>
  <c r="W15" i="1"/>
  <c r="W16" i="1"/>
  <c r="W17" i="1"/>
  <c r="W2" i="1"/>
  <c r="V3" i="1" l="1"/>
  <c r="V4" i="1"/>
  <c r="V5" i="1"/>
  <c r="V6" i="1"/>
  <c r="V7" i="1"/>
  <c r="V8" i="1"/>
  <c r="V9" i="1"/>
  <c r="V10" i="1"/>
  <c r="V11" i="1"/>
  <c r="V12" i="1"/>
  <c r="V13" i="1"/>
  <c r="V14" i="1"/>
  <c r="V15" i="1"/>
  <c r="V16" i="1"/>
  <c r="V17" i="1"/>
  <c r="V2" i="1"/>
  <c r="U3" i="1" l="1"/>
  <c r="U4" i="1"/>
  <c r="U5" i="1"/>
  <c r="U6" i="1"/>
  <c r="U7" i="1"/>
  <c r="U8" i="1"/>
  <c r="U9" i="1"/>
  <c r="U10" i="1"/>
  <c r="U11" i="1"/>
  <c r="U12" i="1"/>
  <c r="U13" i="1"/>
  <c r="U14" i="1"/>
  <c r="U15" i="1"/>
  <c r="U16" i="1"/>
  <c r="U17" i="1"/>
  <c r="U2" i="1"/>
  <c r="T3" i="1" l="1"/>
  <c r="T4" i="1"/>
  <c r="T5" i="1"/>
  <c r="T6" i="1"/>
  <c r="T7" i="1"/>
  <c r="T8" i="1"/>
  <c r="T9" i="1"/>
  <c r="T10" i="1"/>
  <c r="T11" i="1"/>
  <c r="T12" i="1"/>
  <c r="T13" i="1"/>
  <c r="T14" i="1"/>
  <c r="T15" i="1"/>
  <c r="T16" i="1"/>
  <c r="T17" i="1"/>
  <c r="T2" i="1"/>
  <c r="S3" i="1" l="1"/>
  <c r="S4" i="1"/>
  <c r="S5" i="1"/>
  <c r="S6" i="1"/>
  <c r="S7" i="1"/>
  <c r="S8" i="1"/>
  <c r="S9" i="1"/>
  <c r="S10" i="1"/>
  <c r="S11" i="1"/>
  <c r="S12" i="1"/>
  <c r="S13" i="1"/>
  <c r="S14" i="1"/>
  <c r="S15" i="1"/>
  <c r="S16" i="1"/>
  <c r="S17" i="1"/>
  <c r="S2" i="1"/>
  <c r="R3" i="1"/>
  <c r="R4" i="1"/>
  <c r="R5" i="1"/>
  <c r="R6" i="1"/>
  <c r="R7" i="1"/>
  <c r="R8" i="1"/>
  <c r="R9" i="1"/>
  <c r="R10" i="1"/>
  <c r="R11" i="1"/>
  <c r="R12" i="1"/>
  <c r="R13" i="1"/>
  <c r="R14" i="1"/>
  <c r="R15" i="1"/>
  <c r="R16" i="1"/>
  <c r="R17" i="1"/>
  <c r="R2" i="1"/>
  <c r="Q3" i="1"/>
  <c r="Q4" i="1"/>
  <c r="Q5" i="1"/>
  <c r="Q6" i="1"/>
  <c r="Q7" i="1"/>
  <c r="Q8" i="1"/>
  <c r="Q9" i="1"/>
  <c r="Q10" i="1"/>
  <c r="Q11" i="1"/>
  <c r="Q12" i="1"/>
  <c r="Q13" i="1"/>
  <c r="Q14" i="1"/>
  <c r="Q15" i="1"/>
  <c r="Q16" i="1"/>
  <c r="Q17" i="1"/>
  <c r="Q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14794F-B150-4237-9660-BEC02720C686}" keepAlive="1" name="Query - new 1" description="Connection to the 'new 1' query in the workbook." type="5" refreshedVersion="6" background="1" saveData="1">
    <dbPr connection="Provider=Microsoft.Mashup.OleDb.1;Data Source=$Workbook$;Location=new 1;Extended Properties=&quot;&quot;" command="SELECT * FROM [new 1]"/>
  </connection>
</connections>
</file>

<file path=xl/sharedStrings.xml><?xml version="1.0" encoding="utf-8"?>
<sst xmlns="http://schemas.openxmlformats.org/spreadsheetml/2006/main" count="520" uniqueCount="123">
  <si>
    <t>actran</t>
  </si>
  <si>
    <t>gngnco</t>
  </si>
  <si>
    <t>mfclac</t>
  </si>
  <si>
    <t>mfacct</t>
  </si>
  <si>
    <t>mfrr</t>
  </si>
  <si>
    <t>esmgr</t>
  </si>
  <si>
    <t>acpos</t>
  </si>
  <si>
    <t>gnexch</t>
  </si>
  <si>
    <t>tpkptl</t>
  </si>
  <si>
    <t>mfclcl</t>
  </si>
  <si>
    <t>mfsc</t>
  </si>
  <si>
    <t>tpcont</t>
  </si>
  <si>
    <t>mfbr</t>
  </si>
  <si>
    <t>mfcl</t>
  </si>
  <si>
    <t>mfrrus</t>
  </si>
  <si>
    <t>gncode</t>
  </si>
  <si>
    <t>class</t>
  </si>
  <si>
    <t>client</t>
  </si>
  <si>
    <t>last_dt</t>
  </si>
  <si>
    <t>rr</t>
  </si>
  <si>
    <t>branch</t>
  </si>
  <si>
    <t>acct, stl_dt, cusip, stmt_sort, time_seq, seq</t>
  </si>
  <si>
    <t>company</t>
  </si>
  <si>
    <t>client,acct</t>
  </si>
  <si>
    <t>code, fund_type, suspense</t>
  </si>
  <si>
    <t>fund_code, fund_type</t>
  </si>
  <si>
    <t>acct, cusip</t>
  </si>
  <si>
    <t>tran_type, buy_fds, sell_fds, exch_dt, exch_time, max_amt</t>
  </si>
  <si>
    <t>proc_dt, trd_num, client_side, tlr_num</t>
  </si>
  <si>
    <t>cusip</t>
  </si>
  <si>
    <t>proc_dt, trd_num, client_side</t>
  </si>
  <si>
    <t>usr, rr</t>
  </si>
  <si>
    <t>table_name,code</t>
  </si>
  <si>
    <t>#</t>
  </si>
  <si>
    <t>MSI</t>
  </si>
  <si>
    <t>MSISI</t>
  </si>
  <si>
    <t>MSII</t>
  </si>
  <si>
    <t>VM</t>
  </si>
  <si>
    <t>--</t>
  </si>
  <si>
    <t>√</t>
  </si>
  <si>
    <t>Note: MSII connection in preprod is not available as of now</t>
  </si>
  <si>
    <t>actran*</t>
  </si>
  <si>
    <t>gnexch*</t>
  </si>
  <si>
    <t>tpkptl*</t>
  </si>
  <si>
    <t>tpcont*</t>
  </si>
  <si>
    <t>mfrrus*</t>
  </si>
  <si>
    <t>Table</t>
  </si>
  <si>
    <t>proc_dt</t>
  </si>
  <si>
    <t>√/Y</t>
  </si>
  <si>
    <t>√/N</t>
  </si>
  <si>
    <t>Range_Column</t>
  </si>
  <si>
    <t>01</t>
  </si>
  <si>
    <t>02</t>
  </si>
  <si>
    <t>10</t>
  </si>
  <si>
    <t>11</t>
  </si>
  <si>
    <t>03</t>
  </si>
  <si>
    <t>04</t>
  </si>
  <si>
    <t>05</t>
  </si>
  <si>
    <t>06</t>
  </si>
  <si>
    <t>07</t>
  </si>
  <si>
    <t>08</t>
  </si>
  <si>
    <t>09</t>
  </si>
  <si>
    <t>12</t>
  </si>
  <si>
    <t>13</t>
  </si>
  <si>
    <t>14</t>
  </si>
  <si>
    <t>15</t>
  </si>
  <si>
    <t>16</t>
  </si>
  <si>
    <t>Table Name</t>
  </si>
  <si>
    <t>QA Resource/Owner</t>
  </si>
  <si>
    <t>Open Defects</t>
  </si>
  <si>
    <t>Winnie/Subha</t>
  </si>
  <si>
    <t>-</t>
  </si>
  <si>
    <t>Data Validation - day0</t>
  </si>
  <si>
    <t>MSI/VM</t>
  </si>
  <si>
    <t>PK</t>
  </si>
  <si>
    <t>NoNulls</t>
  </si>
  <si>
    <t>stl_dt, last_time, acct, last_dt,proc_dt, for_acctng, ref_num, cusip, qty, settled, tran_code, rr,seq, amt,stmt_sort,on_stmt, post_type</t>
  </si>
  <si>
    <t>fscl_yrnd,rtnd_earn,fst_bal,lst_bal,fst_pl,lst_pl,short_name,consoldt,stmt_on,fund_type,language</t>
  </si>
  <si>
    <t>last_dt,last_time,descr</t>
  </si>
  <si>
    <t>rr,branch,trades_ok,short_name,language,trd_name,website,authorized_list_code,under_supervision,rr_type</t>
  </si>
  <si>
    <t>last_dt,nfu_group,epa,french_name</t>
  </si>
  <si>
    <t>last_dt,last_time,exch_time</t>
  </si>
  <si>
    <t>last_dt,last_time</t>
  </si>
  <si>
    <t>client,rr,residence,nrt,stat,np41,branch,consoldt,np41b,np41c,bank_crlimit,giin,irs_cost_method,consent_to_share,alternate_id</t>
  </si>
  <si>
    <t>last_dt,last_time,entr_dt,entr_time,ref_num</t>
  </si>
  <si>
    <t>branch,last_dt,last_time,short_name,ibcode,residence</t>
  </si>
  <si>
    <t>rr,last_dt,last_time</t>
  </si>
  <si>
    <t>last_dt,descr,last_time</t>
  </si>
  <si>
    <t>class,last_usr,seg_proc</t>
  </si>
  <si>
    <t>cusip,short_name,fund_type,prc_factor,reg_code,dual_pay,bbs_elig,vse_elig,dtc_elig,mdw_elig,euro_elig,name_chg,recommend,div_days,priv_days,class,num_decimals,stat,seg_pri,seg_pri_or,trades_ok,cds_elig,cns_elig,nids_elig,dcs_ecs_elig,seg_fund,drs_elig,prc_stat,days_prc_cur</t>
  </si>
  <si>
    <t>acct,stat,del_code,comm_type,comm_amt,fund_type,cons_lvl,debit_int,credit_int,class,cr_limit,cr_check,opt_appr,net_rr,client,discr,delinq,rr,trades_ok,residence,np41,np41b,np41c,div_code,ibcode,monthly_stmt,crm2_eligible</t>
  </si>
  <si>
    <t>acct,cusip,rr,pend_qty,cur_cost,seg_qty,memo_qty,memo_cost,short,last_dt,last_time,sfk_qty,off_qty,cost_stat,cost_stat_ovrd,cost_stat_ovrd_usr,cost_stat_calc,cost_stat_ovrd_memo</t>
  </si>
  <si>
    <t>Overall Status</t>
  </si>
  <si>
    <t>Pass</t>
  </si>
  <si>
    <t>Count Validation- day0</t>
  </si>
  <si>
    <t>Record Count - day0(6 months)</t>
  </si>
  <si>
    <t>Column1</t>
  </si>
  <si>
    <t>Column2</t>
  </si>
  <si>
    <t>Column3</t>
  </si>
  <si>
    <t>Column4</t>
  </si>
  <si>
    <t>Column5</t>
  </si>
  <si>
    <t>Column6</t>
  </si>
  <si>
    <t/>
  </si>
  <si>
    <t>01_dpl_actran</t>
  </si>
  <si>
    <t>02_dpl_gngnco</t>
  </si>
  <si>
    <t>03_dpl_mfclac</t>
  </si>
  <si>
    <t>04_dpl_mfacct</t>
  </si>
  <si>
    <t>05_dpl_mfrr</t>
  </si>
  <si>
    <t>06_dpl_esmgr</t>
  </si>
  <si>
    <t>07_dpl_acpos</t>
  </si>
  <si>
    <t>08_dpl_gnexch</t>
  </si>
  <si>
    <t>09_dpl_tpkptl</t>
  </si>
  <si>
    <t>10_dpl_mfclcl</t>
  </si>
  <si>
    <t>11_dpl_mfsc</t>
  </si>
  <si>
    <t>12_dpl_tpcont</t>
  </si>
  <si>
    <t>13_dpl_mfbr</t>
  </si>
  <si>
    <t>14_dpl_mfcl</t>
  </si>
  <si>
    <t>15_dpl_mfrrus</t>
  </si>
  <si>
    <t>16_dpl_gncode</t>
  </si>
  <si>
    <t>Count Validation- day1</t>
  </si>
  <si>
    <t>Data Validation - day1</t>
  </si>
  <si>
    <t>As of : 2020-05-26</t>
  </si>
  <si>
    <r>
      <rPr>
        <b/>
        <u/>
        <sz val="9"/>
        <color theme="1"/>
        <rFont val="Calibri"/>
        <family val="2"/>
        <scheme val="minor"/>
      </rPr>
      <t>Day0 - Pre-Prod</t>
    </r>
    <r>
      <rPr>
        <b/>
        <sz val="9"/>
        <color theme="1"/>
        <rFont val="Calibri"/>
        <family val="2"/>
        <scheme val="minor"/>
      </rPr>
      <t xml:space="preserve">:  Completed
</t>
    </r>
    <r>
      <rPr>
        <b/>
        <u/>
        <sz val="9"/>
        <color theme="1"/>
        <rFont val="Calibri"/>
        <family val="2"/>
        <scheme val="minor"/>
      </rPr>
      <t>Day0 - DPL Prpduction</t>
    </r>
    <r>
      <rPr>
        <b/>
        <sz val="9"/>
        <color theme="1"/>
        <rFont val="Calibri"/>
        <family val="2"/>
        <scheme val="minor"/>
      </rPr>
      <t xml:space="preserve">:  Starting  - May14 - May20 completed
</t>
    </r>
    <r>
      <rPr>
        <b/>
        <u/>
        <sz val="9"/>
        <color theme="1"/>
        <rFont val="Calibri"/>
        <family val="2"/>
        <scheme val="minor"/>
      </rPr>
      <t xml:space="preserve">Day1: </t>
    </r>
    <r>
      <rPr>
        <b/>
        <sz val="9"/>
        <color theme="1"/>
        <rFont val="Calibri"/>
        <family val="2"/>
        <scheme val="minor"/>
      </rPr>
      <t xml:space="preserve">
 </t>
    </r>
    <r>
      <rPr>
        <sz val="9"/>
        <color theme="1"/>
        <rFont val="Calibri"/>
        <family val="2"/>
        <scheme val="minor"/>
      </rPr>
      <t xml:space="preserve">* Data validation is in progress
 * Day0 data re-validation will be proformed after day1 data validation
</t>
    </r>
    <r>
      <rPr>
        <b/>
        <sz val="9"/>
        <color rgb="FFFF0000"/>
        <rFont val="Calibri"/>
        <family val="2"/>
        <scheme val="minor"/>
      </rPr>
      <t>Note:</t>
    </r>
    <r>
      <rPr>
        <sz val="9"/>
        <color rgb="FFFFFF00"/>
        <rFont val="Calibri"/>
        <family val="2"/>
        <scheme val="minor"/>
      </rPr>
      <t xml:space="preserve"> </t>
    </r>
    <r>
      <rPr>
        <sz val="9"/>
        <color theme="1"/>
        <rFont val="Calibri"/>
        <family val="2"/>
        <scheme val="minor"/>
      </rPr>
      <t xml:space="preserve">new feature will be promoted on Tuesday (May 26) to change current triggering process from staging trigger file to searching for record in gncode table.
As per Vijay, it will be hard to check gncode seperately in the current nifi framework. He is discussing with Dan and will reply to us.
</t>
    </r>
    <r>
      <rPr>
        <b/>
        <u/>
        <sz val="9"/>
        <color theme="1"/>
        <rFont val="Calibri"/>
        <family val="2"/>
        <scheme val="minor"/>
      </rPr>
      <t xml:space="preserve">Defect Status:
</t>
    </r>
    <r>
      <rPr>
        <sz val="9"/>
        <color theme="1"/>
        <rFont val="Calibri"/>
        <family val="2"/>
        <scheme val="minor"/>
      </rPr>
      <t xml:space="preserve"> 2 opening defects will be promoted on Tuesday (May 26)</t>
    </r>
    <r>
      <rPr>
        <b/>
        <u/>
        <sz val="9"/>
        <color theme="1"/>
        <rFont val="Calibri"/>
        <family val="2"/>
        <scheme val="minor"/>
      </rPr>
      <t xml:space="preserve">
</t>
    </r>
    <r>
      <rPr>
        <sz val="9"/>
        <color theme="1"/>
        <rFont val="Calibri"/>
        <family val="2"/>
        <scheme val="minor"/>
      </rPr>
      <t xml:space="preserve"> - #8945: email notification email is not sent to iddl_qa email group.
 - #9021: Monitor. 
 - #9113: dpl_done.txt is replace after Friday's code promotion. Date within the file was changed to April 1 or 2020 which is not expected.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</si>
</sst>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4" x14ac:knownFonts="1">
    <font>
      <sz val="11"/>
      <color theme="1"/>
      <name val="Calibri"/>
      <family val="2"/>
      <scheme val="minor"/>
    </font>
    <font>
      <sz val="9"/>
      <color theme="1"/>
      <name val="Calibri"/>
      <family val="2"/>
      <scheme val="minor"/>
    </font>
    <font>
      <b/>
      <sz val="9"/>
      <color theme="1"/>
      <name val="Calibri"/>
      <family val="2"/>
      <scheme val="minor"/>
    </font>
    <font>
      <sz val="9"/>
      <color theme="1"/>
      <name val="Calibri"/>
      <family val="2"/>
    </font>
    <font>
      <b/>
      <sz val="10"/>
      <color rgb="FF000000"/>
      <name val="Calibri"/>
      <family val="2"/>
    </font>
    <font>
      <sz val="10"/>
      <color rgb="FF000000"/>
      <name val="Calibri"/>
      <family val="2"/>
    </font>
    <font>
      <b/>
      <sz val="9"/>
      <name val="Calibri"/>
      <family val="2"/>
    </font>
    <font>
      <sz val="9"/>
      <name val="Calibri"/>
      <family val="2"/>
      <scheme val="minor"/>
    </font>
    <font>
      <strike/>
      <sz val="9"/>
      <color theme="1"/>
      <name val="Calibri"/>
      <family val="2"/>
      <scheme val="minor"/>
    </font>
    <font>
      <sz val="9"/>
      <color rgb="FF000000"/>
      <name val="Times New Roman"/>
      <family val="1"/>
    </font>
    <font>
      <b/>
      <sz val="9"/>
      <color rgb="FF000000"/>
      <name val="Times New Roman"/>
      <family val="1"/>
    </font>
    <font>
      <b/>
      <u/>
      <sz val="9"/>
      <color theme="1"/>
      <name val="Calibri"/>
      <family val="2"/>
      <scheme val="minor"/>
    </font>
    <font>
      <sz val="9"/>
      <color rgb="FFFFFF00"/>
      <name val="Calibri"/>
      <family val="2"/>
      <scheme val="minor"/>
    </font>
    <font>
      <b/>
      <sz val="9"/>
      <color rgb="FFFF0000"/>
      <name val="Calibri"/>
      <family val="2"/>
      <scheme val="minor"/>
    </font>
  </fonts>
  <fills count="8">
    <fill>
      <patternFill patternType="none"/>
    </fill>
    <fill>
      <patternFill patternType="gray125"/>
    </fill>
    <fill>
      <patternFill patternType="solid">
        <fgColor rgb="FFFFC000"/>
        <bgColor indexed="64"/>
      </patternFill>
    </fill>
    <fill>
      <patternFill patternType="solid">
        <fgColor theme="0" tint="-4.9989318521683403E-2"/>
        <bgColor indexed="64"/>
      </patternFill>
    </fill>
    <fill>
      <patternFill patternType="solid">
        <fgColor rgb="FFF2F2F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27">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style="medium">
        <color indexed="64"/>
      </bottom>
      <diagonal/>
    </border>
    <border>
      <left style="medium">
        <color indexed="64"/>
      </left>
      <right/>
      <top/>
      <bottom style="thin">
        <color auto="1"/>
      </bottom>
      <diagonal/>
    </border>
    <border>
      <left style="medium">
        <color indexed="64"/>
      </left>
      <right style="thin">
        <color auto="1"/>
      </right>
      <top/>
      <bottom style="thin">
        <color auto="1"/>
      </bottom>
      <diagonal/>
    </border>
    <border>
      <left/>
      <right style="thin">
        <color indexed="64"/>
      </right>
      <top/>
      <bottom style="thin">
        <color indexed="64"/>
      </bottom>
      <diagonal/>
    </border>
    <border>
      <left style="medium">
        <color indexed="64"/>
      </left>
      <right/>
      <top style="thin">
        <color auto="1"/>
      </top>
      <bottom style="thin">
        <color auto="1"/>
      </bottom>
      <diagonal/>
    </border>
    <border>
      <left style="thin">
        <color auto="1"/>
      </left>
      <right style="thin">
        <color auto="1"/>
      </right>
      <top style="medium">
        <color indexed="64"/>
      </top>
      <bottom/>
      <diagonal/>
    </border>
    <border>
      <left style="thin">
        <color auto="1"/>
      </left>
      <right style="thin">
        <color auto="1"/>
      </right>
      <top/>
      <bottom/>
      <diagonal/>
    </border>
    <border>
      <left style="thin">
        <color auto="1"/>
      </left>
      <right style="thin">
        <color auto="1"/>
      </right>
      <top/>
      <bottom style="medium">
        <color indexed="64"/>
      </bottom>
      <diagonal/>
    </border>
    <border>
      <left style="thin">
        <color auto="1"/>
      </left>
      <right/>
      <top style="medium">
        <color indexed="64"/>
      </top>
      <bottom style="thin">
        <color auto="1"/>
      </bottom>
      <diagonal/>
    </border>
    <border>
      <left style="thin">
        <color auto="1"/>
      </left>
      <right/>
      <top style="thin">
        <color auto="1"/>
      </top>
      <bottom style="medium">
        <color indexed="64"/>
      </bottom>
      <diagonal/>
    </border>
    <border>
      <left style="thin">
        <color auto="1"/>
      </left>
      <right/>
      <top/>
      <bottom style="thin">
        <color auto="1"/>
      </bottom>
      <diagonal/>
    </border>
    <border>
      <left style="thin">
        <color auto="1"/>
      </left>
      <right/>
      <top style="thin">
        <color auto="1"/>
      </top>
      <bottom style="thin">
        <color auto="1"/>
      </bottom>
      <diagonal/>
    </border>
  </borders>
  <cellStyleXfs count="1">
    <xf numFmtId="0" fontId="0" fillId="0" borderId="0"/>
  </cellStyleXfs>
  <cellXfs count="93">
    <xf numFmtId="0" fontId="0" fillId="0" borderId="0" xfId="0"/>
    <xf numFmtId="0" fontId="1" fillId="0" borderId="1" xfId="0" applyFont="1" applyBorder="1"/>
    <xf numFmtId="0" fontId="1" fillId="0" borderId="8" xfId="0" applyFont="1" applyBorder="1"/>
    <xf numFmtId="0" fontId="1" fillId="0" borderId="1" xfId="0" quotePrefix="1" applyFont="1" applyBorder="1" applyAlignment="1">
      <alignment horizontal="center"/>
    </xf>
    <xf numFmtId="0" fontId="3" fillId="0" borderId="1" xfId="0" applyFont="1" applyBorder="1" applyAlignment="1">
      <alignment horizontal="center"/>
    </xf>
    <xf numFmtId="0" fontId="1" fillId="0" borderId="1" xfId="0" applyFont="1" applyBorder="1" applyAlignment="1">
      <alignment horizontal="center" vertical="center"/>
    </xf>
    <xf numFmtId="0" fontId="1" fillId="0" borderId="8" xfId="0" applyFont="1" applyBorder="1" applyAlignment="1">
      <alignment horizontal="center" vertical="center"/>
    </xf>
    <xf numFmtId="0" fontId="1" fillId="3" borderId="1" xfId="0" applyFont="1" applyFill="1" applyBorder="1"/>
    <xf numFmtId="0" fontId="1" fillId="3" borderId="1" xfId="0" quotePrefix="1" applyFont="1" applyFill="1" applyBorder="1" applyAlignment="1">
      <alignment horizontal="center"/>
    </xf>
    <xf numFmtId="0" fontId="1" fillId="3" borderId="8" xfId="0" applyFont="1" applyFill="1" applyBorder="1"/>
    <xf numFmtId="0" fontId="1" fillId="0" borderId="6" xfId="0" quotePrefix="1" applyFont="1" applyBorder="1" applyAlignment="1">
      <alignment horizontal="center"/>
    </xf>
    <xf numFmtId="0" fontId="3" fillId="0" borderId="6" xfId="0" applyFont="1" applyBorder="1" applyAlignment="1">
      <alignment horizontal="center"/>
    </xf>
    <xf numFmtId="0" fontId="1" fillId="0" borderId="9" xfId="0" quotePrefix="1" applyFont="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1" fillId="0" borderId="0" xfId="0" applyFont="1" applyAlignment="1">
      <alignment horizontal="center" vertical="center"/>
    </xf>
    <xf numFmtId="0" fontId="4" fillId="0" borderId="1" xfId="0" applyFont="1" applyBorder="1" applyAlignment="1">
      <alignment vertical="center"/>
    </xf>
    <xf numFmtId="0" fontId="5" fillId="0" borderId="1" xfId="0" applyFont="1" applyBorder="1" applyAlignment="1">
      <alignment vertical="center"/>
    </xf>
    <xf numFmtId="0" fontId="4" fillId="4" borderId="3" xfId="0" applyFont="1" applyFill="1" applyBorder="1" applyAlignment="1">
      <alignment horizontal="center" vertical="center"/>
    </xf>
    <xf numFmtId="0" fontId="5" fillId="0" borderId="8" xfId="0" applyFont="1" applyBorder="1" applyAlignment="1">
      <alignment vertical="center"/>
    </xf>
    <xf numFmtId="0" fontId="3" fillId="5" borderId="1" xfId="0" applyFont="1" applyFill="1" applyBorder="1" applyAlignment="1">
      <alignment horizontal="center"/>
    </xf>
    <xf numFmtId="0" fontId="1" fillId="0" borderId="1" xfId="0" applyFont="1" applyBorder="1" applyAlignment="1">
      <alignment vertical="center"/>
    </xf>
    <xf numFmtId="0" fontId="1" fillId="0" borderId="0" xfId="0" applyFont="1" applyAlignment="1">
      <alignment vertical="center"/>
    </xf>
    <xf numFmtId="0" fontId="7" fillId="0" borderId="10" xfId="0" applyFont="1" applyBorder="1" applyAlignment="1">
      <alignment vertical="center"/>
    </xf>
    <xf numFmtId="0" fontId="7" fillId="0" borderId="1" xfId="0" applyFont="1" applyBorder="1" applyAlignment="1">
      <alignment vertical="center"/>
    </xf>
    <xf numFmtId="0" fontId="1" fillId="0" borderId="10" xfId="0" applyFont="1" applyBorder="1" applyAlignment="1">
      <alignment vertical="center"/>
    </xf>
    <xf numFmtId="0" fontId="1" fillId="0" borderId="7" xfId="0" applyFont="1" applyBorder="1" applyAlignment="1">
      <alignment vertical="center"/>
    </xf>
    <xf numFmtId="0" fontId="7" fillId="0" borderId="0" xfId="0" applyFont="1" applyAlignment="1">
      <alignment vertical="center"/>
    </xf>
    <xf numFmtId="0" fontId="1" fillId="0" borderId="18" xfId="0" applyFont="1" applyBorder="1" applyAlignment="1">
      <alignment vertical="center" wrapText="1"/>
    </xf>
    <xf numFmtId="0" fontId="1" fillId="0" borderId="6" xfId="0" applyFont="1" applyBorder="1" applyAlignment="1">
      <alignment horizontal="center" vertical="center"/>
    </xf>
    <xf numFmtId="0" fontId="1" fillId="0" borderId="10" xfId="0" applyFont="1" applyBorder="1" applyAlignment="1">
      <alignment vertical="center" wrapText="1"/>
    </xf>
    <xf numFmtId="0" fontId="1" fillId="0" borderId="11"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vertical="center" wrapText="1"/>
    </xf>
    <xf numFmtId="49" fontId="1" fillId="0" borderId="0" xfId="0" applyNumberFormat="1" applyFont="1"/>
    <xf numFmtId="0" fontId="1" fillId="0" borderId="0" xfId="0" applyFont="1"/>
    <xf numFmtId="0" fontId="9" fillId="2" borderId="1" xfId="0" applyFont="1" applyFill="1" applyBorder="1" applyAlignment="1">
      <alignment vertical="center" wrapText="1"/>
    </xf>
    <xf numFmtId="0" fontId="9" fillId="0" borderId="1" xfId="0" applyFont="1" applyBorder="1" applyAlignment="1">
      <alignment vertical="center" wrapText="1"/>
    </xf>
    <xf numFmtId="0" fontId="10" fillId="0" borderId="1" xfId="0" applyFont="1" applyBorder="1" applyAlignment="1">
      <alignment vertical="center" wrapText="1"/>
    </xf>
    <xf numFmtId="0" fontId="1" fillId="0" borderId="0" xfId="0" applyFont="1" applyFill="1" applyAlignment="1"/>
    <xf numFmtId="0" fontId="1" fillId="0" borderId="0" xfId="0" applyFont="1" applyFill="1" applyAlignment="1">
      <alignment vertical="center"/>
    </xf>
    <xf numFmtId="0" fontId="8" fillId="0" borderId="10" xfId="0" applyFont="1" applyBorder="1" applyAlignment="1">
      <alignment vertical="center" wrapText="1"/>
    </xf>
    <xf numFmtId="164" fontId="4" fillId="4" borderId="3" xfId="0" applyNumberFormat="1" applyFont="1" applyFill="1" applyBorder="1" applyAlignment="1">
      <alignment horizontal="center" vertical="center"/>
    </xf>
    <xf numFmtId="164" fontId="4" fillId="0" borderId="1" xfId="0" applyNumberFormat="1" applyFont="1" applyBorder="1" applyAlignment="1">
      <alignment vertical="center"/>
    </xf>
    <xf numFmtId="164" fontId="5" fillId="0" borderId="1" xfId="0" applyNumberFormat="1" applyFont="1" applyBorder="1" applyAlignment="1">
      <alignment vertical="center"/>
    </xf>
    <xf numFmtId="164" fontId="5" fillId="0" borderId="8" xfId="0" applyNumberFormat="1" applyFont="1" applyBorder="1" applyAlignment="1">
      <alignment vertical="center"/>
    </xf>
    <xf numFmtId="164" fontId="0" fillId="0" borderId="0" xfId="0" applyNumberFormat="1"/>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1" fillId="0" borderId="25" xfId="0" applyFont="1" applyBorder="1" applyAlignment="1">
      <alignment vertical="center"/>
    </xf>
    <xf numFmtId="0" fontId="1" fillId="0" borderId="24" xfId="0" applyFont="1" applyBorder="1" applyAlignment="1">
      <alignment vertical="center"/>
    </xf>
    <xf numFmtId="0" fontId="6" fillId="6" borderId="10" xfId="0" applyFont="1" applyFill="1" applyBorder="1" applyAlignment="1">
      <alignment horizontal="center" vertical="center" wrapText="1"/>
    </xf>
    <xf numFmtId="0" fontId="1" fillId="7" borderId="1" xfId="0" applyFont="1" applyFill="1" applyBorder="1" applyAlignment="1">
      <alignment horizontal="center" vertical="center"/>
    </xf>
    <xf numFmtId="0" fontId="1" fillId="7" borderId="6" xfId="0" applyFont="1" applyFill="1" applyBorder="1" applyAlignment="1">
      <alignment horizontal="center" vertical="center"/>
    </xf>
    <xf numFmtId="0" fontId="1" fillId="0" borderId="16" xfId="0" applyFont="1" applyBorder="1" applyAlignment="1">
      <alignment horizontal="center" vertical="center"/>
    </xf>
    <xf numFmtId="0" fontId="1" fillId="0" borderId="15" xfId="0" applyFont="1" applyBorder="1" applyAlignment="1">
      <alignment horizontal="center" vertical="center"/>
    </xf>
    <xf numFmtId="0" fontId="1" fillId="0" borderId="19" xfId="0" applyFont="1" applyBorder="1" applyAlignment="1">
      <alignment horizontal="center" vertical="center"/>
    </xf>
    <xf numFmtId="0" fontId="4" fillId="4" borderId="0" xfId="0" applyFont="1" applyFill="1" applyBorder="1" applyAlignment="1">
      <alignment horizontal="center" vertical="center"/>
    </xf>
    <xf numFmtId="0" fontId="4" fillId="0" borderId="0" xfId="0" applyFont="1" applyBorder="1" applyAlignment="1">
      <alignment vertical="center"/>
    </xf>
    <xf numFmtId="0" fontId="1" fillId="5" borderId="17" xfId="0" applyFont="1" applyFill="1" applyBorder="1" applyAlignment="1">
      <alignment vertical="center" wrapText="1"/>
    </xf>
    <xf numFmtId="0" fontId="1" fillId="5" borderId="5" xfId="0" applyFont="1" applyFill="1" applyBorder="1" applyAlignment="1">
      <alignment horizontal="left" vertical="center" wrapText="1"/>
    </xf>
    <xf numFmtId="0" fontId="1" fillId="0" borderId="5"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0" fillId="0" borderId="0" xfId="0" applyNumberFormat="1"/>
    <xf numFmtId="0" fontId="1" fillId="0" borderId="20" xfId="0" applyFont="1" applyBorder="1" applyAlignment="1">
      <alignment horizontal="left" vertical="top" wrapText="1"/>
    </xf>
    <xf numFmtId="0" fontId="1" fillId="0" borderId="21" xfId="0" applyFont="1" applyBorder="1" applyAlignment="1">
      <alignment horizontal="left" vertical="top"/>
    </xf>
    <xf numFmtId="0" fontId="1" fillId="0" borderId="22" xfId="0" applyFont="1" applyBorder="1" applyAlignment="1">
      <alignment horizontal="left" vertical="top"/>
    </xf>
    <xf numFmtId="0" fontId="6" fillId="6" borderId="14"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2" fillId="3" borderId="12" xfId="0" applyFont="1" applyFill="1" applyBorder="1" applyAlignment="1">
      <alignment horizontal="left" vertical="center"/>
    </xf>
    <xf numFmtId="0" fontId="2" fillId="3" borderId="0" xfId="0" applyFont="1" applyFill="1" applyAlignment="1">
      <alignment horizontal="left" vertical="center"/>
    </xf>
    <xf numFmtId="0" fontId="6" fillId="6" borderId="23" xfId="0" applyFont="1" applyFill="1" applyBorder="1" applyAlignment="1">
      <alignment horizontal="center" vertical="center" wrapText="1"/>
    </xf>
    <xf numFmtId="0" fontId="6" fillId="6" borderId="24"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1" fillId="0" borderId="0" xfId="0" applyFont="1" applyFill="1" applyBorder="1" applyAlignment="1">
      <alignment horizontal="left"/>
    </xf>
    <xf numFmtId="0" fontId="1" fillId="0" borderId="5" xfId="0" applyFont="1" applyBorder="1" applyAlignment="1">
      <alignment vertical="center" wrapText="1"/>
    </xf>
    <xf numFmtId="0" fontId="1" fillId="0" borderId="26" xfId="0" applyFont="1" applyBorder="1" applyAlignment="1">
      <alignment vertical="center"/>
    </xf>
    <xf numFmtId="0" fontId="1" fillId="0" borderId="5" xfId="0" applyFont="1" applyBorder="1" applyAlignment="1">
      <alignment horizontal="left" vertical="center" wrapText="1"/>
    </xf>
    <xf numFmtId="0" fontId="1" fillId="0" borderId="10" xfId="0" applyFont="1" applyBorder="1" applyAlignment="1">
      <alignment horizontal="center" vertical="center"/>
    </xf>
  </cellXfs>
  <cellStyles count="1">
    <cellStyle name="Normal" xfId="0" builtinId="0"/>
  </cellStyles>
  <dxfs count="1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4D18768-206B-4645-9407-11383AE26270}" autoFormatId="16" applyNumberFormats="0" applyBorderFormats="0" applyFontFormats="0" applyPatternFormats="0" applyAlignmentFormats="0" applyWidthHeightFormats="0">
  <queryTableRefresh nextId="7">
    <queryTableFields count="6">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5677F0-1124-44E9-976B-5CD53D57162F}" name="new_1" displayName="new_1" ref="A1:F17" tableType="queryTable" totalsRowShown="0">
  <autoFilter ref="A1:F17" xr:uid="{881C031D-B21B-423A-A73F-432AFDDD39F8}"/>
  <tableColumns count="6">
    <tableColumn id="1" xr3:uid="{5C65F077-7DCB-47A5-99D4-78A0B2B17798}" uniqueName="1" name="Column1" queryTableFieldId="1" dataDxfId="57"/>
    <tableColumn id="2" xr3:uid="{F49F3F04-785A-4673-843F-958F37492D6C}" uniqueName="2" name="Column2" queryTableFieldId="2" dataDxfId="56"/>
    <tableColumn id="3" xr3:uid="{1ABF0464-31A3-447C-BA39-F64C29C32C95}" uniqueName="3" name="Column3" queryTableFieldId="3"/>
    <tableColumn id="4" xr3:uid="{9F14626F-DDFA-4F49-BD12-D8A4798C1FA1}" uniqueName="4" name="Column4" queryTableFieldId="4"/>
    <tableColumn id="5" xr3:uid="{72449C4D-6B18-4DD3-BFD4-95BAB51E4549}" uniqueName="5" name="Column5" queryTableFieldId="5"/>
    <tableColumn id="6" xr3:uid="{3C4057F3-A539-4577-B5C0-7449F252A8BE}" uniqueName="6" name="Column6" queryTableFieldId="6" dataDxfId="5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0669E-B0E6-458A-BA27-5FD2B2D4E80A}">
  <dimension ref="A1:AH19"/>
  <sheetViews>
    <sheetView topLeftCell="A13" workbookViewId="0">
      <selection activeCell="I2" sqref="I2:I17"/>
    </sheetView>
  </sheetViews>
  <sheetFormatPr defaultRowHeight="15.75" customHeight="1" x14ac:dyDescent="0.25"/>
  <cols>
    <col min="1" max="1" width="9.140625" style="37"/>
    <col min="2" max="2" width="8.5703125" style="38" bestFit="1" customWidth="1"/>
    <col min="3" max="4" width="13.28515625" style="42" customWidth="1"/>
    <col min="5" max="8" width="15" customWidth="1"/>
    <col min="9" max="9" width="16" customWidth="1"/>
    <col min="10" max="16" width="7.28515625" style="42" customWidth="1"/>
    <col min="17" max="28" width="9" style="38" customWidth="1"/>
    <col min="29" max="30" width="6.140625" style="38" customWidth="1"/>
    <col min="31" max="16384" width="9.140625" style="38"/>
  </cols>
  <sheetData>
    <row r="1" spans="1:34" ht="15.75" customHeight="1" x14ac:dyDescent="0.2">
      <c r="C1" s="42" t="s">
        <v>74</v>
      </c>
      <c r="D1" s="42" t="s">
        <v>75</v>
      </c>
      <c r="E1" s="21" t="s">
        <v>50</v>
      </c>
      <c r="F1" s="61"/>
      <c r="G1" s="61"/>
      <c r="H1" s="61"/>
      <c r="I1" s="61"/>
    </row>
    <row r="2" spans="1:34" ht="15.75" customHeight="1" x14ac:dyDescent="0.2">
      <c r="A2" s="37" t="s">
        <v>51</v>
      </c>
      <c r="B2" s="39" t="s">
        <v>0</v>
      </c>
      <c r="C2" s="43" t="s">
        <v>21</v>
      </c>
      <c r="D2" s="43" t="s">
        <v>76</v>
      </c>
      <c r="E2" s="19" t="s">
        <v>47</v>
      </c>
      <c r="F2" s="62" t="str">
        <f>"truncate table inv_aum_raw_qa.test_dpl_"&amp;B2&amp;";"</f>
        <v>truncate table inv_aum_raw_qa.test_dpl_actran;</v>
      </c>
      <c r="G2" s="62" t="str">
        <f>"select  '"&amp;A2&amp;"_dpl_"&amp;B2&amp;"'    as TN,msi.ct as msi_ct,msisi.ct as msisi_ct,msii.ct as msii_ct
from    (select count(*) as ct from  inv_aum_typed_qa.dpl_"&amp;B2&amp;" a  where process_date = ${s_process_date} and broker_code = 'MSI') as msi,"</f>
        <v>select  '01_dpl_actran'    as TN,msi.ct as msi_ct,msisi.ct as msisi_ct,msii.ct as msii_ct
from    (select count(*) as ct from  inv_aum_typed_qa.dpl_actran a  where process_date = ${s_process_date} and broker_code = 'MSI') as msi,</v>
      </c>
      <c r="H2" s="62" t="str">
        <f>"        (select count(*) as ct from  inv_aum_typed_qa.dpl_"&amp;B2&amp;" a  where process_date = ${s_process_date} and broker_code = 'MSISI') as msisi,
        (select count(*) as ct from  inv_aum_typed_qa.dpl_"&amp;B2&amp;" a  where process_date = ${s_process_date} and broker_code = 'MSII') as msii"</f>
        <v xml:space="preserve">        (select count(*) as ct from  inv_aum_typed_qa.dpl_actran a  where process_date = ${s_process_date} and broker_code = 'MSISI') as msisi,
        (select count(*) as ct from  inv_aum_typed_qa.dpl_actran a  where process_date = ${s_process_date} and broker_code = 'MSII') as msii</v>
      </c>
      <c r="I2" s="62" t="str">
        <f>G2&amp;"
"&amp;H2&amp;"
union all"</f>
        <v>select  '01_dpl_actran'    as TN,msi.ct as msi_ct,msisi.ct as msisi_ct,msii.ct as msii_ct
from    (select count(*) as ct from  inv_aum_typed_qa.dpl_actran a  where process_date = ${s_process_date} and broker_code = 'MSI') as msi,
        (select count(*) as ct from  inv_aum_typed_qa.dpl_actran a  where process_date = ${s_process_date} and broker_code = 'MSISI') as msisi,
        (select count(*) as ct from  inv_aum_typed_qa.dpl_actran a  where process_date = ${s_process_date} and broker_code = 'MSII') as msii
union all</v>
      </c>
      <c r="J2" s="43" t="str">
        <f>"select distinct top 10 "&amp;E2&amp;" from pub."&amp;B2&amp;" order by "&amp;E2&amp;" desc;"</f>
        <v>select distinct top 10 proc_dt from pub.actran order by proc_dt desc;</v>
      </c>
      <c r="K2" s="43" t="str">
        <f>"create table inv_aum_typed_qa.20200511_bkp_dpl_"&amp;B2&amp;" like inv_aum_typed_qa.dpl_"&amp;B2&amp;";"</f>
        <v>create table inv_aum_typed_qa.20200511_bkp_dpl_actran like inv_aum_typed_qa.dpl_actran;</v>
      </c>
      <c r="L2" s="43" t="str">
        <f>"select  '1_dpl_"&amp;B2&amp;"' as tableName, t.cn  as  backup_rc, o.cn  as  original_cn
from    (select count(*) as cn from inv_aum_typed_qa.20200511_bkp_dpl_"&amp;B2&amp;") as t,
        (select count(*) as cn from inv_aum_typed_qa.dpl_"&amp;B2&amp;") as o
union all"</f>
        <v>select  '1_dpl_actran' as tableName, t.cn  as  backup_rc, o.cn  as  original_cn
from    (select count(*) as cn from inv_aum_typed_qa.20200511_bkp_dpl_actran) as t,
        (select count(*) as cn from inv_aum_typed_qa.dpl_actran) as o
union all</v>
      </c>
      <c r="M2" s="43" t="str">
        <f>"insert into inv_aum_typed_qa.20200511_bkp_dpl_"&amp;B2&amp;" select * from inv_aum_typed_qa.dpl_"&amp;B2&amp;";"</f>
        <v>insert into inv_aum_typed_qa.20200511_bkp_dpl_actran select * from inv_aum_typed_qa.dpl_actran;</v>
      </c>
      <c r="N2" s="43" t="str">
        <f t="shared" ref="N2:N10" si="0">"--Extra Columns Data Valiation - broker_code, process_date, process_timestamp
select  "&amp;C2&amp;",broker_code, process_date, process_timestamp
from    inv_aum_typed_qa.dpl_"&amp;B2&amp;" where process_date = cast(regexp_replace(${t_process_date},'(\\d{4})(\\d{2})(\\d{2})','$1-$2-$3') as date) 
and     ((trim(broker_code) is NULL or  broker_code not in ('MSI','MSISI','MSII')) or to_date(process_timestamp) &lt;&gt; process_date) limit 1;"</f>
        <v>--Extra Columns Data Valiation - broker_code, process_date, process_timestamp
select  acct, stl_dt, cusip, stmt_sort, time_seq, seq,broker_code, process_date, process_timestamp
from    inv_aum_typed_qa.dpl_actran where process_date = cast(regexp_replace(${t_process_date},'(\\d{4})(\\d{2})(\\d{2})','$1-$2-$3') as date) 
and     ((trim(broker_code) is NULL or  broker_code not in ('MSI','MSISI','MSII')) or to_date(process_timestamp) &lt;&gt; process_date) limit 1;</v>
      </c>
      <c r="O2" s="43" t="str">
        <f>"--MandatoryFields_No null values
select  "&amp;D2&amp;"
from    inv_aum_typed_qa.dpl_"&amp;B2&amp;" 
where   process_date = cast(regexp_replace(${t_process_date},'(\\d{4})(\\d{2})(\\d{2})','$1-$2-$3') as date)
and     ("&amp;D2&amp;"        is null)
limit 1;"</f>
        <v>--MandatoryFields_No null values
select  stl_dt, last_time, acct, last_dt,proc_dt, for_acctng, ref_num, cusip, qty, settled, tran_code, rr,seq, amt,stmt_sort,on_stmt, post_type
from    inv_aum_typed_qa.dpl_actran 
where   process_date = cast(regexp_replace(${t_process_date},'(\\d{4})(\\d{2})(\\d{2})','$1-$2-$3') as date)
and     (stl_dt, last_time, acct, last_dt,proc_dt, for_acctng, ref_num, cusip, qty, settled, tran_code, rr,seq, amt,stmt_sort,on_stmt, post_type        is null)
limit 1;</v>
      </c>
      <c r="P2" s="43" t="str">
        <f>"select '"&amp;B2&amp;"' as tablename, count(*) ct from pub."&amp;B2&amp;" union all"</f>
        <v>select 'actran' as tablename, count(*) ct from pub.actran union all</v>
      </c>
      <c r="Q2" s="38" t="str">
        <f>"export "&amp;B2</f>
        <v>export actran</v>
      </c>
      <c r="R2" s="38" t="str">
        <f>B2&amp;"_last_ingestion_ts=${"&amp;B2&amp;"}"</f>
        <v>actran_last_ingestion_ts=${actran}</v>
      </c>
      <c r="S2" s="38" t="str">
        <f>"hdfs dfs -mkdir /apps/inv_qa/aum/raw/qa_test/dataphile/16_tables/test_dataphile_"&amp;B2&amp;"/"</f>
        <v>hdfs dfs -mkdir /apps/inv_qa/aum/raw/qa_test/dataphile/16_tables/test_dataphile_actran/</v>
      </c>
      <c r="T2" s="38" t="str">
        <f>"SELECT * FROM "&amp;B2&amp;" WHERE PROC_DT &gt; '${"&amp;B2&amp;"}' AND \$CONDITIONS   union"</f>
        <v>SELECT * FROM actran WHERE PROC_DT &gt; '${actran}' AND \$CONDITIONS   union</v>
      </c>
      <c r="U2" s="38" t="str">
        <f>"dpl_"&amp;B2</f>
        <v>dpl_actran</v>
      </c>
      <c r="V2" s="38" t="str">
        <f>"alter table     inv_jhi_raw_qa.test_dpl_"&amp;B2&amp;"actran add partition    (process_timestamp = ${s_process_timestamp});
analyze table   inv_jhi_raw_qa.test_dpl_"&amp;B2&amp;" partition        (process_timestamp) compute statistics;
 "</f>
        <v xml:space="preserve">alter table     inv_jhi_raw_qa.test_dpl_actranactran add partition    (process_timestamp = ${s_process_timestamp});
analyze table   inv_jhi_raw_qa.test_dpl_actran partition        (process_timestamp) compute statistics;
 </v>
      </c>
      <c r="W2" s="38" t="str">
        <f>"select 'test_dpl_"&amp;B2&amp;"' as TN,count(*) as CT from  inv_aum_raw_qa.test_dpl_"&amp;B2&amp;" a union all"</f>
        <v>select 'test_dpl_actran' as TN,count(*) as CT from  inv_aum_raw_qa.test_dpl_actran a union all</v>
      </c>
      <c r="X2" s="38" t="str">
        <f>"show partitions inv_aum_raw_qa.test_dpl_"&amp;B2&amp;" ;"</f>
        <v>show partitions inv_aum_raw_qa.test_dpl_actran ;</v>
      </c>
      <c r="Y2" s="38" t="str">
        <f>"alter   table   inv_aum_raw_qa.test_dpl_"&amp;B2&amp;"    drop partition   (process_date = ${s_process_date});"</f>
        <v>alter   table   inv_aum_raw_qa.test_dpl_actran    drop partition   (process_date = ${s_process_date});</v>
      </c>
      <c r="Z2" s="38" t="str">
        <f>"analyze table   inv_aum_raw_qa.test_dpl_"&amp;B2&amp;"    partition       (process_date) compute statistics;"</f>
        <v>analyze table   inv_aum_raw_qa.test_dpl_actran    partition       (process_date) compute statistics;</v>
      </c>
      <c r="AA2" s="38" t="str">
        <f>"select  'dpl_"&amp;B2&amp;"' as TN, count(*) from inv_jhi_raw_qa.test_dpl_"&amp;B2&amp;" where  broker_code = 'MSI' union all"</f>
        <v>select  'dpl_actran' as TN, count(*) from inv_jhi_raw_qa.test_dpl_actran where  broker_code = 'MSI' union all</v>
      </c>
      <c r="AB2" s="38" t="str">
        <f t="shared" ref="AB2:AB17" si="1">"
select  "&amp;C2&amp;"
from    inv_aum_typed_qa.dpl_"&amp;B2&amp;" 
where   process_date = ${t_process_date}
and     to_date(process_timestamp) &lt;&gt; process_date;"</f>
        <v xml:space="preserve">
select  acct, stl_dt, cusip, stmt_sort, time_seq, seq
from    inv_aum_typed_qa.dpl_actran 
where   process_date = ${t_process_date}
and     to_date(process_timestamp) &lt;&gt; process_date;</v>
      </c>
      <c r="AC2" s="38" t="str">
        <f>"desc inv_aum_raw_qa.dpl_"&amp;B2&amp;";"</f>
        <v>desc inv_aum_raw_qa.dpl_actran;</v>
      </c>
      <c r="AD2" s="38" t="str">
        <f>"desc inv_aum_typed_qa.dpl_"&amp;B2&amp;";"</f>
        <v>desc inv_aum_typed_qa.dpl_actran;</v>
      </c>
      <c r="AE2" s="38" t="str">
        <f>"select  'dpl_"&amp;B2&amp;"' as tableName, 
        i.ct as msi_ct,si.ct as msisi_ct, i.ct+si.ct as total_ct
from    (select count(*) as ct from inv_aum_typed_qa.dpl_"&amp;B2&amp;" where broker_code = 'MSI'   and process_date = ${t_process_date}) as i,
        (select count(*) as ct from inv_aum_typed_qa.dpl_"&amp;B2&amp;" where broker_code = 'MSISI' and process_date = ${t_process_date}) as si
union all"</f>
        <v>select  'dpl_actran' as tableName, 
        i.ct as msi_ct,si.ct as msisi_ct, i.ct+si.ct as total_ct
from    (select count(*) as ct from inv_aum_typed_qa.dpl_actran where broker_code = 'MSI'   and process_date = ${t_process_date}) as i,
        (select count(*) as ct from inv_aum_typed_qa.dpl_actran where broker_code = 'MSISI' and process_date = ${t_process_date}) as si
union all</v>
      </c>
      <c r="AF2" s="38" t="str">
        <f>"select  'test_dpl_"&amp;B2&amp;"' as tableName, 
        i.ct as msi_ct,si.ct as msisi_ct, i.ct+si.ct as total_ct
from    (select count(*) as ct from inv_aum_raw_qa.test_dpl_"&amp;B2&amp;" where broker_code = 'MSI'   and process_date = ${s_process_date}) as i,
        (select count(*) as ct from inv_aum_raw_qa.test_dpl_"&amp;B2&amp;" where broker_code = 'MSISI' and process_date = ${s_process_date}) as si
union all"</f>
        <v>select  'test_dpl_actran' as tableName, 
        i.ct as msi_ct,si.ct as msisi_ct, i.ct+si.ct as total_ct
from    (select count(*) as ct from inv_aum_raw_qa.test_dpl_actran where broker_code = 'MSI'   and process_date = ${s_process_date}) as i,
        (select count(*) as ct from inv_aum_raw_qa.test_dpl_actran where broker_code = 'MSISI' and process_date = ${s_process_date}) as si
union all</v>
      </c>
      <c r="AG2" s="38" t="str">
        <f>"select distinct process_date from inv_aum_raw_qa.test_dpl_"&amp;B2&amp;";"</f>
        <v>select distinct process_date from inv_aum_raw_qa.test_dpl_actran;</v>
      </c>
      <c r="AH2" s="38" t="str">
        <f t="shared" ref="AH2:AH10" si="2">"select * from (select distinct '"&amp;A2&amp;"."&amp;B2&amp;"' as TableName,broker_code, process_date from inv_aum_typed_qa.dpl_"&amp;B2&amp;" where process_date = ${t_process_date} and broker_code not in ('MSI','MSISI','MSI') limit 1) sq"&amp;A2&amp;" union"</f>
        <v>select * from (select distinct '01.actran' as TableName,broker_code, process_date from inv_aum_typed_qa.dpl_actran where process_date = ${t_process_date} and broker_code not in ('MSI','MSISI','MSI') limit 1) sq01 union</v>
      </c>
    </row>
    <row r="3" spans="1:34" ht="15.75" customHeight="1" x14ac:dyDescent="0.2">
      <c r="A3" s="37" t="s">
        <v>52</v>
      </c>
      <c r="B3" s="40" t="s">
        <v>1</v>
      </c>
      <c r="C3" s="43" t="s">
        <v>22</v>
      </c>
      <c r="D3" s="43" t="s">
        <v>77</v>
      </c>
      <c r="E3" s="20" t="s">
        <v>18</v>
      </c>
      <c r="F3" s="62" t="str">
        <f t="shared" ref="F3:F17" si="3">"truncate table inv_aum_raw_qa.test_dpl_"&amp;B3&amp;";"</f>
        <v>truncate table inv_aum_raw_qa.test_dpl_gngnco;</v>
      </c>
      <c r="G3" s="62" t="str">
        <f>"select  '"&amp;A3&amp;"_dpl_"&amp;B3&amp;"'    as TN,msi.ct as msi_ct,msisi.ct as msisi_ct,msii.ct as msii_ct
from    (select count(*) as ct from  inv_aum_typed_qa.dpl_"&amp;B3&amp;" a  where process_date = ${s_process_date} and broker_code = 'MSI') as msi,"</f>
        <v>select  '02_dpl_gngnco'    as TN,msi.ct as msi_ct,msisi.ct as msisi_ct,msii.ct as msii_ct
from    (select count(*) as ct from  inv_aum_typed_qa.dpl_gngnco a  where process_date = ${s_process_date} and broker_code = 'MSI') as msi,</v>
      </c>
      <c r="H3" s="62" t="str">
        <f>"        (select count(*) as ct from  inv_aum_typed_qa.dpl_"&amp;B3&amp;" a  where process_date = ${s_process_date} and broker_code = 'MSISI') as msisi,
        (select count(*) as ct from  inv_aum_typed_qa.dpl_"&amp;B3&amp;" a  where process_date = ${s_process_date} and broker_code = 'MSII') as msii"</f>
        <v xml:space="preserve">        (select count(*) as ct from  inv_aum_typed_qa.dpl_gngnco a  where process_date = ${s_process_date} and broker_code = 'MSISI') as msisi,
        (select count(*) as ct from  inv_aum_typed_qa.dpl_gngnco a  where process_date = ${s_process_date} and broker_code = 'MSII') as msii</v>
      </c>
      <c r="I3" s="62" t="str">
        <f t="shared" ref="I3:I17" si="4">G3&amp;"
"&amp;H3&amp;"
union all"</f>
        <v>select  '02_dpl_gngnco'    as TN,msi.ct as msi_ct,msisi.ct as msisi_ct,msii.ct as msii_ct
from    (select count(*) as ct from  inv_aum_typed_qa.dpl_gngnco a  where process_date = ${s_process_date} and broker_code = 'MSI') as msi,
        (select count(*) as ct from  inv_aum_typed_qa.dpl_gngnco a  where process_date = ${s_process_date} and broker_code = 'MSISI') as msisi,
        (select count(*) as ct from  inv_aum_typed_qa.dpl_gngnco a  where process_date = ${s_process_date} and broker_code = 'MSII') as msii
union all</v>
      </c>
      <c r="J3" s="43" t="str">
        <f t="shared" ref="J3:J17" si="5">"select distinct top 10 "&amp;E3&amp;" from pub."&amp;B3&amp;" order by "&amp;E3&amp;" desc;"</f>
        <v>select distinct top 10 last_dt from pub.gngnco order by last_dt desc;</v>
      </c>
      <c r="K3" s="43" t="str">
        <f t="shared" ref="K3:K17" si="6">"create table inv_aum_typed_qa.20200511_bkp_dpl_"&amp;B3&amp;" like inv_aum_typed_qa.dpl_"&amp;B3&amp;";"</f>
        <v>create table inv_aum_typed_qa.20200511_bkp_dpl_gngnco like inv_aum_typed_qa.dpl_gngnco;</v>
      </c>
      <c r="L3" s="43" t="str">
        <f t="shared" ref="L3:L17" si="7">"select  '1_dpl_"&amp;B3&amp;"' as tableName, t.cn  as  backup_rc, o.cn  as  original_cn
from    (select count(*) as cn from inv_aum_typed_qa.20200511_bkp_dpl_"&amp;B3&amp;") as t,
        (select count(*) as cn from inv_aum_typed_qa.dpl_"&amp;B3&amp;") as o
union all"</f>
        <v>select  '1_dpl_gngnco' as tableName, t.cn  as  backup_rc, o.cn  as  original_cn
from    (select count(*) as cn from inv_aum_typed_qa.20200511_bkp_dpl_gngnco) as t,
        (select count(*) as cn from inv_aum_typed_qa.dpl_gngnco) as o
union all</v>
      </c>
      <c r="M3" s="43" t="str">
        <f t="shared" ref="M3:M17" si="8">"insert into inv_aum_typed_qa.20200511_bkp_dpl_"&amp;B3&amp;" select * from inv_aum_typed_qa.dpl_"&amp;B3&amp;";"</f>
        <v>insert into inv_aum_typed_qa.20200511_bkp_dpl_gngnco select * from inv_aum_typed_qa.dpl_gngnco;</v>
      </c>
      <c r="N3" s="43" t="str">
        <f t="shared" si="0"/>
        <v>--Extra Columns Data Valiation - broker_code, process_date, process_timestamp
select  company,broker_code, process_date, process_timestamp
from    inv_aum_typed_qa.dpl_gngnco where process_date = cast(regexp_replace(${t_process_date},'(\\d{4})(\\d{2})(\\d{2})','$1-$2-$3') as date) 
and     ((trim(broker_code) is NULL or  broker_code not in ('MSI','MSISI','MSII')) or to_date(process_timestamp) &lt;&gt; process_date) limit 1;</v>
      </c>
      <c r="O3" s="43" t="str">
        <f t="shared" ref="O3:O17" si="9">"--MandatoryFields_No null values
select  "&amp;D3&amp;"
from    inv_aum_typed_qa.dpl_"&amp;B3&amp;" 
where   process_date = cast(regexp_replace(${t_process_date},'(\\d{4})(\\d{2})(\\d{2})','$1-$2-$3') as date)
and     ("&amp;D3&amp;"        is null)
limit 1;"</f>
        <v>--MandatoryFields_No null values
select  fscl_yrnd,rtnd_earn,fst_bal,lst_bal,fst_pl,lst_pl,short_name,consoldt,stmt_on,fund_type,language
from    inv_aum_typed_qa.dpl_gngnco 
where   process_date = cast(regexp_replace(${t_process_date},'(\\d{4})(\\d{2})(\\d{2})','$1-$2-$3') as date)
and     (fscl_yrnd,rtnd_earn,fst_bal,lst_bal,fst_pl,lst_pl,short_name,consoldt,stmt_on,fund_type,language        is null)
limit 1;</v>
      </c>
      <c r="P3" s="43" t="str">
        <f t="shared" ref="P3:P17" si="10">"select '"&amp;B3&amp;"' as tablename, count(*) ct from pub."&amp;B3&amp;" union all"</f>
        <v>select 'gngnco' as tablename, count(*) ct from pub.gngnco union all</v>
      </c>
      <c r="Q3" s="38" t="str">
        <f t="shared" ref="Q3:Q17" si="11">"export "&amp;B3</f>
        <v>export gngnco</v>
      </c>
      <c r="R3" s="38" t="str">
        <f t="shared" ref="R3:R17" si="12">B3&amp;"_last_ingestion_ts=${"&amp;B3&amp;"}"</f>
        <v>gngnco_last_ingestion_ts=${gngnco}</v>
      </c>
      <c r="S3" s="38" t="str">
        <f t="shared" ref="S3:S17" si="13">"hdfs dfs -mkdir /apps/inv_qa/aum/raw/qa_test/dataphile/16_tables/test_dataphile_"&amp;B3&amp;"/"</f>
        <v>hdfs dfs -mkdir /apps/inv_qa/aum/raw/qa_test/dataphile/16_tables/test_dataphile_gngnco/</v>
      </c>
      <c r="T3" s="38" t="str">
        <f t="shared" ref="T3:T17" si="14">"SELECT * FROM "&amp;B3&amp;" WHERE PROC_DT &gt; '${"&amp;B3&amp;"}' AND \$CONDITIONS   union"</f>
        <v>SELECT * FROM gngnco WHERE PROC_DT &gt; '${gngnco}' AND \$CONDITIONS   union</v>
      </c>
      <c r="U3" s="38" t="str">
        <f t="shared" ref="U3:U17" si="15">"dpl_"&amp;B3</f>
        <v>dpl_gngnco</v>
      </c>
      <c r="V3" s="38" t="str">
        <f t="shared" ref="V3:V17" si="16">"alter table     inv_jhi_raw_qa.test_dpl_"&amp;B3&amp;"actran add partition    (process_timestamp = ${s_process_timestamp});
analyze table   inv_jhi_raw_qa.test_dpl_"&amp;B3&amp;" partition        (process_timestamp) compute statistics;
 "</f>
        <v xml:space="preserve">alter table     inv_jhi_raw_qa.test_dpl_gngncoactran add partition    (process_timestamp = ${s_process_timestamp});
analyze table   inv_jhi_raw_qa.test_dpl_gngnco partition        (process_timestamp) compute statistics;
 </v>
      </c>
      <c r="W3" s="38" t="str">
        <f t="shared" ref="W3:W17" si="17">"select 'test_dpl_"&amp;B3&amp;"' as TN,count(*) as CT from  inv_aum_raw_qa.test_dpl_"&amp;B3&amp;" a union all"</f>
        <v>select 'test_dpl_gngnco' as TN,count(*) as CT from  inv_aum_raw_qa.test_dpl_gngnco a union all</v>
      </c>
      <c r="X3" s="38" t="str">
        <f t="shared" ref="X3:X17" si="18">"show partitions inv_aum_raw_qa.test_dpl_"&amp;B3&amp;" ;"</f>
        <v>show partitions inv_aum_raw_qa.test_dpl_gngnco ;</v>
      </c>
      <c r="Y3" s="38" t="str">
        <f t="shared" ref="Y3:Y17" si="19">"alter   table   inv_aum_raw_qa.test_dpl_"&amp;B3&amp;"    drop partition   (process_date = ${s_process_date});"</f>
        <v>alter   table   inv_aum_raw_qa.test_dpl_gngnco    drop partition   (process_date = ${s_process_date});</v>
      </c>
      <c r="Z3" s="38" t="str">
        <f t="shared" ref="Z3:Z17" si="20">"analyze table   inv_aum_raw_qa.test_dpl_"&amp;B3&amp;"    partition       (process_date) compute statistics;"</f>
        <v>analyze table   inv_aum_raw_qa.test_dpl_gngnco    partition       (process_date) compute statistics;</v>
      </c>
      <c r="AA3" s="38" t="str">
        <f t="shared" ref="AA3:AA17" si="21">"select  'dpl_"&amp;B3&amp;"' as TN, count(*) from inv_jhi_raw_qa.test_dpl_"&amp;B3&amp;" where  broker_code = 'MSI' union all"</f>
        <v>select  'dpl_gngnco' as TN, count(*) from inv_jhi_raw_qa.test_dpl_gngnco where  broker_code = 'MSI' union all</v>
      </c>
      <c r="AB3" s="38" t="str">
        <f t="shared" si="1"/>
        <v xml:space="preserve">
select  company
from    inv_aum_typed_qa.dpl_gngnco 
where   process_date = ${t_process_date}
and     to_date(process_timestamp) &lt;&gt; process_date;</v>
      </c>
      <c r="AC3" s="38" t="str">
        <f t="shared" ref="AC3:AC17" si="22">"desc inv_aum_raw_qa.dpl_"&amp;B3&amp;";"</f>
        <v>desc inv_aum_raw_qa.dpl_gngnco;</v>
      </c>
      <c r="AD3" s="38" t="str">
        <f t="shared" ref="AD3:AD17" si="23">"desc inv_aum_typed_qa.dpl_"&amp;B3&amp;";"</f>
        <v>desc inv_aum_typed_qa.dpl_gngnco;</v>
      </c>
      <c r="AE3" s="38" t="str">
        <f t="shared" ref="AE3:AE17" si="24">"select  'dpl_"&amp;B3&amp;"' as tableName, 
        i.ct as msi_ct,si.ct as msisi_ct, i.ct+si.ct as total_ct
from    (select count(*) as ct from inv_aum_typed_qa.dpl_"&amp;B3&amp;" where broker_code = 'MSI'   and process_date = ${t_process_date}) as i,
        (select count(*) as ct from inv_aum_typed_qa.dpl_"&amp;B3&amp;" where broker_code = 'MSISI' and process_date = ${t_process_date}) as si
union all"</f>
        <v>select  'dpl_gngnco' as tableName, 
        i.ct as msi_ct,si.ct as msisi_ct, i.ct+si.ct as total_ct
from    (select count(*) as ct from inv_aum_typed_qa.dpl_gngnco where broker_code = 'MSI'   and process_date = ${t_process_date}) as i,
        (select count(*) as ct from inv_aum_typed_qa.dpl_gngnco where broker_code = 'MSISI' and process_date = ${t_process_date}) as si
union all</v>
      </c>
      <c r="AF3" s="38" t="str">
        <f t="shared" ref="AF3:AF17" si="25">"select  'test_dpl_"&amp;B3&amp;"' as tableName, 
        i.ct as msi_ct,si.ct as msisi_ct, i.ct+si.ct as total_ct
from    (select count(*) as ct from inv_aum_raw_qa.test_dpl_"&amp;B3&amp;" where broker_code = 'MSI'   and process_date = ${s_process_date}) as i,
        (select count(*) as ct from inv_aum_raw_qa.test_dpl_"&amp;B3&amp;" where broker_code = 'MSISI' and process_date = ${s_process_date}) as si
union all"</f>
        <v>select  'test_dpl_gngnco' as tableName, 
        i.ct as msi_ct,si.ct as msisi_ct, i.ct+si.ct as total_ct
from    (select count(*) as ct from inv_aum_raw_qa.test_dpl_gngnco where broker_code = 'MSI'   and process_date = ${s_process_date}) as i,
        (select count(*) as ct from inv_aum_raw_qa.test_dpl_gngnco where broker_code = 'MSISI' and process_date = ${s_process_date}) as si
union all</v>
      </c>
      <c r="AG3" s="38" t="str">
        <f t="shared" ref="AG3:AG17" si="26">"select distinct process_date from inv_aum_raw_qa.test_dpl_"&amp;B3&amp;";"</f>
        <v>select distinct process_date from inv_aum_raw_qa.test_dpl_gngnco;</v>
      </c>
      <c r="AH3" s="38" t="str">
        <f t="shared" si="2"/>
        <v>select * from (select distinct '02.gngnco' as TableName,broker_code, process_date from inv_aum_typed_qa.dpl_gngnco where process_date = ${t_process_date} and broker_code not in ('MSI','MSISI','MSI') limit 1) sq02 union</v>
      </c>
    </row>
    <row r="4" spans="1:34" ht="15.75" customHeight="1" x14ac:dyDescent="0.2">
      <c r="A4" s="37" t="s">
        <v>55</v>
      </c>
      <c r="B4" s="40" t="s">
        <v>2</v>
      </c>
      <c r="C4" s="43" t="s">
        <v>23</v>
      </c>
      <c r="D4" s="43" t="s">
        <v>90</v>
      </c>
      <c r="E4" s="20" t="s">
        <v>18</v>
      </c>
      <c r="F4" s="62" t="str">
        <f t="shared" si="3"/>
        <v>truncate table inv_aum_raw_qa.test_dpl_mfclac;</v>
      </c>
      <c r="G4" s="62" t="str">
        <f>"select  '"&amp;A4&amp;"_dpl_"&amp;B4&amp;"'    as TN,msi.ct as msi_ct,msisi.ct as msisi_ct,msii.ct as msii_ct
from    (select count(*) as ct from  inv_aum_typed_qa.dpl_"&amp;B4&amp;" a  where process_date = ${s_process_date} and broker_code = 'MSI') as msi,"</f>
        <v>select  '03_dpl_mfclac'    as TN,msi.ct as msi_ct,msisi.ct as msisi_ct,msii.ct as msii_ct
from    (select count(*) as ct from  inv_aum_typed_qa.dpl_mfclac a  where process_date = ${s_process_date} and broker_code = 'MSI') as msi,</v>
      </c>
      <c r="H4" s="62" t="str">
        <f>"        (select count(*) as ct from  inv_aum_typed_qa.dpl_"&amp;B4&amp;" a  where process_date = ${s_process_date} and broker_code = 'MSISI') as msisi,
        (select count(*) as ct from  inv_aum_typed_qa.dpl_"&amp;B4&amp;" a  where process_date = ${s_process_date} and broker_code = 'MSII') as msii"</f>
        <v xml:space="preserve">        (select count(*) as ct from  inv_aum_typed_qa.dpl_mfclac a  where process_date = ${s_process_date} and broker_code = 'MSISI') as msisi,
        (select count(*) as ct from  inv_aum_typed_qa.dpl_mfclac a  where process_date = ${s_process_date} and broker_code = 'MSII') as msii</v>
      </c>
      <c r="I4" s="62" t="str">
        <f t="shared" si="4"/>
        <v>select  '03_dpl_mfclac'    as TN,msi.ct as msi_ct,msisi.ct as msisi_ct,msii.ct as msii_ct
from    (select count(*) as ct from  inv_aum_typed_qa.dpl_mfclac a  where process_date = ${s_process_date} and broker_code = 'MSI') as msi,
        (select count(*) as ct from  inv_aum_typed_qa.dpl_mfclac a  where process_date = ${s_process_date} and broker_code = 'MSISI') as msisi,
        (select count(*) as ct from  inv_aum_typed_qa.dpl_mfclac a  where process_date = ${s_process_date} and broker_code = 'MSII') as msii
union all</v>
      </c>
      <c r="J4" s="43" t="str">
        <f t="shared" si="5"/>
        <v>select distinct top 10 last_dt from pub.mfclac order by last_dt desc;</v>
      </c>
      <c r="K4" s="43" t="str">
        <f t="shared" si="6"/>
        <v>create table inv_aum_typed_qa.20200511_bkp_dpl_mfclac like inv_aum_typed_qa.dpl_mfclac;</v>
      </c>
      <c r="L4" s="43" t="str">
        <f t="shared" si="7"/>
        <v>select  '1_dpl_mfclac' as tableName, t.cn  as  backup_rc, o.cn  as  original_cn
from    (select count(*) as cn from inv_aum_typed_qa.20200511_bkp_dpl_mfclac) as t,
        (select count(*) as cn from inv_aum_typed_qa.dpl_mfclac) as o
union all</v>
      </c>
      <c r="M4" s="43" t="str">
        <f t="shared" si="8"/>
        <v>insert into inv_aum_typed_qa.20200511_bkp_dpl_mfclac select * from inv_aum_typed_qa.dpl_mfclac;</v>
      </c>
      <c r="N4" s="43" t="str">
        <f t="shared" si="0"/>
        <v>--Extra Columns Data Valiation - broker_code, process_date, process_timestamp
select  client,acct,broker_code, process_date, process_timestamp
from    inv_aum_typed_qa.dpl_mfclac where process_date = cast(regexp_replace(${t_process_date},'(\\d{4})(\\d{2})(\\d{2})','$1-$2-$3') as date) 
and     ((trim(broker_code) is NULL or  broker_code not in ('MSI','MSISI','MSII')) or to_date(process_timestamp) &lt;&gt; process_date) limit 1;</v>
      </c>
      <c r="O4" s="43" t="str">
        <f t="shared" si="9"/>
        <v>--MandatoryFields_No null values
select  acct,stat,del_code,comm_type,comm_amt,fund_type,cons_lvl,debit_int,credit_int,class,cr_limit,cr_check,opt_appr,net_rr,client,discr,delinq,rr,trades_ok,residence,np41,np41b,np41c,div_code,ibcode,monthly_stmt,crm2_eligible
from    inv_aum_typed_qa.dpl_mfclac 
where   process_date = cast(regexp_replace(${t_process_date},'(\\d{4})(\\d{2})(\\d{2})','$1-$2-$3') as date)
and     (acct,stat,del_code,comm_type,comm_amt,fund_type,cons_lvl,debit_int,credit_int,class,cr_limit,cr_check,opt_appr,net_rr,client,discr,delinq,rr,trades_ok,residence,np41,np41b,np41c,div_code,ibcode,monthly_stmt,crm2_eligible        is null)
limit 1;</v>
      </c>
      <c r="P4" s="43" t="str">
        <f t="shared" si="10"/>
        <v>select 'mfclac' as tablename, count(*) ct from pub.mfclac union all</v>
      </c>
      <c r="Q4" s="38" t="str">
        <f t="shared" si="11"/>
        <v>export mfclac</v>
      </c>
      <c r="R4" s="38" t="str">
        <f t="shared" si="12"/>
        <v>mfclac_last_ingestion_ts=${mfclac}</v>
      </c>
      <c r="S4" s="38" t="str">
        <f t="shared" si="13"/>
        <v>hdfs dfs -mkdir /apps/inv_qa/aum/raw/qa_test/dataphile/16_tables/test_dataphile_mfclac/</v>
      </c>
      <c r="T4" s="38" t="str">
        <f t="shared" si="14"/>
        <v>SELECT * FROM mfclac WHERE PROC_DT &gt; '${mfclac}' AND \$CONDITIONS   union</v>
      </c>
      <c r="U4" s="38" t="str">
        <f t="shared" si="15"/>
        <v>dpl_mfclac</v>
      </c>
      <c r="V4" s="38" t="str">
        <f t="shared" si="16"/>
        <v xml:space="preserve">alter table     inv_jhi_raw_qa.test_dpl_mfclacactran add partition    (process_timestamp = ${s_process_timestamp});
analyze table   inv_jhi_raw_qa.test_dpl_mfclac partition        (process_timestamp) compute statistics;
 </v>
      </c>
      <c r="W4" s="38" t="str">
        <f t="shared" si="17"/>
        <v>select 'test_dpl_mfclac' as TN,count(*) as CT from  inv_aum_raw_qa.test_dpl_mfclac a union all</v>
      </c>
      <c r="X4" s="38" t="str">
        <f t="shared" si="18"/>
        <v>show partitions inv_aum_raw_qa.test_dpl_mfclac ;</v>
      </c>
      <c r="Y4" s="38" t="str">
        <f t="shared" si="19"/>
        <v>alter   table   inv_aum_raw_qa.test_dpl_mfclac    drop partition   (process_date = ${s_process_date});</v>
      </c>
      <c r="Z4" s="38" t="str">
        <f t="shared" si="20"/>
        <v>analyze table   inv_aum_raw_qa.test_dpl_mfclac    partition       (process_date) compute statistics;</v>
      </c>
      <c r="AA4" s="38" t="str">
        <f t="shared" si="21"/>
        <v>select  'dpl_mfclac' as TN, count(*) from inv_jhi_raw_qa.test_dpl_mfclac where  broker_code = 'MSI' union all</v>
      </c>
      <c r="AB4" s="38" t="str">
        <f t="shared" si="1"/>
        <v xml:space="preserve">
select  client,acct
from    inv_aum_typed_qa.dpl_mfclac 
where   process_date = ${t_process_date}
and     to_date(process_timestamp) &lt;&gt; process_date;</v>
      </c>
      <c r="AC4" s="38" t="str">
        <f t="shared" si="22"/>
        <v>desc inv_aum_raw_qa.dpl_mfclac;</v>
      </c>
      <c r="AD4" s="38" t="str">
        <f t="shared" si="23"/>
        <v>desc inv_aum_typed_qa.dpl_mfclac;</v>
      </c>
      <c r="AE4" s="38" t="str">
        <f t="shared" si="24"/>
        <v>select  'dpl_mfclac' as tableName, 
        i.ct as msi_ct,si.ct as msisi_ct, i.ct+si.ct as total_ct
from    (select count(*) as ct from inv_aum_typed_qa.dpl_mfclac where broker_code = 'MSI'   and process_date = ${t_process_date}) as i,
        (select count(*) as ct from inv_aum_typed_qa.dpl_mfclac where broker_code = 'MSISI' and process_date = ${t_process_date}) as si
union all</v>
      </c>
      <c r="AF4" s="38" t="str">
        <f t="shared" si="25"/>
        <v>select  'test_dpl_mfclac' as tableName, 
        i.ct as msi_ct,si.ct as msisi_ct, i.ct+si.ct as total_ct
from    (select count(*) as ct from inv_aum_raw_qa.test_dpl_mfclac where broker_code = 'MSI'   and process_date = ${s_process_date}) as i,
        (select count(*) as ct from inv_aum_raw_qa.test_dpl_mfclac where broker_code = 'MSISI' and process_date = ${s_process_date}) as si
union all</v>
      </c>
      <c r="AG4" s="38" t="str">
        <f t="shared" si="26"/>
        <v>select distinct process_date from inv_aum_raw_qa.test_dpl_mfclac;</v>
      </c>
      <c r="AH4" s="38" t="str">
        <f t="shared" si="2"/>
        <v>select * from (select distinct '03.mfclac' as TableName,broker_code, process_date from inv_aum_typed_qa.dpl_mfclac where process_date = ${t_process_date} and broker_code not in ('MSI','MSISI','MSI') limit 1) sq03 union</v>
      </c>
    </row>
    <row r="5" spans="1:34" ht="15.75" customHeight="1" x14ac:dyDescent="0.2">
      <c r="A5" s="37" t="s">
        <v>56</v>
      </c>
      <c r="B5" s="40" t="s">
        <v>3</v>
      </c>
      <c r="C5" s="43" t="s">
        <v>24</v>
      </c>
      <c r="D5" s="43" t="s">
        <v>78</v>
      </c>
      <c r="E5" s="20" t="s">
        <v>18</v>
      </c>
      <c r="F5" s="62" t="str">
        <f t="shared" si="3"/>
        <v>truncate table inv_aum_raw_qa.test_dpl_mfacct;</v>
      </c>
      <c r="G5" s="62" t="str">
        <f t="shared" ref="G5:G17" si="27">"select  '"&amp;A5&amp;"_dpl_"&amp;B5&amp;"'    as TN,msi.ct as msi_ct,msisi.ct as msisi_ct,msii.ct as msii_ct
from    (select count(*) as ct from  inv_aum_typed_qa.dpl_"&amp;B5&amp;" a  where process_date = ${s_process_date} and broker_code = 'MSI') as msi,"</f>
        <v>select  '04_dpl_mfacct'    as TN,msi.ct as msi_ct,msisi.ct as msisi_ct,msii.ct as msii_ct
from    (select count(*) as ct from  inv_aum_typed_qa.dpl_mfacct a  where process_date = ${s_process_date} and broker_code = 'MSI') as msi,</v>
      </c>
      <c r="H5" s="62" t="str">
        <f t="shared" ref="H5:H17" si="28">"        (select count(*) as ct from  inv_aum_typed_qa.dpl_"&amp;B5&amp;" a  where process_date = ${s_process_date} and broker_code = 'MSISI') as msisi,
        (select count(*) as ct from  inv_aum_typed_qa.dpl_"&amp;B5&amp;" a  where process_date = ${s_process_date} and broker_code = 'MSII') as msii"</f>
        <v xml:space="preserve">        (select count(*) as ct from  inv_aum_typed_qa.dpl_mfacct a  where process_date = ${s_process_date} and broker_code = 'MSISI') as msisi,
        (select count(*) as ct from  inv_aum_typed_qa.dpl_mfacct a  where process_date = ${s_process_date} and broker_code = 'MSII') as msii</v>
      </c>
      <c r="I5" s="62" t="str">
        <f t="shared" si="4"/>
        <v>select  '04_dpl_mfacct'    as TN,msi.ct as msi_ct,msisi.ct as msisi_ct,msii.ct as msii_ct
from    (select count(*) as ct from  inv_aum_typed_qa.dpl_mfacct a  where process_date = ${s_process_date} and broker_code = 'MSI') as msi,
        (select count(*) as ct from  inv_aum_typed_qa.dpl_mfacct a  where process_date = ${s_process_date} and broker_code = 'MSISI') as msisi,
        (select count(*) as ct from  inv_aum_typed_qa.dpl_mfacct a  where process_date = ${s_process_date} and broker_code = 'MSII') as msii
union all</v>
      </c>
      <c r="J5" s="43" t="str">
        <f t="shared" si="5"/>
        <v>select distinct top 10 last_dt from pub.mfacct order by last_dt desc;</v>
      </c>
      <c r="K5" s="43" t="str">
        <f t="shared" si="6"/>
        <v>create table inv_aum_typed_qa.20200511_bkp_dpl_mfacct like inv_aum_typed_qa.dpl_mfacct;</v>
      </c>
      <c r="L5" s="43" t="str">
        <f t="shared" si="7"/>
        <v>select  '1_dpl_mfacct' as tableName, t.cn  as  backup_rc, o.cn  as  original_cn
from    (select count(*) as cn from inv_aum_typed_qa.20200511_bkp_dpl_mfacct) as t,
        (select count(*) as cn from inv_aum_typed_qa.dpl_mfacct) as o
union all</v>
      </c>
      <c r="M5" s="43" t="str">
        <f t="shared" si="8"/>
        <v>insert into inv_aum_typed_qa.20200511_bkp_dpl_mfacct select * from inv_aum_typed_qa.dpl_mfacct;</v>
      </c>
      <c r="N5" s="43" t="str">
        <f t="shared" si="0"/>
        <v>--Extra Columns Data Valiation - broker_code, process_date, process_timestamp
select  code, fund_type, suspense,broker_code, process_date, process_timestamp
from    inv_aum_typed_qa.dpl_mfacct where process_date = cast(regexp_replace(${t_process_date},'(\\d{4})(\\d{2})(\\d{2})','$1-$2-$3') as date) 
and     ((trim(broker_code) is NULL or  broker_code not in ('MSI','MSISI','MSII')) or to_date(process_timestamp) &lt;&gt; process_date) limit 1;</v>
      </c>
      <c r="O5" s="43" t="str">
        <f t="shared" si="9"/>
        <v>--MandatoryFields_No null values
select  last_dt,last_time,descr
from    inv_aum_typed_qa.dpl_mfacct 
where   process_date = cast(regexp_replace(${t_process_date},'(\\d{4})(\\d{2})(\\d{2})','$1-$2-$3') as date)
and     (last_dt,last_time,descr        is null)
limit 1;</v>
      </c>
      <c r="P5" s="43" t="str">
        <f t="shared" si="10"/>
        <v>select 'mfacct' as tablename, count(*) ct from pub.mfacct union all</v>
      </c>
      <c r="Q5" s="38" t="str">
        <f t="shared" si="11"/>
        <v>export mfacct</v>
      </c>
      <c r="R5" s="38" t="str">
        <f t="shared" si="12"/>
        <v>mfacct_last_ingestion_ts=${mfacct}</v>
      </c>
      <c r="S5" s="38" t="str">
        <f t="shared" si="13"/>
        <v>hdfs dfs -mkdir /apps/inv_qa/aum/raw/qa_test/dataphile/16_tables/test_dataphile_mfacct/</v>
      </c>
      <c r="T5" s="38" t="str">
        <f t="shared" si="14"/>
        <v>SELECT * FROM mfacct WHERE PROC_DT &gt; '${mfacct}' AND \$CONDITIONS   union</v>
      </c>
      <c r="U5" s="38" t="str">
        <f t="shared" si="15"/>
        <v>dpl_mfacct</v>
      </c>
      <c r="V5" s="38" t="str">
        <f t="shared" si="16"/>
        <v xml:space="preserve">alter table     inv_jhi_raw_qa.test_dpl_mfacctactran add partition    (process_timestamp = ${s_process_timestamp});
analyze table   inv_jhi_raw_qa.test_dpl_mfacct partition        (process_timestamp) compute statistics;
 </v>
      </c>
      <c r="W5" s="38" t="str">
        <f t="shared" si="17"/>
        <v>select 'test_dpl_mfacct' as TN,count(*) as CT from  inv_aum_raw_qa.test_dpl_mfacct a union all</v>
      </c>
      <c r="X5" s="38" t="str">
        <f t="shared" si="18"/>
        <v>show partitions inv_aum_raw_qa.test_dpl_mfacct ;</v>
      </c>
      <c r="Y5" s="38" t="str">
        <f t="shared" si="19"/>
        <v>alter   table   inv_aum_raw_qa.test_dpl_mfacct    drop partition   (process_date = ${s_process_date});</v>
      </c>
      <c r="Z5" s="38" t="str">
        <f t="shared" si="20"/>
        <v>analyze table   inv_aum_raw_qa.test_dpl_mfacct    partition       (process_date) compute statistics;</v>
      </c>
      <c r="AA5" s="38" t="str">
        <f t="shared" si="21"/>
        <v>select  'dpl_mfacct' as TN, count(*) from inv_jhi_raw_qa.test_dpl_mfacct where  broker_code = 'MSI' union all</v>
      </c>
      <c r="AB5" s="38" t="str">
        <f t="shared" si="1"/>
        <v xml:space="preserve">
select  code, fund_type, suspense
from    inv_aum_typed_qa.dpl_mfacct 
where   process_date = ${t_process_date}
and     to_date(process_timestamp) &lt;&gt; process_date;</v>
      </c>
      <c r="AC5" s="38" t="str">
        <f t="shared" si="22"/>
        <v>desc inv_aum_raw_qa.dpl_mfacct;</v>
      </c>
      <c r="AD5" s="38" t="str">
        <f t="shared" si="23"/>
        <v>desc inv_aum_typed_qa.dpl_mfacct;</v>
      </c>
      <c r="AE5" s="38" t="str">
        <f t="shared" si="24"/>
        <v>select  'dpl_mfacct' as tableName, 
        i.ct as msi_ct,si.ct as msisi_ct, i.ct+si.ct as total_ct
from    (select count(*) as ct from inv_aum_typed_qa.dpl_mfacct where broker_code = 'MSI'   and process_date = ${t_process_date}) as i,
        (select count(*) as ct from inv_aum_typed_qa.dpl_mfacct where broker_code = 'MSISI' and process_date = ${t_process_date}) as si
union all</v>
      </c>
      <c r="AF5" s="38" t="str">
        <f t="shared" si="25"/>
        <v>select  'test_dpl_mfacct' as tableName, 
        i.ct as msi_ct,si.ct as msisi_ct, i.ct+si.ct as total_ct
from    (select count(*) as ct from inv_aum_raw_qa.test_dpl_mfacct where broker_code = 'MSI'   and process_date = ${s_process_date}) as i,
        (select count(*) as ct from inv_aum_raw_qa.test_dpl_mfacct where broker_code = 'MSISI' and process_date = ${s_process_date}) as si
union all</v>
      </c>
      <c r="AG5" s="38" t="str">
        <f t="shared" si="26"/>
        <v>select distinct process_date from inv_aum_raw_qa.test_dpl_mfacct;</v>
      </c>
      <c r="AH5" s="38" t="str">
        <f t="shared" si="2"/>
        <v>select * from (select distinct '04.mfacct' as TableName,broker_code, process_date from inv_aum_typed_qa.dpl_mfacct where process_date = ${t_process_date} and broker_code not in ('MSI','MSISI','MSI') limit 1) sq04 union</v>
      </c>
    </row>
    <row r="6" spans="1:34" ht="15.75" customHeight="1" x14ac:dyDescent="0.2">
      <c r="A6" s="37" t="s">
        <v>57</v>
      </c>
      <c r="B6" s="40" t="s">
        <v>4</v>
      </c>
      <c r="C6" s="43" t="s">
        <v>19</v>
      </c>
      <c r="D6" s="43" t="s">
        <v>79</v>
      </c>
      <c r="E6" s="20" t="s">
        <v>18</v>
      </c>
      <c r="F6" s="62" t="str">
        <f t="shared" si="3"/>
        <v>truncate table inv_aum_raw_qa.test_dpl_mfrr;</v>
      </c>
      <c r="G6" s="62" t="str">
        <f t="shared" si="27"/>
        <v>select  '05_dpl_mfrr'    as TN,msi.ct as msi_ct,msisi.ct as msisi_ct,msii.ct as msii_ct
from    (select count(*) as ct from  inv_aum_typed_qa.dpl_mfrr a  where process_date = ${s_process_date} and broker_code = 'MSI') as msi,</v>
      </c>
      <c r="H6" s="62" t="str">
        <f t="shared" si="28"/>
        <v xml:space="preserve">        (select count(*) as ct from  inv_aum_typed_qa.dpl_mfrr a  where process_date = ${s_process_date} and broker_code = 'MSISI') as msisi,
        (select count(*) as ct from  inv_aum_typed_qa.dpl_mfrr a  where process_date = ${s_process_date} and broker_code = 'MSII') as msii</v>
      </c>
      <c r="I6" s="62" t="str">
        <f t="shared" si="4"/>
        <v>select  '05_dpl_mfrr'    as TN,msi.ct as msi_ct,msisi.ct as msisi_ct,msii.ct as msii_ct
from    (select count(*) as ct from  inv_aum_typed_qa.dpl_mfrr a  where process_date = ${s_process_date} and broker_code = 'MSI') as msi,
        (select count(*) as ct from  inv_aum_typed_qa.dpl_mfrr a  where process_date = ${s_process_date} and broker_code = 'MSISI') as msisi,
        (select count(*) as ct from  inv_aum_typed_qa.dpl_mfrr a  where process_date = ${s_process_date} and broker_code = 'MSII') as msii
union all</v>
      </c>
      <c r="J6" s="43" t="str">
        <f t="shared" si="5"/>
        <v>select distinct top 10 last_dt from pub.mfrr order by last_dt desc;</v>
      </c>
      <c r="K6" s="43" t="str">
        <f t="shared" si="6"/>
        <v>create table inv_aum_typed_qa.20200511_bkp_dpl_mfrr like inv_aum_typed_qa.dpl_mfrr;</v>
      </c>
      <c r="L6" s="43" t="str">
        <f t="shared" si="7"/>
        <v>select  '1_dpl_mfrr' as tableName, t.cn  as  backup_rc, o.cn  as  original_cn
from    (select count(*) as cn from inv_aum_typed_qa.20200511_bkp_dpl_mfrr) as t,
        (select count(*) as cn from inv_aum_typed_qa.dpl_mfrr) as o
union all</v>
      </c>
      <c r="M6" s="43" t="str">
        <f t="shared" si="8"/>
        <v>insert into inv_aum_typed_qa.20200511_bkp_dpl_mfrr select * from inv_aum_typed_qa.dpl_mfrr;</v>
      </c>
      <c r="N6" s="43" t="str">
        <f t="shared" si="0"/>
        <v>--Extra Columns Data Valiation - broker_code, process_date, process_timestamp
select  rr,broker_code, process_date, process_timestamp
from    inv_aum_typed_qa.dpl_mfrr where process_date = cast(regexp_replace(${t_process_date},'(\\d{4})(\\d{2})(\\d{2})','$1-$2-$3') as date) 
and     ((trim(broker_code) is NULL or  broker_code not in ('MSI','MSISI','MSII')) or to_date(process_timestamp) &lt;&gt; process_date) limit 1;</v>
      </c>
      <c r="O6" s="43" t="str">
        <f t="shared" si="9"/>
        <v>--MandatoryFields_No null values
select  rr,branch,trades_ok,short_name,language,trd_name,website,authorized_list_code,under_supervision,rr_type
from    inv_aum_typed_qa.dpl_mfrr 
where   process_date = cast(regexp_replace(${t_process_date},'(\\d{4})(\\d{2})(\\d{2})','$1-$2-$3') as date)
and     (rr,branch,trades_ok,short_name,language,trd_name,website,authorized_list_code,under_supervision,rr_type        is null)
limit 1;</v>
      </c>
      <c r="P6" s="43" t="str">
        <f t="shared" si="10"/>
        <v>select 'mfrr' as tablename, count(*) ct from pub.mfrr union all</v>
      </c>
      <c r="Q6" s="38" t="str">
        <f t="shared" si="11"/>
        <v>export mfrr</v>
      </c>
      <c r="R6" s="38" t="str">
        <f t="shared" si="12"/>
        <v>mfrr_last_ingestion_ts=${mfrr}</v>
      </c>
      <c r="S6" s="38" t="str">
        <f t="shared" si="13"/>
        <v>hdfs dfs -mkdir /apps/inv_qa/aum/raw/qa_test/dataphile/16_tables/test_dataphile_mfrr/</v>
      </c>
      <c r="T6" s="38" t="str">
        <f t="shared" si="14"/>
        <v>SELECT * FROM mfrr WHERE PROC_DT &gt; '${mfrr}' AND \$CONDITIONS   union</v>
      </c>
      <c r="U6" s="38" t="str">
        <f t="shared" si="15"/>
        <v>dpl_mfrr</v>
      </c>
      <c r="V6" s="38" t="str">
        <f t="shared" si="16"/>
        <v xml:space="preserve">alter table     inv_jhi_raw_qa.test_dpl_mfrractran add partition    (process_timestamp = ${s_process_timestamp});
analyze table   inv_jhi_raw_qa.test_dpl_mfrr partition        (process_timestamp) compute statistics;
 </v>
      </c>
      <c r="W6" s="38" t="str">
        <f t="shared" si="17"/>
        <v>select 'test_dpl_mfrr' as TN,count(*) as CT from  inv_aum_raw_qa.test_dpl_mfrr a union all</v>
      </c>
      <c r="X6" s="38" t="str">
        <f t="shared" si="18"/>
        <v>show partitions inv_aum_raw_qa.test_dpl_mfrr ;</v>
      </c>
      <c r="Y6" s="38" t="str">
        <f t="shared" si="19"/>
        <v>alter   table   inv_aum_raw_qa.test_dpl_mfrr    drop partition   (process_date = ${s_process_date});</v>
      </c>
      <c r="Z6" s="38" t="str">
        <f t="shared" si="20"/>
        <v>analyze table   inv_aum_raw_qa.test_dpl_mfrr    partition       (process_date) compute statistics;</v>
      </c>
      <c r="AA6" s="38" t="str">
        <f t="shared" si="21"/>
        <v>select  'dpl_mfrr' as TN, count(*) from inv_jhi_raw_qa.test_dpl_mfrr where  broker_code = 'MSI' union all</v>
      </c>
      <c r="AB6" s="38" t="str">
        <f t="shared" si="1"/>
        <v xml:space="preserve">
select  rr
from    inv_aum_typed_qa.dpl_mfrr 
where   process_date = ${t_process_date}
and     to_date(process_timestamp) &lt;&gt; process_date;</v>
      </c>
      <c r="AC6" s="38" t="str">
        <f t="shared" si="22"/>
        <v>desc inv_aum_raw_qa.dpl_mfrr;</v>
      </c>
      <c r="AD6" s="38" t="str">
        <f t="shared" si="23"/>
        <v>desc inv_aum_typed_qa.dpl_mfrr;</v>
      </c>
      <c r="AE6" s="38" t="str">
        <f t="shared" si="24"/>
        <v>select  'dpl_mfrr' as tableName, 
        i.ct as msi_ct,si.ct as msisi_ct, i.ct+si.ct as total_ct
from    (select count(*) as ct from inv_aum_typed_qa.dpl_mfrr where broker_code = 'MSI'   and process_date = ${t_process_date}) as i,
        (select count(*) as ct from inv_aum_typed_qa.dpl_mfrr where broker_code = 'MSISI' and process_date = ${t_process_date}) as si
union all</v>
      </c>
      <c r="AF6" s="38" t="str">
        <f t="shared" si="25"/>
        <v>select  'test_dpl_mfrr' as tableName, 
        i.ct as msi_ct,si.ct as msisi_ct, i.ct+si.ct as total_ct
from    (select count(*) as ct from inv_aum_raw_qa.test_dpl_mfrr where broker_code = 'MSI'   and process_date = ${s_process_date}) as i,
        (select count(*) as ct from inv_aum_raw_qa.test_dpl_mfrr where broker_code = 'MSISI' and process_date = ${s_process_date}) as si
union all</v>
      </c>
      <c r="AG6" s="38" t="str">
        <f t="shared" si="26"/>
        <v>select distinct process_date from inv_aum_raw_qa.test_dpl_mfrr;</v>
      </c>
      <c r="AH6" s="38" t="str">
        <f t="shared" si="2"/>
        <v>select * from (select distinct '05.mfrr' as TableName,broker_code, process_date from inv_aum_typed_qa.dpl_mfrr where process_date = ${t_process_date} and broker_code not in ('MSI','MSISI','MSI') limit 1) sq05 union</v>
      </c>
    </row>
    <row r="7" spans="1:34" ht="15.75" customHeight="1" x14ac:dyDescent="0.2">
      <c r="A7" s="37" t="s">
        <v>58</v>
      </c>
      <c r="B7" s="40" t="s">
        <v>5</v>
      </c>
      <c r="C7" s="43" t="s">
        <v>25</v>
      </c>
      <c r="D7" s="43" t="s">
        <v>80</v>
      </c>
      <c r="E7" s="20" t="s">
        <v>18</v>
      </c>
      <c r="F7" s="62" t="str">
        <f t="shared" si="3"/>
        <v>truncate table inv_aum_raw_qa.test_dpl_esmgr;</v>
      </c>
      <c r="G7" s="62" t="str">
        <f t="shared" si="27"/>
        <v>select  '06_dpl_esmgr'    as TN,msi.ct as msi_ct,msisi.ct as msisi_ct,msii.ct as msii_ct
from    (select count(*) as ct from  inv_aum_typed_qa.dpl_esmgr a  where process_date = ${s_process_date} and broker_code = 'MSI') as msi,</v>
      </c>
      <c r="H7" s="62" t="str">
        <f t="shared" si="28"/>
        <v xml:space="preserve">        (select count(*) as ct from  inv_aum_typed_qa.dpl_esmgr a  where process_date = ${s_process_date} and broker_code = 'MSISI') as msisi,
        (select count(*) as ct from  inv_aum_typed_qa.dpl_esmgr a  where process_date = ${s_process_date} and broker_code = 'MSII') as msii</v>
      </c>
      <c r="I7" s="62" t="str">
        <f t="shared" si="4"/>
        <v>select  '06_dpl_esmgr'    as TN,msi.ct as msi_ct,msisi.ct as msisi_ct,msii.ct as msii_ct
from    (select count(*) as ct from  inv_aum_typed_qa.dpl_esmgr a  where process_date = ${s_process_date} and broker_code = 'MSI') as msi,
        (select count(*) as ct from  inv_aum_typed_qa.dpl_esmgr a  where process_date = ${s_process_date} and broker_code = 'MSISI') as msisi,
        (select count(*) as ct from  inv_aum_typed_qa.dpl_esmgr a  where process_date = ${s_process_date} and broker_code = 'MSII') as msii
union all</v>
      </c>
      <c r="J7" s="43" t="str">
        <f t="shared" si="5"/>
        <v>select distinct top 10 last_dt from pub.esmgr order by last_dt desc;</v>
      </c>
      <c r="K7" s="43" t="str">
        <f t="shared" si="6"/>
        <v>create table inv_aum_typed_qa.20200511_bkp_dpl_esmgr like inv_aum_typed_qa.dpl_esmgr;</v>
      </c>
      <c r="L7" s="43" t="str">
        <f t="shared" si="7"/>
        <v>select  '1_dpl_esmgr' as tableName, t.cn  as  backup_rc, o.cn  as  original_cn
from    (select count(*) as cn from inv_aum_typed_qa.20200511_bkp_dpl_esmgr) as t,
        (select count(*) as cn from inv_aum_typed_qa.dpl_esmgr) as o
union all</v>
      </c>
      <c r="M7" s="43" t="str">
        <f t="shared" si="8"/>
        <v>insert into inv_aum_typed_qa.20200511_bkp_dpl_esmgr select * from inv_aum_typed_qa.dpl_esmgr;</v>
      </c>
      <c r="N7" s="43" t="str">
        <f t="shared" si="0"/>
        <v>--Extra Columns Data Valiation - broker_code, process_date, process_timestamp
select  fund_code, fund_type,broker_code, process_date, process_timestamp
from    inv_aum_typed_qa.dpl_esmgr where process_date = cast(regexp_replace(${t_process_date},'(\\d{4})(\\d{2})(\\d{2})','$1-$2-$3') as date) 
and     ((trim(broker_code) is NULL or  broker_code not in ('MSI','MSISI','MSII')) or to_date(process_timestamp) &lt;&gt; process_date) limit 1;</v>
      </c>
      <c r="O7" s="43" t="str">
        <f t="shared" si="9"/>
        <v>--MandatoryFields_No null values
select  last_dt,nfu_group,epa,french_name
from    inv_aum_typed_qa.dpl_esmgr 
where   process_date = cast(regexp_replace(${t_process_date},'(\\d{4})(\\d{2})(\\d{2})','$1-$2-$3') as date)
and     (last_dt,nfu_group,epa,french_name        is null)
limit 1;</v>
      </c>
      <c r="P7" s="43" t="str">
        <f t="shared" si="10"/>
        <v>select 'esmgr' as tablename, count(*) ct from pub.esmgr union all</v>
      </c>
      <c r="Q7" s="38" t="str">
        <f t="shared" si="11"/>
        <v>export esmgr</v>
      </c>
      <c r="R7" s="38" t="str">
        <f t="shared" si="12"/>
        <v>esmgr_last_ingestion_ts=${esmgr}</v>
      </c>
      <c r="S7" s="38" t="str">
        <f t="shared" si="13"/>
        <v>hdfs dfs -mkdir /apps/inv_qa/aum/raw/qa_test/dataphile/16_tables/test_dataphile_esmgr/</v>
      </c>
      <c r="T7" s="38" t="str">
        <f t="shared" si="14"/>
        <v>SELECT * FROM esmgr WHERE PROC_DT &gt; '${esmgr}' AND \$CONDITIONS   union</v>
      </c>
      <c r="U7" s="38" t="str">
        <f t="shared" si="15"/>
        <v>dpl_esmgr</v>
      </c>
      <c r="V7" s="38" t="str">
        <f t="shared" si="16"/>
        <v xml:space="preserve">alter table     inv_jhi_raw_qa.test_dpl_esmgractran add partition    (process_timestamp = ${s_process_timestamp});
analyze table   inv_jhi_raw_qa.test_dpl_esmgr partition        (process_timestamp) compute statistics;
 </v>
      </c>
      <c r="W7" s="38" t="str">
        <f t="shared" si="17"/>
        <v>select 'test_dpl_esmgr' as TN,count(*) as CT from  inv_aum_raw_qa.test_dpl_esmgr a union all</v>
      </c>
      <c r="X7" s="38" t="str">
        <f t="shared" si="18"/>
        <v>show partitions inv_aum_raw_qa.test_dpl_esmgr ;</v>
      </c>
      <c r="Y7" s="38" t="str">
        <f t="shared" si="19"/>
        <v>alter   table   inv_aum_raw_qa.test_dpl_esmgr    drop partition   (process_date = ${s_process_date});</v>
      </c>
      <c r="Z7" s="38" t="str">
        <f t="shared" si="20"/>
        <v>analyze table   inv_aum_raw_qa.test_dpl_esmgr    partition       (process_date) compute statistics;</v>
      </c>
      <c r="AA7" s="38" t="str">
        <f t="shared" si="21"/>
        <v>select  'dpl_esmgr' as TN, count(*) from inv_jhi_raw_qa.test_dpl_esmgr where  broker_code = 'MSI' union all</v>
      </c>
      <c r="AB7" s="38" t="str">
        <f t="shared" si="1"/>
        <v xml:space="preserve">
select  fund_code, fund_type
from    inv_aum_typed_qa.dpl_esmgr 
where   process_date = ${t_process_date}
and     to_date(process_timestamp) &lt;&gt; process_date;</v>
      </c>
      <c r="AC7" s="38" t="str">
        <f t="shared" si="22"/>
        <v>desc inv_aum_raw_qa.dpl_esmgr;</v>
      </c>
      <c r="AD7" s="38" t="str">
        <f t="shared" si="23"/>
        <v>desc inv_aum_typed_qa.dpl_esmgr;</v>
      </c>
      <c r="AE7" s="38" t="str">
        <f t="shared" si="24"/>
        <v>select  'dpl_esmgr' as tableName, 
        i.ct as msi_ct,si.ct as msisi_ct, i.ct+si.ct as total_ct
from    (select count(*) as ct from inv_aum_typed_qa.dpl_esmgr where broker_code = 'MSI'   and process_date = ${t_process_date}) as i,
        (select count(*) as ct from inv_aum_typed_qa.dpl_esmgr where broker_code = 'MSISI' and process_date = ${t_process_date}) as si
union all</v>
      </c>
      <c r="AF7" s="38" t="str">
        <f t="shared" si="25"/>
        <v>select  'test_dpl_esmgr' as tableName, 
        i.ct as msi_ct,si.ct as msisi_ct, i.ct+si.ct as total_ct
from    (select count(*) as ct from inv_aum_raw_qa.test_dpl_esmgr where broker_code = 'MSI'   and process_date = ${s_process_date}) as i,
        (select count(*) as ct from inv_aum_raw_qa.test_dpl_esmgr where broker_code = 'MSISI' and process_date = ${s_process_date}) as si
union all</v>
      </c>
      <c r="AG7" s="38" t="str">
        <f t="shared" si="26"/>
        <v>select distinct process_date from inv_aum_raw_qa.test_dpl_esmgr;</v>
      </c>
      <c r="AH7" s="38" t="str">
        <f t="shared" si="2"/>
        <v>select * from (select distinct '06.esmgr' as TableName,broker_code, process_date from inv_aum_typed_qa.dpl_esmgr where process_date = ${t_process_date} and broker_code not in ('MSI','MSISI','MSI') limit 1) sq06 union</v>
      </c>
    </row>
    <row r="8" spans="1:34" ht="15.75" customHeight="1" x14ac:dyDescent="0.2">
      <c r="A8" s="37" t="s">
        <v>59</v>
      </c>
      <c r="B8" s="40" t="s">
        <v>6</v>
      </c>
      <c r="C8" s="43" t="s">
        <v>26</v>
      </c>
      <c r="D8" s="43" t="s">
        <v>91</v>
      </c>
      <c r="E8" s="20" t="s">
        <v>18</v>
      </c>
      <c r="F8" s="62" t="str">
        <f t="shared" si="3"/>
        <v>truncate table inv_aum_raw_qa.test_dpl_acpos;</v>
      </c>
      <c r="G8" s="62" t="str">
        <f t="shared" si="27"/>
        <v>select  '07_dpl_acpos'    as TN,msi.ct as msi_ct,msisi.ct as msisi_ct,msii.ct as msii_ct
from    (select count(*) as ct from  inv_aum_typed_qa.dpl_acpos a  where process_date = ${s_process_date} and broker_code = 'MSI') as msi,</v>
      </c>
      <c r="H8" s="62" t="str">
        <f t="shared" si="28"/>
        <v xml:space="preserve">        (select count(*) as ct from  inv_aum_typed_qa.dpl_acpos a  where process_date = ${s_process_date} and broker_code = 'MSISI') as msisi,
        (select count(*) as ct from  inv_aum_typed_qa.dpl_acpos a  where process_date = ${s_process_date} and broker_code = 'MSII') as msii</v>
      </c>
      <c r="I8" s="62" t="str">
        <f t="shared" si="4"/>
        <v>select  '07_dpl_acpos'    as TN,msi.ct as msi_ct,msisi.ct as msisi_ct,msii.ct as msii_ct
from    (select count(*) as ct from  inv_aum_typed_qa.dpl_acpos a  where process_date = ${s_process_date} and broker_code = 'MSI') as msi,
        (select count(*) as ct from  inv_aum_typed_qa.dpl_acpos a  where process_date = ${s_process_date} and broker_code = 'MSISI') as msisi,
        (select count(*) as ct from  inv_aum_typed_qa.dpl_acpos a  where process_date = ${s_process_date} and broker_code = 'MSII') as msii
union all</v>
      </c>
      <c r="J8" s="43" t="str">
        <f t="shared" si="5"/>
        <v>select distinct top 10 last_dt from pub.acpos order by last_dt desc;</v>
      </c>
      <c r="K8" s="43" t="str">
        <f t="shared" si="6"/>
        <v>create table inv_aum_typed_qa.20200511_bkp_dpl_acpos like inv_aum_typed_qa.dpl_acpos;</v>
      </c>
      <c r="L8" s="43" t="str">
        <f t="shared" si="7"/>
        <v>select  '1_dpl_acpos' as tableName, t.cn  as  backup_rc, o.cn  as  original_cn
from    (select count(*) as cn from inv_aum_typed_qa.20200511_bkp_dpl_acpos) as t,
        (select count(*) as cn from inv_aum_typed_qa.dpl_acpos) as o
union all</v>
      </c>
      <c r="M8" s="43" t="str">
        <f t="shared" si="8"/>
        <v>insert into inv_aum_typed_qa.20200511_bkp_dpl_acpos select * from inv_aum_typed_qa.dpl_acpos;</v>
      </c>
      <c r="N8" s="43" t="str">
        <f t="shared" si="0"/>
        <v>--Extra Columns Data Valiation - broker_code, process_date, process_timestamp
select  acct, cusip,broker_code, process_date, process_timestamp
from    inv_aum_typed_qa.dpl_acpos where process_date = cast(regexp_replace(${t_process_date},'(\\d{4})(\\d{2})(\\d{2})','$1-$2-$3') as date) 
and     ((trim(broker_code) is NULL or  broker_code not in ('MSI','MSISI','MSII')) or to_date(process_timestamp) &lt;&gt; process_date) limit 1;</v>
      </c>
      <c r="O8" s="43" t="str">
        <f t="shared" si="9"/>
        <v>--MandatoryFields_No null values
select  acct,cusip,rr,pend_qty,cur_cost,seg_qty,memo_qty,memo_cost,short,last_dt,last_time,sfk_qty,off_qty,cost_stat,cost_stat_ovrd,cost_stat_ovrd_usr,cost_stat_calc,cost_stat_ovrd_memo
from    inv_aum_typed_qa.dpl_acpos 
where   process_date = cast(regexp_replace(${t_process_date},'(\\d{4})(\\d{2})(\\d{2})','$1-$2-$3') as date)
and     (acct,cusip,rr,pend_qty,cur_cost,seg_qty,memo_qty,memo_cost,short,last_dt,last_time,sfk_qty,off_qty,cost_stat,cost_stat_ovrd,cost_stat_ovrd_usr,cost_stat_calc,cost_stat_ovrd_memo        is null)
limit 1;</v>
      </c>
      <c r="P8" s="43" t="str">
        <f t="shared" si="10"/>
        <v>select 'acpos' as tablename, count(*) ct from pub.acpos union all</v>
      </c>
      <c r="Q8" s="38" t="str">
        <f t="shared" si="11"/>
        <v>export acpos</v>
      </c>
      <c r="R8" s="38" t="str">
        <f t="shared" si="12"/>
        <v>acpos_last_ingestion_ts=${acpos}</v>
      </c>
      <c r="S8" s="38" t="str">
        <f t="shared" si="13"/>
        <v>hdfs dfs -mkdir /apps/inv_qa/aum/raw/qa_test/dataphile/16_tables/test_dataphile_acpos/</v>
      </c>
      <c r="T8" s="38" t="str">
        <f t="shared" si="14"/>
        <v>SELECT * FROM acpos WHERE PROC_DT &gt; '${acpos}' AND \$CONDITIONS   union</v>
      </c>
      <c r="U8" s="38" t="str">
        <f t="shared" si="15"/>
        <v>dpl_acpos</v>
      </c>
      <c r="V8" s="38" t="str">
        <f t="shared" si="16"/>
        <v xml:space="preserve">alter table     inv_jhi_raw_qa.test_dpl_acposactran add partition    (process_timestamp = ${s_process_timestamp});
analyze table   inv_jhi_raw_qa.test_dpl_acpos partition        (process_timestamp) compute statistics;
 </v>
      </c>
      <c r="W8" s="38" t="str">
        <f t="shared" si="17"/>
        <v>select 'test_dpl_acpos' as TN,count(*) as CT from  inv_aum_raw_qa.test_dpl_acpos a union all</v>
      </c>
      <c r="X8" s="38" t="str">
        <f t="shared" si="18"/>
        <v>show partitions inv_aum_raw_qa.test_dpl_acpos ;</v>
      </c>
      <c r="Y8" s="38" t="str">
        <f t="shared" si="19"/>
        <v>alter   table   inv_aum_raw_qa.test_dpl_acpos    drop partition   (process_date = ${s_process_date});</v>
      </c>
      <c r="Z8" s="38" t="str">
        <f t="shared" si="20"/>
        <v>analyze table   inv_aum_raw_qa.test_dpl_acpos    partition       (process_date) compute statistics;</v>
      </c>
      <c r="AA8" s="38" t="str">
        <f t="shared" si="21"/>
        <v>select  'dpl_acpos' as TN, count(*) from inv_jhi_raw_qa.test_dpl_acpos where  broker_code = 'MSI' union all</v>
      </c>
      <c r="AB8" s="38" t="str">
        <f t="shared" si="1"/>
        <v xml:space="preserve">
select  acct, cusip
from    inv_aum_typed_qa.dpl_acpos 
where   process_date = ${t_process_date}
and     to_date(process_timestamp) &lt;&gt; process_date;</v>
      </c>
      <c r="AC8" s="38" t="str">
        <f t="shared" si="22"/>
        <v>desc inv_aum_raw_qa.dpl_acpos;</v>
      </c>
      <c r="AD8" s="38" t="str">
        <f t="shared" si="23"/>
        <v>desc inv_aum_typed_qa.dpl_acpos;</v>
      </c>
      <c r="AE8" s="38" t="str">
        <f t="shared" si="24"/>
        <v>select  'dpl_acpos' as tableName, 
        i.ct as msi_ct,si.ct as msisi_ct, i.ct+si.ct as total_ct
from    (select count(*) as ct from inv_aum_typed_qa.dpl_acpos where broker_code = 'MSI'   and process_date = ${t_process_date}) as i,
        (select count(*) as ct from inv_aum_typed_qa.dpl_acpos where broker_code = 'MSISI' and process_date = ${t_process_date}) as si
union all</v>
      </c>
      <c r="AF8" s="38" t="str">
        <f t="shared" si="25"/>
        <v>select  'test_dpl_acpos' as tableName, 
        i.ct as msi_ct,si.ct as msisi_ct, i.ct+si.ct as total_ct
from    (select count(*) as ct from inv_aum_raw_qa.test_dpl_acpos where broker_code = 'MSI'   and process_date = ${s_process_date}) as i,
        (select count(*) as ct from inv_aum_raw_qa.test_dpl_acpos where broker_code = 'MSISI' and process_date = ${s_process_date}) as si
union all</v>
      </c>
      <c r="AG8" s="38" t="str">
        <f t="shared" si="26"/>
        <v>select distinct process_date from inv_aum_raw_qa.test_dpl_acpos;</v>
      </c>
      <c r="AH8" s="38" t="str">
        <f t="shared" si="2"/>
        <v>select * from (select distinct '07.acpos' as TableName,broker_code, process_date from inv_aum_typed_qa.dpl_acpos where process_date = ${t_process_date} and broker_code not in ('MSI','MSISI','MSI') limit 1) sq07 union</v>
      </c>
    </row>
    <row r="9" spans="1:34" ht="15.75" customHeight="1" x14ac:dyDescent="0.2">
      <c r="A9" s="37" t="s">
        <v>60</v>
      </c>
      <c r="B9" s="39" t="s">
        <v>7</v>
      </c>
      <c r="C9" s="43" t="s">
        <v>27</v>
      </c>
      <c r="D9" s="43" t="s">
        <v>81</v>
      </c>
      <c r="E9" s="19" t="s">
        <v>18</v>
      </c>
      <c r="F9" s="62" t="str">
        <f t="shared" si="3"/>
        <v>truncate table inv_aum_raw_qa.test_dpl_gnexch;</v>
      </c>
      <c r="G9" s="62" t="str">
        <f t="shared" si="27"/>
        <v>select  '08_dpl_gnexch'    as TN,msi.ct as msi_ct,msisi.ct as msisi_ct,msii.ct as msii_ct
from    (select count(*) as ct from  inv_aum_typed_qa.dpl_gnexch a  where process_date = ${s_process_date} and broker_code = 'MSI') as msi,</v>
      </c>
      <c r="H9" s="62" t="str">
        <f t="shared" si="28"/>
        <v xml:space="preserve">        (select count(*) as ct from  inv_aum_typed_qa.dpl_gnexch a  where process_date = ${s_process_date} and broker_code = 'MSISI') as msisi,
        (select count(*) as ct from  inv_aum_typed_qa.dpl_gnexch a  where process_date = ${s_process_date} and broker_code = 'MSII') as msii</v>
      </c>
      <c r="I9" s="62" t="str">
        <f t="shared" si="4"/>
        <v>select  '08_dpl_gnexch'    as TN,msi.ct as msi_ct,msisi.ct as msisi_ct,msii.ct as msii_ct
from    (select count(*) as ct from  inv_aum_typed_qa.dpl_gnexch a  where process_date = ${s_process_date} and broker_code = 'MSI') as msi,
        (select count(*) as ct from  inv_aum_typed_qa.dpl_gnexch a  where process_date = ${s_process_date} and broker_code = 'MSISI') as msisi,
        (select count(*) as ct from  inv_aum_typed_qa.dpl_gnexch a  where process_date = ${s_process_date} and broker_code = 'MSII') as msii
union all</v>
      </c>
      <c r="J9" s="43" t="str">
        <f t="shared" si="5"/>
        <v>select distinct top 10 last_dt from pub.gnexch order by last_dt desc;</v>
      </c>
      <c r="K9" s="43" t="str">
        <f t="shared" si="6"/>
        <v>create table inv_aum_typed_qa.20200511_bkp_dpl_gnexch like inv_aum_typed_qa.dpl_gnexch;</v>
      </c>
      <c r="L9" s="43" t="str">
        <f t="shared" si="7"/>
        <v>select  '1_dpl_gnexch' as tableName, t.cn  as  backup_rc, o.cn  as  original_cn
from    (select count(*) as cn from inv_aum_typed_qa.20200511_bkp_dpl_gnexch) as t,
        (select count(*) as cn from inv_aum_typed_qa.dpl_gnexch) as o
union all</v>
      </c>
      <c r="M9" s="43" t="str">
        <f t="shared" si="8"/>
        <v>insert into inv_aum_typed_qa.20200511_bkp_dpl_gnexch select * from inv_aum_typed_qa.dpl_gnexch;</v>
      </c>
      <c r="N9" s="43" t="str">
        <f t="shared" si="0"/>
        <v>--Extra Columns Data Valiation - broker_code, process_date, process_timestamp
select  tran_type, buy_fds, sell_fds, exch_dt, exch_time, max_amt,broker_code, process_date, process_timestamp
from    inv_aum_typed_qa.dpl_gnexch where process_date = cast(regexp_replace(${t_process_date},'(\\d{4})(\\d{2})(\\d{2})','$1-$2-$3') as date) 
and     ((trim(broker_code) is NULL or  broker_code not in ('MSI','MSISI','MSII')) or to_date(process_timestamp) &lt;&gt; process_date) limit 1;</v>
      </c>
      <c r="O9" s="43" t="str">
        <f t="shared" si="9"/>
        <v>--MandatoryFields_No null values
select  last_dt,last_time,exch_time
from    inv_aum_typed_qa.dpl_gnexch 
where   process_date = cast(regexp_replace(${t_process_date},'(\\d{4})(\\d{2})(\\d{2})','$1-$2-$3') as date)
and     (last_dt,last_time,exch_time        is null)
limit 1;</v>
      </c>
      <c r="P9" s="43" t="str">
        <f t="shared" si="10"/>
        <v>select 'gnexch' as tablename, count(*) ct from pub.gnexch union all</v>
      </c>
      <c r="Q9" s="38" t="str">
        <f t="shared" si="11"/>
        <v>export gnexch</v>
      </c>
      <c r="R9" s="38" t="str">
        <f t="shared" si="12"/>
        <v>gnexch_last_ingestion_ts=${gnexch}</v>
      </c>
      <c r="S9" s="38" t="str">
        <f t="shared" si="13"/>
        <v>hdfs dfs -mkdir /apps/inv_qa/aum/raw/qa_test/dataphile/16_tables/test_dataphile_gnexch/</v>
      </c>
      <c r="T9" s="38" t="str">
        <f t="shared" si="14"/>
        <v>SELECT * FROM gnexch WHERE PROC_DT &gt; '${gnexch}' AND \$CONDITIONS   union</v>
      </c>
      <c r="U9" s="38" t="str">
        <f t="shared" si="15"/>
        <v>dpl_gnexch</v>
      </c>
      <c r="V9" s="38" t="str">
        <f t="shared" si="16"/>
        <v xml:space="preserve">alter table     inv_jhi_raw_qa.test_dpl_gnexchactran add partition    (process_timestamp = ${s_process_timestamp});
analyze table   inv_jhi_raw_qa.test_dpl_gnexch partition        (process_timestamp) compute statistics;
 </v>
      </c>
      <c r="W9" s="38" t="str">
        <f t="shared" si="17"/>
        <v>select 'test_dpl_gnexch' as TN,count(*) as CT from  inv_aum_raw_qa.test_dpl_gnexch a union all</v>
      </c>
      <c r="X9" s="38" t="str">
        <f t="shared" si="18"/>
        <v>show partitions inv_aum_raw_qa.test_dpl_gnexch ;</v>
      </c>
      <c r="Y9" s="38" t="str">
        <f t="shared" si="19"/>
        <v>alter   table   inv_aum_raw_qa.test_dpl_gnexch    drop partition   (process_date = ${s_process_date});</v>
      </c>
      <c r="Z9" s="38" t="str">
        <f t="shared" si="20"/>
        <v>analyze table   inv_aum_raw_qa.test_dpl_gnexch    partition       (process_date) compute statistics;</v>
      </c>
      <c r="AA9" s="38" t="str">
        <f t="shared" si="21"/>
        <v>select  'dpl_gnexch' as TN, count(*) from inv_jhi_raw_qa.test_dpl_gnexch where  broker_code = 'MSI' union all</v>
      </c>
      <c r="AB9" s="38" t="str">
        <f t="shared" si="1"/>
        <v xml:space="preserve">
select  tran_type, buy_fds, sell_fds, exch_dt, exch_time, max_amt
from    inv_aum_typed_qa.dpl_gnexch 
where   process_date = ${t_process_date}
and     to_date(process_timestamp) &lt;&gt; process_date;</v>
      </c>
      <c r="AC9" s="38" t="str">
        <f t="shared" si="22"/>
        <v>desc inv_aum_raw_qa.dpl_gnexch;</v>
      </c>
      <c r="AD9" s="38" t="str">
        <f t="shared" si="23"/>
        <v>desc inv_aum_typed_qa.dpl_gnexch;</v>
      </c>
      <c r="AE9" s="38" t="str">
        <f t="shared" si="24"/>
        <v>select  'dpl_gnexch' as tableName, 
        i.ct as msi_ct,si.ct as msisi_ct, i.ct+si.ct as total_ct
from    (select count(*) as ct from inv_aum_typed_qa.dpl_gnexch where broker_code = 'MSI'   and process_date = ${t_process_date}) as i,
        (select count(*) as ct from inv_aum_typed_qa.dpl_gnexch where broker_code = 'MSISI' and process_date = ${t_process_date}) as si
union all</v>
      </c>
      <c r="AF9" s="38" t="str">
        <f t="shared" si="25"/>
        <v>select  'test_dpl_gnexch' as tableName, 
        i.ct as msi_ct,si.ct as msisi_ct, i.ct+si.ct as total_ct
from    (select count(*) as ct from inv_aum_raw_qa.test_dpl_gnexch where broker_code = 'MSI'   and process_date = ${s_process_date}) as i,
        (select count(*) as ct from inv_aum_raw_qa.test_dpl_gnexch where broker_code = 'MSISI' and process_date = ${s_process_date}) as si
union all</v>
      </c>
      <c r="AG9" s="38" t="str">
        <f t="shared" si="26"/>
        <v>select distinct process_date from inv_aum_raw_qa.test_dpl_gnexch;</v>
      </c>
      <c r="AH9" s="38" t="str">
        <f t="shared" si="2"/>
        <v>select * from (select distinct '08.gnexch' as TableName,broker_code, process_date from inv_aum_typed_qa.dpl_gnexch where process_date = ${t_process_date} and broker_code not in ('MSI','MSISI','MSI') limit 1) sq08 union</v>
      </c>
    </row>
    <row r="10" spans="1:34" ht="15.75" customHeight="1" x14ac:dyDescent="0.2">
      <c r="A10" s="37" t="s">
        <v>61</v>
      </c>
      <c r="B10" s="39" t="s">
        <v>8</v>
      </c>
      <c r="C10" s="43" t="s">
        <v>28</v>
      </c>
      <c r="D10" s="43" t="s">
        <v>82</v>
      </c>
      <c r="E10" s="20" t="s">
        <v>18</v>
      </c>
      <c r="F10" s="62" t="str">
        <f t="shared" si="3"/>
        <v>truncate table inv_aum_raw_qa.test_dpl_tpkptl;</v>
      </c>
      <c r="G10" s="62" t="str">
        <f t="shared" si="27"/>
        <v>select  '09_dpl_tpkptl'    as TN,msi.ct as msi_ct,msisi.ct as msisi_ct,msii.ct as msii_ct
from    (select count(*) as ct from  inv_aum_typed_qa.dpl_tpkptl a  where process_date = ${s_process_date} and broker_code = 'MSI') as msi,</v>
      </c>
      <c r="H10" s="62" t="str">
        <f t="shared" si="28"/>
        <v xml:space="preserve">        (select count(*) as ct from  inv_aum_typed_qa.dpl_tpkptl a  where process_date = ${s_process_date} and broker_code = 'MSISI') as msisi,
        (select count(*) as ct from  inv_aum_typed_qa.dpl_tpkptl a  where process_date = ${s_process_date} and broker_code = 'MSII') as msii</v>
      </c>
      <c r="I10" s="62" t="str">
        <f t="shared" si="4"/>
        <v>select  '09_dpl_tpkptl'    as TN,msi.ct as msi_ct,msisi.ct as msisi_ct,msii.ct as msii_ct
from    (select count(*) as ct from  inv_aum_typed_qa.dpl_tpkptl a  where process_date = ${s_process_date} and broker_code = 'MSI') as msi,
        (select count(*) as ct from  inv_aum_typed_qa.dpl_tpkptl a  where process_date = ${s_process_date} and broker_code = 'MSISI') as msisi,
        (select count(*) as ct from  inv_aum_typed_qa.dpl_tpkptl a  where process_date = ${s_process_date} and broker_code = 'MSII') as msii
union all</v>
      </c>
      <c r="J10" s="43" t="str">
        <f t="shared" si="5"/>
        <v>select distinct top 10 last_dt from pub.tpkptl order by last_dt desc;</v>
      </c>
      <c r="K10" s="43" t="str">
        <f t="shared" si="6"/>
        <v>create table inv_aum_typed_qa.20200511_bkp_dpl_tpkptl like inv_aum_typed_qa.dpl_tpkptl;</v>
      </c>
      <c r="L10" s="43" t="str">
        <f t="shared" si="7"/>
        <v>select  '1_dpl_tpkptl' as tableName, t.cn  as  backup_rc, o.cn  as  original_cn
from    (select count(*) as cn from inv_aum_typed_qa.20200511_bkp_dpl_tpkptl) as t,
        (select count(*) as cn from inv_aum_typed_qa.dpl_tpkptl) as o
union all</v>
      </c>
      <c r="M10" s="43" t="str">
        <f t="shared" si="8"/>
        <v>insert into inv_aum_typed_qa.20200511_bkp_dpl_tpkptl select * from inv_aum_typed_qa.dpl_tpkptl;</v>
      </c>
      <c r="N10" s="43" t="str">
        <f t="shared" si="0"/>
        <v>--Extra Columns Data Valiation - broker_code, process_date, process_timestamp
select  proc_dt, trd_num, client_side, tlr_num,broker_code, process_date, process_timestamp
from    inv_aum_typed_qa.dpl_tpkptl where process_date = cast(regexp_replace(${t_process_date},'(\\d{4})(\\d{2})(\\d{2})','$1-$2-$3') as date) 
and     ((trim(broker_code) is NULL or  broker_code not in ('MSI','MSISI','MSII')) or to_date(process_timestamp) &lt;&gt; process_date) limit 1;</v>
      </c>
      <c r="O10" s="43" t="str">
        <f t="shared" si="9"/>
        <v>--MandatoryFields_No null values
select  last_dt,last_time
from    inv_aum_typed_qa.dpl_tpkptl 
where   process_date = cast(regexp_replace(${t_process_date},'(\\d{4})(\\d{2})(\\d{2})','$1-$2-$3') as date)
and     (last_dt,last_time        is null)
limit 1;</v>
      </c>
      <c r="P10" s="43" t="str">
        <f t="shared" si="10"/>
        <v>select 'tpkptl' as tablename, count(*) ct from pub.tpkptl union all</v>
      </c>
      <c r="Q10" s="38" t="str">
        <f t="shared" si="11"/>
        <v>export tpkptl</v>
      </c>
      <c r="R10" s="38" t="str">
        <f t="shared" si="12"/>
        <v>tpkptl_last_ingestion_ts=${tpkptl}</v>
      </c>
      <c r="S10" s="38" t="str">
        <f t="shared" si="13"/>
        <v>hdfs dfs -mkdir /apps/inv_qa/aum/raw/qa_test/dataphile/16_tables/test_dataphile_tpkptl/</v>
      </c>
      <c r="T10" s="38" t="str">
        <f t="shared" si="14"/>
        <v>SELECT * FROM tpkptl WHERE PROC_DT &gt; '${tpkptl}' AND \$CONDITIONS   union</v>
      </c>
      <c r="U10" s="38" t="str">
        <f t="shared" si="15"/>
        <v>dpl_tpkptl</v>
      </c>
      <c r="V10" s="38" t="str">
        <f t="shared" si="16"/>
        <v xml:space="preserve">alter table     inv_jhi_raw_qa.test_dpl_tpkptlactran add partition    (process_timestamp = ${s_process_timestamp});
analyze table   inv_jhi_raw_qa.test_dpl_tpkptl partition        (process_timestamp) compute statistics;
 </v>
      </c>
      <c r="W10" s="38" t="str">
        <f t="shared" si="17"/>
        <v>select 'test_dpl_tpkptl' as TN,count(*) as CT from  inv_aum_raw_qa.test_dpl_tpkptl a union all</v>
      </c>
      <c r="X10" s="38" t="str">
        <f t="shared" si="18"/>
        <v>show partitions inv_aum_raw_qa.test_dpl_tpkptl ;</v>
      </c>
      <c r="Y10" s="38" t="str">
        <f t="shared" si="19"/>
        <v>alter   table   inv_aum_raw_qa.test_dpl_tpkptl    drop partition   (process_date = ${s_process_date});</v>
      </c>
      <c r="Z10" s="38" t="str">
        <f t="shared" si="20"/>
        <v>analyze table   inv_aum_raw_qa.test_dpl_tpkptl    partition       (process_date) compute statistics;</v>
      </c>
      <c r="AA10" s="38" t="str">
        <f t="shared" si="21"/>
        <v>select  'dpl_tpkptl' as TN, count(*) from inv_jhi_raw_qa.test_dpl_tpkptl where  broker_code = 'MSI' union all</v>
      </c>
      <c r="AB10" s="38" t="str">
        <f t="shared" si="1"/>
        <v xml:space="preserve">
select  proc_dt, trd_num, client_side, tlr_num
from    inv_aum_typed_qa.dpl_tpkptl 
where   process_date = ${t_process_date}
and     to_date(process_timestamp) &lt;&gt; process_date;</v>
      </c>
      <c r="AC10" s="38" t="str">
        <f t="shared" si="22"/>
        <v>desc inv_aum_raw_qa.dpl_tpkptl;</v>
      </c>
      <c r="AD10" s="38" t="str">
        <f t="shared" si="23"/>
        <v>desc inv_aum_typed_qa.dpl_tpkptl;</v>
      </c>
      <c r="AE10" s="38" t="str">
        <f t="shared" si="24"/>
        <v>select  'dpl_tpkptl' as tableName, 
        i.ct as msi_ct,si.ct as msisi_ct, i.ct+si.ct as total_ct
from    (select count(*) as ct from inv_aum_typed_qa.dpl_tpkptl where broker_code = 'MSI'   and process_date = ${t_process_date}) as i,
        (select count(*) as ct from inv_aum_typed_qa.dpl_tpkptl where broker_code = 'MSISI' and process_date = ${t_process_date}) as si
union all</v>
      </c>
      <c r="AF10" s="38" t="str">
        <f t="shared" si="25"/>
        <v>select  'test_dpl_tpkptl' as tableName, 
        i.ct as msi_ct,si.ct as msisi_ct, i.ct+si.ct as total_ct
from    (select count(*) as ct from inv_aum_raw_qa.test_dpl_tpkptl where broker_code = 'MSI'   and process_date = ${s_process_date}) as i,
        (select count(*) as ct from inv_aum_raw_qa.test_dpl_tpkptl where broker_code = 'MSISI' and process_date = ${s_process_date}) as si
union all</v>
      </c>
      <c r="AG10" s="38" t="str">
        <f t="shared" si="26"/>
        <v>select distinct process_date from inv_aum_raw_qa.test_dpl_tpkptl;</v>
      </c>
      <c r="AH10" s="38" t="str">
        <f t="shared" si="2"/>
        <v>select * from (select distinct '09.tpkptl' as TableName,broker_code, process_date from inv_aum_typed_qa.dpl_tpkptl where process_date = ${t_process_date} and broker_code not in ('MSI','MSISI','MSI') limit 1) sq09 union</v>
      </c>
    </row>
    <row r="11" spans="1:34" ht="15.75" customHeight="1" x14ac:dyDescent="0.2">
      <c r="A11" s="37" t="s">
        <v>53</v>
      </c>
      <c r="B11" s="40" t="s">
        <v>9</v>
      </c>
      <c r="C11" s="43" t="s">
        <v>16</v>
      </c>
      <c r="D11" s="43" t="s">
        <v>88</v>
      </c>
      <c r="E11" s="20" t="s">
        <v>18</v>
      </c>
      <c r="F11" s="62" t="str">
        <f t="shared" si="3"/>
        <v>truncate table inv_aum_raw_qa.test_dpl_mfclcl;</v>
      </c>
      <c r="G11" s="62" t="str">
        <f t="shared" si="27"/>
        <v>select  '10_dpl_mfclcl'    as TN,msi.ct as msi_ct,msisi.ct as msisi_ct,msii.ct as msii_ct
from    (select count(*) as ct from  inv_aum_typed_qa.dpl_mfclcl a  where process_date = ${s_process_date} and broker_code = 'MSI') as msi,</v>
      </c>
      <c r="H11" s="62" t="str">
        <f t="shared" si="28"/>
        <v xml:space="preserve">        (select count(*) as ct from  inv_aum_typed_qa.dpl_mfclcl a  where process_date = ${s_process_date} and broker_code = 'MSISI') as msisi,
        (select count(*) as ct from  inv_aum_typed_qa.dpl_mfclcl a  where process_date = ${s_process_date} and broker_code = 'MSII') as msii</v>
      </c>
      <c r="I11" s="62" t="str">
        <f t="shared" si="4"/>
        <v>select  '10_dpl_mfclcl'    as TN,msi.ct as msi_ct,msisi.ct as msisi_ct,msii.ct as msii_ct
from    (select count(*) as ct from  inv_aum_typed_qa.dpl_mfclcl a  where process_date = ${s_process_date} and broker_code = 'MSI') as msi,
        (select count(*) as ct from  inv_aum_typed_qa.dpl_mfclcl a  where process_date = ${s_process_date} and broker_code = 'MSISI') as msisi,
        (select count(*) as ct from  inv_aum_typed_qa.dpl_mfclcl a  where process_date = ${s_process_date} and broker_code = 'MSII') as msii
union all</v>
      </c>
      <c r="J11" s="43" t="str">
        <f t="shared" si="5"/>
        <v>select distinct top 10 last_dt from pub.mfclcl order by last_dt desc;</v>
      </c>
      <c r="K11" s="43" t="str">
        <f t="shared" si="6"/>
        <v>create table inv_aum_typed_qa.20200511_bkp_dpl_mfclcl like inv_aum_typed_qa.dpl_mfclcl;</v>
      </c>
      <c r="L11" s="43" t="str">
        <f t="shared" si="7"/>
        <v>select  '1_dpl_mfclcl' as tableName, t.cn  as  backup_rc, o.cn  as  original_cn
from    (select count(*) as cn from inv_aum_typed_qa.20200511_bkp_dpl_mfclcl) as t,
        (select count(*) as cn from inv_aum_typed_qa.dpl_mfclcl) as o
union all</v>
      </c>
      <c r="M11" s="43" t="str">
        <f t="shared" si="8"/>
        <v>insert into inv_aum_typed_qa.20200511_bkp_dpl_mfclcl select * from inv_aum_typed_qa.dpl_mfclcl;</v>
      </c>
      <c r="N11" s="43" t="str">
        <f>"--Extra Columns Data Valiation - broker_code, process_date, process_timestamp
select  "&amp;C11&amp;",broker_code, process_date, process_timestamp
from    inv_aum_typed_qa.dpl_"&amp;B11&amp;" where process_date = cast(regexp_replace(${t_process_date},'(\\d{4})(\\d{2})(\\d{2})','$1-$2-$3') as date) 
and     ((trim(broker_code) is NULL or  broker_code &lt;&gt; 'SM') or to_date(process_timestamp) &lt;&gt; process_date) limit 1;"</f>
        <v>--Extra Columns Data Valiation - broker_code, process_date, process_timestamp
select  class,broker_code, process_date, process_timestamp
from    inv_aum_typed_qa.dpl_mfclcl where process_date = cast(regexp_replace(${t_process_date},'(\\d{4})(\\d{2})(\\d{2})','$1-$2-$3') as date) 
and     ((trim(broker_code) is NULL or  broker_code &lt;&gt; 'SM') or to_date(process_timestamp) &lt;&gt; process_date) limit 1;</v>
      </c>
      <c r="O11" s="43" t="str">
        <f t="shared" si="9"/>
        <v>--MandatoryFields_No null values
select  class,last_usr,seg_proc
from    inv_aum_typed_qa.dpl_mfclcl 
where   process_date = cast(regexp_replace(${t_process_date},'(\\d{4})(\\d{2})(\\d{2})','$1-$2-$3') as date)
and     (class,last_usr,seg_proc        is null)
limit 1;</v>
      </c>
      <c r="P11" s="43" t="str">
        <f t="shared" si="10"/>
        <v>select 'mfclcl' as tablename, count(*) ct from pub.mfclcl union all</v>
      </c>
      <c r="Q11" s="38" t="str">
        <f t="shared" si="11"/>
        <v>export mfclcl</v>
      </c>
      <c r="R11" s="38" t="str">
        <f t="shared" si="12"/>
        <v>mfclcl_last_ingestion_ts=${mfclcl}</v>
      </c>
      <c r="S11" s="38" t="str">
        <f t="shared" si="13"/>
        <v>hdfs dfs -mkdir /apps/inv_qa/aum/raw/qa_test/dataphile/16_tables/test_dataphile_mfclcl/</v>
      </c>
      <c r="T11" s="38" t="str">
        <f t="shared" si="14"/>
        <v>SELECT * FROM mfclcl WHERE PROC_DT &gt; '${mfclcl}' AND \$CONDITIONS   union</v>
      </c>
      <c r="U11" s="38" t="str">
        <f t="shared" si="15"/>
        <v>dpl_mfclcl</v>
      </c>
      <c r="V11" s="38" t="str">
        <f t="shared" si="16"/>
        <v xml:space="preserve">alter table     inv_jhi_raw_qa.test_dpl_mfclclactran add partition    (process_timestamp = ${s_process_timestamp});
analyze table   inv_jhi_raw_qa.test_dpl_mfclcl partition        (process_timestamp) compute statistics;
 </v>
      </c>
      <c r="W11" s="38" t="str">
        <f t="shared" si="17"/>
        <v>select 'test_dpl_mfclcl' as TN,count(*) as CT from  inv_aum_raw_qa.test_dpl_mfclcl a union all</v>
      </c>
      <c r="X11" s="38" t="str">
        <f t="shared" si="18"/>
        <v>show partitions inv_aum_raw_qa.test_dpl_mfclcl ;</v>
      </c>
      <c r="Y11" s="38" t="str">
        <f t="shared" si="19"/>
        <v>alter   table   inv_aum_raw_qa.test_dpl_mfclcl    drop partition   (process_date = ${s_process_date});</v>
      </c>
      <c r="Z11" s="38" t="str">
        <f t="shared" si="20"/>
        <v>analyze table   inv_aum_raw_qa.test_dpl_mfclcl    partition       (process_date) compute statistics;</v>
      </c>
      <c r="AA11" s="38" t="str">
        <f t="shared" si="21"/>
        <v>select  'dpl_mfclcl' as TN, count(*) from inv_jhi_raw_qa.test_dpl_mfclcl where  broker_code = 'MSI' union all</v>
      </c>
      <c r="AB11" s="38" t="str">
        <f t="shared" si="1"/>
        <v xml:space="preserve">
select  class
from    inv_aum_typed_qa.dpl_mfclcl 
where   process_date = ${t_process_date}
and     to_date(process_timestamp) &lt;&gt; process_date;</v>
      </c>
      <c r="AC11" s="38" t="str">
        <f t="shared" si="22"/>
        <v>desc inv_aum_raw_qa.dpl_mfclcl;</v>
      </c>
      <c r="AD11" s="38" t="str">
        <f t="shared" si="23"/>
        <v>desc inv_aum_typed_qa.dpl_mfclcl;</v>
      </c>
      <c r="AE11" s="38" t="str">
        <f t="shared" si="24"/>
        <v>select  'dpl_mfclcl' as tableName, 
        i.ct as msi_ct,si.ct as msisi_ct, i.ct+si.ct as total_ct
from    (select count(*) as ct from inv_aum_typed_qa.dpl_mfclcl where broker_code = 'MSI'   and process_date = ${t_process_date}) as i,
        (select count(*) as ct from inv_aum_typed_qa.dpl_mfclcl where broker_code = 'MSISI' and process_date = ${t_process_date}) as si
union all</v>
      </c>
      <c r="AF11" s="38" t="str">
        <f t="shared" si="25"/>
        <v>select  'test_dpl_mfclcl' as tableName, 
        i.ct as msi_ct,si.ct as msisi_ct, i.ct+si.ct as total_ct
from    (select count(*) as ct from inv_aum_raw_qa.test_dpl_mfclcl where broker_code = 'MSI'   and process_date = ${s_process_date}) as i,
        (select count(*) as ct from inv_aum_raw_qa.test_dpl_mfclcl where broker_code = 'MSISI' and process_date = ${s_process_date}) as si
union all</v>
      </c>
      <c r="AG11" s="38" t="str">
        <f t="shared" si="26"/>
        <v>select distinct process_date from inv_aum_raw_qa.test_dpl_mfclcl;</v>
      </c>
      <c r="AH11" s="38" t="str">
        <f>"select * from (select distinct '"&amp;A11&amp;"."&amp;B11&amp;"' as TableName,broker_code, process_date from inv_aum_typed_qa.dpl_"&amp;B11&amp;" where process_date = ${t_process_date} and broker_code &lt;&gt; 'VM' limit 1) sq"&amp;A11&amp;" union"</f>
        <v>select * from (select distinct '10.mfclcl' as TableName,broker_code, process_date from inv_aum_typed_qa.dpl_mfclcl where process_date = ${t_process_date} and broker_code &lt;&gt; 'VM' limit 1) sq10 union</v>
      </c>
    </row>
    <row r="12" spans="1:34" ht="15.75" customHeight="1" x14ac:dyDescent="0.2">
      <c r="A12" s="37" t="s">
        <v>54</v>
      </c>
      <c r="B12" s="40" t="s">
        <v>10</v>
      </c>
      <c r="C12" s="43" t="s">
        <v>29</v>
      </c>
      <c r="D12" s="43" t="s">
        <v>89</v>
      </c>
      <c r="E12" s="20" t="s">
        <v>18</v>
      </c>
      <c r="F12" s="62" t="str">
        <f t="shared" si="3"/>
        <v>truncate table inv_aum_raw_qa.test_dpl_mfsc;</v>
      </c>
      <c r="G12" s="62" t="str">
        <f t="shared" si="27"/>
        <v>select  '11_dpl_mfsc'    as TN,msi.ct as msi_ct,msisi.ct as msisi_ct,msii.ct as msii_ct
from    (select count(*) as ct from  inv_aum_typed_qa.dpl_mfsc a  where process_date = ${s_process_date} and broker_code = 'MSI') as msi,</v>
      </c>
      <c r="H12" s="62" t="str">
        <f t="shared" si="28"/>
        <v xml:space="preserve">        (select count(*) as ct from  inv_aum_typed_qa.dpl_mfsc a  where process_date = ${s_process_date} and broker_code = 'MSISI') as msisi,
        (select count(*) as ct from  inv_aum_typed_qa.dpl_mfsc a  where process_date = ${s_process_date} and broker_code = 'MSII') as msii</v>
      </c>
      <c r="I12" s="62" t="str">
        <f t="shared" si="4"/>
        <v>select  '11_dpl_mfsc'    as TN,msi.ct as msi_ct,msisi.ct as msisi_ct,msii.ct as msii_ct
from    (select count(*) as ct from  inv_aum_typed_qa.dpl_mfsc a  where process_date = ${s_process_date} and broker_code = 'MSI') as msi,
        (select count(*) as ct from  inv_aum_typed_qa.dpl_mfsc a  where process_date = ${s_process_date} and broker_code = 'MSISI') as msisi,
        (select count(*) as ct from  inv_aum_typed_qa.dpl_mfsc a  where process_date = ${s_process_date} and broker_code = 'MSII') as msii
union all</v>
      </c>
      <c r="J12" s="43" t="str">
        <f t="shared" si="5"/>
        <v>select distinct top 10 last_dt from pub.mfsc order by last_dt desc;</v>
      </c>
      <c r="K12" s="43" t="str">
        <f t="shared" si="6"/>
        <v>create table inv_aum_typed_qa.20200511_bkp_dpl_mfsc like inv_aum_typed_qa.dpl_mfsc;</v>
      </c>
      <c r="L12" s="43" t="str">
        <f t="shared" si="7"/>
        <v>select  '1_dpl_mfsc' as tableName, t.cn  as  backup_rc, o.cn  as  original_cn
from    (select count(*) as cn from inv_aum_typed_qa.20200511_bkp_dpl_mfsc) as t,
        (select count(*) as cn from inv_aum_typed_qa.dpl_mfsc) as o
union all</v>
      </c>
      <c r="M12" s="43" t="str">
        <f t="shared" si="8"/>
        <v>insert into inv_aum_typed_qa.20200511_bkp_dpl_mfsc select * from inv_aum_typed_qa.dpl_mfsc;</v>
      </c>
      <c r="N12" s="43" t="str">
        <f>"--Extra Columns Data Valiation - broker_code, process_date, process_timestamp
select  "&amp;C12&amp;",broker_code, process_date, process_timestamp
from    inv_aum_typed_qa.dpl_"&amp;B12&amp;" where process_date = cast(regexp_replace(${t_process_date},'(\\d{4})(\\d{2})(\\d{2})','$1-$2-$3') as date) 
and     ((trim(broker_code) is NULL or  broker_code &lt;&gt; 'SM') or to_date(process_timestamp) &lt;&gt; process_date) limit 1;"</f>
        <v>--Extra Columns Data Valiation - broker_code, process_date, process_timestamp
select  cusip,broker_code, process_date, process_timestamp
from    inv_aum_typed_qa.dpl_mfsc where process_date = cast(regexp_replace(${t_process_date},'(\\d{4})(\\d{2})(\\d{2})','$1-$2-$3') as date) 
and     ((trim(broker_code) is NULL or  broker_code &lt;&gt; 'SM') or to_date(process_timestamp) &lt;&gt; process_date) limit 1;</v>
      </c>
      <c r="O12" s="43" t="str">
        <f t="shared" si="9"/>
        <v>--MandatoryFields_No null values
select  cusip,short_name,fund_type,prc_factor,reg_code,dual_pay,bbs_elig,vse_elig,dtc_elig,mdw_elig,euro_elig,name_chg,recommend,div_days,priv_days,class,num_decimals,stat,seg_pri,seg_pri_or,trades_ok,cds_elig,cns_elig,nids_elig,dcs_ecs_elig,seg_fund,drs_elig,prc_stat,days_prc_cur
from    inv_aum_typed_qa.dpl_mfsc 
where   process_date = cast(regexp_replace(${t_process_date},'(\\d{4})(\\d{2})(\\d{2})','$1-$2-$3') as date)
and     (cusip,short_name,fund_type,prc_factor,reg_code,dual_pay,bbs_elig,vse_elig,dtc_elig,mdw_elig,euro_elig,name_chg,recommend,div_days,priv_days,class,num_decimals,stat,seg_pri,seg_pri_or,trades_ok,cds_elig,cns_elig,nids_elig,dcs_ecs_elig,seg_fund,drs_elig,prc_stat,days_prc_cur        is null)
limit 1;</v>
      </c>
      <c r="P12" s="43" t="str">
        <f t="shared" si="10"/>
        <v>select 'mfsc' as tablename, count(*) ct from pub.mfsc union all</v>
      </c>
      <c r="Q12" s="38" t="str">
        <f t="shared" si="11"/>
        <v>export mfsc</v>
      </c>
      <c r="R12" s="38" t="str">
        <f t="shared" si="12"/>
        <v>mfsc_last_ingestion_ts=${mfsc}</v>
      </c>
      <c r="S12" s="38" t="str">
        <f t="shared" si="13"/>
        <v>hdfs dfs -mkdir /apps/inv_qa/aum/raw/qa_test/dataphile/16_tables/test_dataphile_mfsc/</v>
      </c>
      <c r="T12" s="38" t="str">
        <f t="shared" si="14"/>
        <v>SELECT * FROM mfsc WHERE PROC_DT &gt; '${mfsc}' AND \$CONDITIONS   union</v>
      </c>
      <c r="U12" s="38" t="str">
        <f t="shared" si="15"/>
        <v>dpl_mfsc</v>
      </c>
      <c r="V12" s="38" t="str">
        <f t="shared" si="16"/>
        <v xml:space="preserve">alter table     inv_jhi_raw_qa.test_dpl_mfscactran add partition    (process_timestamp = ${s_process_timestamp});
analyze table   inv_jhi_raw_qa.test_dpl_mfsc partition        (process_timestamp) compute statistics;
 </v>
      </c>
      <c r="W12" s="38" t="str">
        <f t="shared" si="17"/>
        <v>select 'test_dpl_mfsc' as TN,count(*) as CT from  inv_aum_raw_qa.test_dpl_mfsc a union all</v>
      </c>
      <c r="X12" s="38" t="str">
        <f t="shared" si="18"/>
        <v>show partitions inv_aum_raw_qa.test_dpl_mfsc ;</v>
      </c>
      <c r="Y12" s="38" t="str">
        <f t="shared" si="19"/>
        <v>alter   table   inv_aum_raw_qa.test_dpl_mfsc    drop partition   (process_date = ${s_process_date});</v>
      </c>
      <c r="Z12" s="38" t="str">
        <f t="shared" si="20"/>
        <v>analyze table   inv_aum_raw_qa.test_dpl_mfsc    partition       (process_date) compute statistics;</v>
      </c>
      <c r="AA12" s="38" t="str">
        <f t="shared" si="21"/>
        <v>select  'dpl_mfsc' as TN, count(*) from inv_jhi_raw_qa.test_dpl_mfsc where  broker_code = 'MSI' union all</v>
      </c>
      <c r="AB12" s="38" t="str">
        <f t="shared" si="1"/>
        <v xml:space="preserve">
select  cusip
from    inv_aum_typed_qa.dpl_mfsc 
where   process_date = ${t_process_date}
and     to_date(process_timestamp) &lt;&gt; process_date;</v>
      </c>
      <c r="AC12" s="38" t="str">
        <f t="shared" si="22"/>
        <v>desc inv_aum_raw_qa.dpl_mfsc;</v>
      </c>
      <c r="AD12" s="38" t="str">
        <f t="shared" si="23"/>
        <v>desc inv_aum_typed_qa.dpl_mfsc;</v>
      </c>
      <c r="AE12" s="38" t="str">
        <f t="shared" si="24"/>
        <v>select  'dpl_mfsc' as tableName, 
        i.ct as msi_ct,si.ct as msisi_ct, i.ct+si.ct as total_ct
from    (select count(*) as ct from inv_aum_typed_qa.dpl_mfsc where broker_code = 'MSI'   and process_date = ${t_process_date}) as i,
        (select count(*) as ct from inv_aum_typed_qa.dpl_mfsc where broker_code = 'MSISI' and process_date = ${t_process_date}) as si
union all</v>
      </c>
      <c r="AF12" s="38" t="str">
        <f t="shared" si="25"/>
        <v>select  'test_dpl_mfsc' as tableName, 
        i.ct as msi_ct,si.ct as msisi_ct, i.ct+si.ct as total_ct
from    (select count(*) as ct from inv_aum_raw_qa.test_dpl_mfsc where broker_code = 'MSI'   and process_date = ${s_process_date}) as i,
        (select count(*) as ct from inv_aum_raw_qa.test_dpl_mfsc where broker_code = 'MSISI' and process_date = ${s_process_date}) as si
union all</v>
      </c>
      <c r="AG12" s="38" t="str">
        <f t="shared" si="26"/>
        <v>select distinct process_date from inv_aum_raw_qa.test_dpl_mfsc;</v>
      </c>
      <c r="AH12" s="38" t="str">
        <f>"select * from (select distinct '"&amp;A12&amp;"."&amp;B12&amp;"' as TableName,broker_code, process_date from inv_aum_typed_qa.dpl_"&amp;B12&amp;" where process_date = ${t_process_date} and broker_code &lt;&gt; 'VM' limit 1) sq"&amp;A12&amp;" union"</f>
        <v>select * from (select distinct '11.mfsc' as TableName,broker_code, process_date from inv_aum_typed_qa.dpl_mfsc where process_date = ${t_process_date} and broker_code &lt;&gt; 'VM' limit 1) sq11 union</v>
      </c>
    </row>
    <row r="13" spans="1:34" ht="15.75" customHeight="1" x14ac:dyDescent="0.2">
      <c r="A13" s="37" t="s">
        <v>62</v>
      </c>
      <c r="B13" s="39" t="s">
        <v>11</v>
      </c>
      <c r="C13" s="43" t="s">
        <v>30</v>
      </c>
      <c r="D13" s="43" t="s">
        <v>84</v>
      </c>
      <c r="E13" s="19" t="s">
        <v>47</v>
      </c>
      <c r="F13" s="62" t="str">
        <f t="shared" si="3"/>
        <v>truncate table inv_aum_raw_qa.test_dpl_tpcont;</v>
      </c>
      <c r="G13" s="62" t="str">
        <f t="shared" si="27"/>
        <v>select  '12_dpl_tpcont'    as TN,msi.ct as msi_ct,msisi.ct as msisi_ct,msii.ct as msii_ct
from    (select count(*) as ct from  inv_aum_typed_qa.dpl_tpcont a  where process_date = ${s_process_date} and broker_code = 'MSI') as msi,</v>
      </c>
      <c r="H13" s="62" t="str">
        <f t="shared" si="28"/>
        <v xml:space="preserve">        (select count(*) as ct from  inv_aum_typed_qa.dpl_tpcont a  where process_date = ${s_process_date} and broker_code = 'MSISI') as msisi,
        (select count(*) as ct from  inv_aum_typed_qa.dpl_tpcont a  where process_date = ${s_process_date} and broker_code = 'MSII') as msii</v>
      </c>
      <c r="I13" s="62" t="str">
        <f t="shared" si="4"/>
        <v>select  '12_dpl_tpcont'    as TN,msi.ct as msi_ct,msisi.ct as msisi_ct,msii.ct as msii_ct
from    (select count(*) as ct from  inv_aum_typed_qa.dpl_tpcont a  where process_date = ${s_process_date} and broker_code = 'MSI') as msi,
        (select count(*) as ct from  inv_aum_typed_qa.dpl_tpcont a  where process_date = ${s_process_date} and broker_code = 'MSISI') as msisi,
        (select count(*) as ct from  inv_aum_typed_qa.dpl_tpcont a  where process_date = ${s_process_date} and broker_code = 'MSII') as msii
union all</v>
      </c>
      <c r="J13" s="43" t="str">
        <f t="shared" si="5"/>
        <v>select distinct top 10 proc_dt from pub.tpcont order by proc_dt desc;</v>
      </c>
      <c r="K13" s="43" t="str">
        <f t="shared" si="6"/>
        <v>create table inv_aum_typed_qa.20200511_bkp_dpl_tpcont like inv_aum_typed_qa.dpl_tpcont;</v>
      </c>
      <c r="L13" s="43" t="str">
        <f t="shared" si="7"/>
        <v>select  '1_dpl_tpcont' as tableName, t.cn  as  backup_rc, o.cn  as  original_cn
from    (select count(*) as cn from inv_aum_typed_qa.20200511_bkp_dpl_tpcont) as t,
        (select count(*) as cn from inv_aum_typed_qa.dpl_tpcont) as o
union all</v>
      </c>
      <c r="M13" s="43" t="str">
        <f t="shared" si="8"/>
        <v>insert into inv_aum_typed_qa.20200511_bkp_dpl_tpcont select * from inv_aum_typed_qa.dpl_tpcont;</v>
      </c>
      <c r="N13" s="43" t="str">
        <f>"--Extra Columns Data Valiation - broker_code, process_date, process_timestamp
select  "&amp;C13&amp;",broker_code, process_date, process_timestamp
from    inv_aum_typed_qa.dpl_"&amp;B13&amp;" where process_date = cast(regexp_replace(${t_process_date},'(\\d{4})(\\d{2})(\\d{2})','$1-$2-$3') as date) 
and     ((trim(broker_code) is NULL or  broker_code not in ('MSI','MSISI','MSII')) or to_date(process_timestamp) &lt;&gt; process_date) limit 1;"</f>
        <v>--Extra Columns Data Valiation - broker_code, process_date, process_timestamp
select  proc_dt, trd_num, client_side,broker_code, process_date, process_timestamp
from    inv_aum_typed_qa.dpl_tpcont where process_date = cast(regexp_replace(${t_process_date},'(\\d{4})(\\d{2})(\\d{2})','$1-$2-$3') as date) 
and     ((trim(broker_code) is NULL or  broker_code not in ('MSI','MSISI','MSII')) or to_date(process_timestamp) &lt;&gt; process_date) limit 1;</v>
      </c>
      <c r="O13" s="43" t="str">
        <f t="shared" si="9"/>
        <v>--MandatoryFields_No null values
select  last_dt,last_time,entr_dt,entr_time,ref_num
from    inv_aum_typed_qa.dpl_tpcont 
where   process_date = cast(regexp_replace(${t_process_date},'(\\d{4})(\\d{2})(\\d{2})','$1-$2-$3') as date)
and     (last_dt,last_time,entr_dt,entr_time,ref_num        is null)
limit 1;</v>
      </c>
      <c r="P13" s="43" t="str">
        <f t="shared" si="10"/>
        <v>select 'tpcont' as tablename, count(*) ct from pub.tpcont union all</v>
      </c>
      <c r="Q13" s="38" t="str">
        <f t="shared" si="11"/>
        <v>export tpcont</v>
      </c>
      <c r="R13" s="38" t="str">
        <f t="shared" si="12"/>
        <v>tpcont_last_ingestion_ts=${tpcont}</v>
      </c>
      <c r="S13" s="38" t="str">
        <f t="shared" si="13"/>
        <v>hdfs dfs -mkdir /apps/inv_qa/aum/raw/qa_test/dataphile/16_tables/test_dataphile_tpcont/</v>
      </c>
      <c r="T13" s="38" t="str">
        <f t="shared" si="14"/>
        <v>SELECT * FROM tpcont WHERE PROC_DT &gt; '${tpcont}' AND \$CONDITIONS   union</v>
      </c>
      <c r="U13" s="38" t="str">
        <f t="shared" si="15"/>
        <v>dpl_tpcont</v>
      </c>
      <c r="V13" s="38" t="str">
        <f t="shared" si="16"/>
        <v xml:space="preserve">alter table     inv_jhi_raw_qa.test_dpl_tpcontactran add partition    (process_timestamp = ${s_process_timestamp});
analyze table   inv_jhi_raw_qa.test_dpl_tpcont partition        (process_timestamp) compute statistics;
 </v>
      </c>
      <c r="W13" s="38" t="str">
        <f t="shared" si="17"/>
        <v>select 'test_dpl_tpcont' as TN,count(*) as CT from  inv_aum_raw_qa.test_dpl_tpcont a union all</v>
      </c>
      <c r="X13" s="38" t="str">
        <f t="shared" si="18"/>
        <v>show partitions inv_aum_raw_qa.test_dpl_tpcont ;</v>
      </c>
      <c r="Y13" s="38" t="str">
        <f t="shared" si="19"/>
        <v>alter   table   inv_aum_raw_qa.test_dpl_tpcont    drop partition   (process_date = ${s_process_date});</v>
      </c>
      <c r="Z13" s="38" t="str">
        <f t="shared" si="20"/>
        <v>analyze table   inv_aum_raw_qa.test_dpl_tpcont    partition       (process_date) compute statistics;</v>
      </c>
      <c r="AA13" s="38" t="str">
        <f t="shared" si="21"/>
        <v>select  'dpl_tpcont' as TN, count(*) from inv_jhi_raw_qa.test_dpl_tpcont where  broker_code = 'MSI' union all</v>
      </c>
      <c r="AB13" s="38" t="str">
        <f t="shared" si="1"/>
        <v xml:space="preserve">
select  proc_dt, trd_num, client_side
from    inv_aum_typed_qa.dpl_tpcont 
where   process_date = ${t_process_date}
and     to_date(process_timestamp) &lt;&gt; process_date;</v>
      </c>
      <c r="AC13" s="38" t="str">
        <f t="shared" si="22"/>
        <v>desc inv_aum_raw_qa.dpl_tpcont;</v>
      </c>
      <c r="AD13" s="38" t="str">
        <f t="shared" si="23"/>
        <v>desc inv_aum_typed_qa.dpl_tpcont;</v>
      </c>
      <c r="AE13" s="38" t="str">
        <f t="shared" si="24"/>
        <v>select  'dpl_tpcont' as tableName, 
        i.ct as msi_ct,si.ct as msisi_ct, i.ct+si.ct as total_ct
from    (select count(*) as ct from inv_aum_typed_qa.dpl_tpcont where broker_code = 'MSI'   and process_date = ${t_process_date}) as i,
        (select count(*) as ct from inv_aum_typed_qa.dpl_tpcont where broker_code = 'MSISI' and process_date = ${t_process_date}) as si
union all</v>
      </c>
      <c r="AF13" s="38" t="str">
        <f t="shared" si="25"/>
        <v>select  'test_dpl_tpcont' as tableName, 
        i.ct as msi_ct,si.ct as msisi_ct, i.ct+si.ct as total_ct
from    (select count(*) as ct from inv_aum_raw_qa.test_dpl_tpcont where broker_code = 'MSI'   and process_date = ${s_process_date}) as i,
        (select count(*) as ct from inv_aum_raw_qa.test_dpl_tpcont where broker_code = 'MSISI' and process_date = ${s_process_date}) as si
union all</v>
      </c>
      <c r="AG13" s="38" t="str">
        <f t="shared" si="26"/>
        <v>select distinct process_date from inv_aum_raw_qa.test_dpl_tpcont;</v>
      </c>
      <c r="AH13" s="38" t="str">
        <f>"select * from (select distinct '"&amp;A13&amp;"."&amp;B13&amp;"' as TableName,broker_code, process_date from inv_aum_typed_qa.dpl_"&amp;B13&amp;" where process_date = ${t_process_date} and broker_code not in ('MSI','MSISI','MSI') limit 1) sq"&amp;A13&amp;" union"</f>
        <v>select * from (select distinct '12.tpcont' as TableName,broker_code, process_date from inv_aum_typed_qa.dpl_tpcont where process_date = ${t_process_date} and broker_code not in ('MSI','MSISI','MSI') limit 1) sq12 union</v>
      </c>
    </row>
    <row r="14" spans="1:34" ht="15.75" customHeight="1" x14ac:dyDescent="0.2">
      <c r="A14" s="37" t="s">
        <v>63</v>
      </c>
      <c r="B14" s="40" t="s">
        <v>12</v>
      </c>
      <c r="C14" s="43" t="s">
        <v>20</v>
      </c>
      <c r="D14" s="43" t="s">
        <v>85</v>
      </c>
      <c r="E14" s="20" t="s">
        <v>18</v>
      </c>
      <c r="F14" s="62" t="str">
        <f t="shared" si="3"/>
        <v>truncate table inv_aum_raw_qa.test_dpl_mfbr;</v>
      </c>
      <c r="G14" s="62" t="str">
        <f t="shared" si="27"/>
        <v>select  '13_dpl_mfbr'    as TN,msi.ct as msi_ct,msisi.ct as msisi_ct,msii.ct as msii_ct
from    (select count(*) as ct from  inv_aum_typed_qa.dpl_mfbr a  where process_date = ${s_process_date} and broker_code = 'MSI') as msi,</v>
      </c>
      <c r="H14" s="62" t="str">
        <f t="shared" si="28"/>
        <v xml:space="preserve">        (select count(*) as ct from  inv_aum_typed_qa.dpl_mfbr a  where process_date = ${s_process_date} and broker_code = 'MSISI') as msisi,
        (select count(*) as ct from  inv_aum_typed_qa.dpl_mfbr a  where process_date = ${s_process_date} and broker_code = 'MSII') as msii</v>
      </c>
      <c r="I14" s="62" t="str">
        <f t="shared" si="4"/>
        <v>select  '13_dpl_mfbr'    as TN,msi.ct as msi_ct,msisi.ct as msisi_ct,msii.ct as msii_ct
from    (select count(*) as ct from  inv_aum_typed_qa.dpl_mfbr a  where process_date = ${s_process_date} and broker_code = 'MSI') as msi,
        (select count(*) as ct from  inv_aum_typed_qa.dpl_mfbr a  where process_date = ${s_process_date} and broker_code = 'MSISI') as msisi,
        (select count(*) as ct from  inv_aum_typed_qa.dpl_mfbr a  where process_date = ${s_process_date} and broker_code = 'MSII') as msii
union all</v>
      </c>
      <c r="J14" s="43" t="str">
        <f t="shared" si="5"/>
        <v>select distinct top 10 last_dt from pub.mfbr order by last_dt desc;</v>
      </c>
      <c r="K14" s="43" t="str">
        <f t="shared" si="6"/>
        <v>create table inv_aum_typed_qa.20200511_bkp_dpl_mfbr like inv_aum_typed_qa.dpl_mfbr;</v>
      </c>
      <c r="L14" s="43" t="str">
        <f t="shared" si="7"/>
        <v>select  '1_dpl_mfbr' as tableName, t.cn  as  backup_rc, o.cn  as  original_cn
from    (select count(*) as cn from inv_aum_typed_qa.20200511_bkp_dpl_mfbr) as t,
        (select count(*) as cn from inv_aum_typed_qa.dpl_mfbr) as o
union all</v>
      </c>
      <c r="M14" s="43" t="str">
        <f t="shared" si="8"/>
        <v>insert into inv_aum_typed_qa.20200511_bkp_dpl_mfbr select * from inv_aum_typed_qa.dpl_mfbr;</v>
      </c>
      <c r="N14" s="43" t="str">
        <f>"--Extra Columns Data Valiation - broker_code, process_date, process_timestamp
select  "&amp;C14&amp;",broker_code, process_date, process_timestamp
from    inv_aum_typed_qa.dpl_"&amp;B14&amp;" where process_date = cast(regexp_replace(${t_process_date},'(\\d{4})(\\d{2})(\\d{2})','$1-$2-$3') as date) 
and     ((trim(broker_code) is NULL or  broker_code not in ('MSI','MSISI','MSII')) or to_date(process_timestamp) &lt;&gt; process_date) limit 1;"</f>
        <v>--Extra Columns Data Valiation - broker_code, process_date, process_timestamp
select  branch,broker_code, process_date, process_timestamp
from    inv_aum_typed_qa.dpl_mfbr where process_date = cast(regexp_replace(${t_process_date},'(\\d{4})(\\d{2})(\\d{2})','$1-$2-$3') as date) 
and     ((trim(broker_code) is NULL or  broker_code not in ('MSI','MSISI','MSII')) or to_date(process_timestamp) &lt;&gt; process_date) limit 1;</v>
      </c>
      <c r="O14" s="43" t="str">
        <f t="shared" si="9"/>
        <v>--MandatoryFields_No null values
select  branch,last_dt,last_time,short_name,ibcode,residence
from    inv_aum_typed_qa.dpl_mfbr 
where   process_date = cast(regexp_replace(${t_process_date},'(\\d{4})(\\d{2})(\\d{2})','$1-$2-$3') as date)
and     (branch,last_dt,last_time,short_name,ibcode,residence        is null)
limit 1;</v>
      </c>
      <c r="P14" s="43" t="str">
        <f t="shared" si="10"/>
        <v>select 'mfbr' as tablename, count(*) ct from pub.mfbr union all</v>
      </c>
      <c r="Q14" s="38" t="str">
        <f t="shared" si="11"/>
        <v>export mfbr</v>
      </c>
      <c r="R14" s="38" t="str">
        <f t="shared" si="12"/>
        <v>mfbr_last_ingestion_ts=${mfbr}</v>
      </c>
      <c r="S14" s="38" t="str">
        <f t="shared" si="13"/>
        <v>hdfs dfs -mkdir /apps/inv_qa/aum/raw/qa_test/dataphile/16_tables/test_dataphile_mfbr/</v>
      </c>
      <c r="T14" s="38" t="str">
        <f t="shared" si="14"/>
        <v>SELECT * FROM mfbr WHERE PROC_DT &gt; '${mfbr}' AND \$CONDITIONS   union</v>
      </c>
      <c r="U14" s="38" t="str">
        <f t="shared" si="15"/>
        <v>dpl_mfbr</v>
      </c>
      <c r="V14" s="38" t="str">
        <f t="shared" si="16"/>
        <v xml:space="preserve">alter table     inv_jhi_raw_qa.test_dpl_mfbractran add partition    (process_timestamp = ${s_process_timestamp});
analyze table   inv_jhi_raw_qa.test_dpl_mfbr partition        (process_timestamp) compute statistics;
 </v>
      </c>
      <c r="W14" s="38" t="str">
        <f t="shared" si="17"/>
        <v>select 'test_dpl_mfbr' as TN,count(*) as CT from  inv_aum_raw_qa.test_dpl_mfbr a union all</v>
      </c>
      <c r="X14" s="38" t="str">
        <f t="shared" si="18"/>
        <v>show partitions inv_aum_raw_qa.test_dpl_mfbr ;</v>
      </c>
      <c r="Y14" s="38" t="str">
        <f t="shared" si="19"/>
        <v>alter   table   inv_aum_raw_qa.test_dpl_mfbr    drop partition   (process_date = ${s_process_date});</v>
      </c>
      <c r="Z14" s="38" t="str">
        <f t="shared" si="20"/>
        <v>analyze table   inv_aum_raw_qa.test_dpl_mfbr    partition       (process_date) compute statistics;</v>
      </c>
      <c r="AA14" s="38" t="str">
        <f t="shared" si="21"/>
        <v>select  'dpl_mfbr' as TN, count(*) from inv_jhi_raw_qa.test_dpl_mfbr where  broker_code = 'MSI' union all</v>
      </c>
      <c r="AB14" s="38" t="str">
        <f t="shared" si="1"/>
        <v xml:space="preserve">
select  branch
from    inv_aum_typed_qa.dpl_mfbr 
where   process_date = ${t_process_date}
and     to_date(process_timestamp) &lt;&gt; process_date;</v>
      </c>
      <c r="AC14" s="38" t="str">
        <f t="shared" si="22"/>
        <v>desc inv_aum_raw_qa.dpl_mfbr;</v>
      </c>
      <c r="AD14" s="38" t="str">
        <f t="shared" si="23"/>
        <v>desc inv_aum_typed_qa.dpl_mfbr;</v>
      </c>
      <c r="AE14" s="38" t="str">
        <f t="shared" si="24"/>
        <v>select  'dpl_mfbr' as tableName, 
        i.ct as msi_ct,si.ct as msisi_ct, i.ct+si.ct as total_ct
from    (select count(*) as ct from inv_aum_typed_qa.dpl_mfbr where broker_code = 'MSI'   and process_date = ${t_process_date}) as i,
        (select count(*) as ct from inv_aum_typed_qa.dpl_mfbr where broker_code = 'MSISI' and process_date = ${t_process_date}) as si
union all</v>
      </c>
      <c r="AF14" s="38" t="str">
        <f t="shared" si="25"/>
        <v>select  'test_dpl_mfbr' as tableName, 
        i.ct as msi_ct,si.ct as msisi_ct, i.ct+si.ct as total_ct
from    (select count(*) as ct from inv_aum_raw_qa.test_dpl_mfbr where broker_code = 'MSI'   and process_date = ${s_process_date}) as i,
        (select count(*) as ct from inv_aum_raw_qa.test_dpl_mfbr where broker_code = 'MSISI' and process_date = ${s_process_date}) as si
union all</v>
      </c>
      <c r="AG14" s="38" t="str">
        <f t="shared" si="26"/>
        <v>select distinct process_date from inv_aum_raw_qa.test_dpl_mfbr;</v>
      </c>
      <c r="AH14" s="38" t="str">
        <f>"select * from (select distinct '"&amp;A14&amp;"."&amp;B14&amp;"' as TableName,broker_code, process_date from inv_aum_typed_qa.dpl_"&amp;B14&amp;" where process_date = ${t_process_date} and broker_code not in ('MSI','MSISI','MSI') limit 1) sq"&amp;A14&amp;" union"</f>
        <v>select * from (select distinct '13.mfbr' as TableName,broker_code, process_date from inv_aum_typed_qa.dpl_mfbr where process_date = ${t_process_date} and broker_code not in ('MSI','MSISI','MSI') limit 1) sq13 union</v>
      </c>
    </row>
    <row r="15" spans="1:34" ht="15.75" customHeight="1" x14ac:dyDescent="0.2">
      <c r="A15" s="37" t="s">
        <v>64</v>
      </c>
      <c r="B15" s="41" t="s">
        <v>13</v>
      </c>
      <c r="C15" s="43" t="s">
        <v>17</v>
      </c>
      <c r="D15" s="43" t="s">
        <v>83</v>
      </c>
      <c r="E15" s="20" t="s">
        <v>18</v>
      </c>
      <c r="F15" s="62" t="str">
        <f t="shared" si="3"/>
        <v>truncate table inv_aum_raw_qa.test_dpl_mfcl;</v>
      </c>
      <c r="G15" s="62" t="str">
        <f t="shared" si="27"/>
        <v>select  '14_dpl_mfcl'    as TN,msi.ct as msi_ct,msisi.ct as msisi_ct,msii.ct as msii_ct
from    (select count(*) as ct from  inv_aum_typed_qa.dpl_mfcl a  where process_date = ${s_process_date} and broker_code = 'MSI') as msi,</v>
      </c>
      <c r="H15" s="62" t="str">
        <f t="shared" si="28"/>
        <v xml:space="preserve">        (select count(*) as ct from  inv_aum_typed_qa.dpl_mfcl a  where process_date = ${s_process_date} and broker_code = 'MSISI') as msisi,
        (select count(*) as ct from  inv_aum_typed_qa.dpl_mfcl a  where process_date = ${s_process_date} and broker_code = 'MSII') as msii</v>
      </c>
      <c r="I15" s="62" t="str">
        <f t="shared" si="4"/>
        <v>select  '14_dpl_mfcl'    as TN,msi.ct as msi_ct,msisi.ct as msisi_ct,msii.ct as msii_ct
from    (select count(*) as ct from  inv_aum_typed_qa.dpl_mfcl a  where process_date = ${s_process_date} and broker_code = 'MSI') as msi,
        (select count(*) as ct from  inv_aum_typed_qa.dpl_mfcl a  where process_date = ${s_process_date} and broker_code = 'MSISI') as msisi,
        (select count(*) as ct from  inv_aum_typed_qa.dpl_mfcl a  where process_date = ${s_process_date} and broker_code = 'MSII') as msii
union all</v>
      </c>
      <c r="J15" s="43" t="str">
        <f t="shared" si="5"/>
        <v>select distinct top 10 last_dt from pub.mfcl order by last_dt desc;</v>
      </c>
      <c r="K15" s="43" t="str">
        <f t="shared" si="6"/>
        <v>create table inv_aum_typed_qa.20200511_bkp_dpl_mfcl like inv_aum_typed_qa.dpl_mfcl;</v>
      </c>
      <c r="L15" s="43" t="str">
        <f t="shared" si="7"/>
        <v>select  '1_dpl_mfcl' as tableName, t.cn  as  backup_rc, o.cn  as  original_cn
from    (select count(*) as cn from inv_aum_typed_qa.20200511_bkp_dpl_mfcl) as t,
        (select count(*) as cn from inv_aum_typed_qa.dpl_mfcl) as o
union all</v>
      </c>
      <c r="M15" s="43" t="str">
        <f t="shared" si="8"/>
        <v>insert into inv_aum_typed_qa.20200511_bkp_dpl_mfcl select * from inv_aum_typed_qa.dpl_mfcl;</v>
      </c>
      <c r="N15" s="43" t="str">
        <f>"--Extra Columns Data Valiation - broker_code, process_date, process_timestamp
select  "&amp;C15&amp;",broker_code, process_date, process_timestamp
from    inv_aum_typed_qa.dpl_"&amp;B15&amp;" where process_date = cast(regexp_replace(${t_process_date},'(\\d{4})(\\d{2})(\\d{2})','$1-$2-$3') as date) 
and     ((trim(broker_code) is NULL or  broker_code not in ('MSI','MSISI','MSII')) or to_date(process_timestamp) &lt;&gt; process_date) limit 1;"</f>
        <v>--Extra Columns Data Valiation - broker_code, process_date, process_timestamp
select  client,broker_code, process_date, process_timestamp
from    inv_aum_typed_qa.dpl_mfcl where process_date = cast(regexp_replace(${t_process_date},'(\\d{4})(\\d{2})(\\d{2})','$1-$2-$3') as date) 
and     ((trim(broker_code) is NULL or  broker_code not in ('MSI','MSISI','MSII')) or to_date(process_timestamp) &lt;&gt; process_date) limit 1;</v>
      </c>
      <c r="O15" s="43" t="str">
        <f t="shared" si="9"/>
        <v>--MandatoryFields_No null values
select  client,rr,residence,nrt,stat,np41,branch,consoldt,np41b,np41c,bank_crlimit,giin,irs_cost_method,consent_to_share,alternate_id
from    inv_aum_typed_qa.dpl_mfcl 
where   process_date = cast(regexp_replace(${t_process_date},'(\\d{4})(\\d{2})(\\d{2})','$1-$2-$3') as date)
and     (client,rr,residence,nrt,stat,np41,branch,consoldt,np41b,np41c,bank_crlimit,giin,irs_cost_method,consent_to_share,alternate_id        is null)
limit 1;</v>
      </c>
      <c r="P15" s="43" t="str">
        <f t="shared" si="10"/>
        <v>select 'mfcl' as tablename, count(*) ct from pub.mfcl union all</v>
      </c>
      <c r="Q15" s="38" t="str">
        <f t="shared" si="11"/>
        <v>export mfcl</v>
      </c>
      <c r="R15" s="38" t="str">
        <f t="shared" si="12"/>
        <v>mfcl_last_ingestion_ts=${mfcl}</v>
      </c>
      <c r="S15" s="38" t="str">
        <f t="shared" si="13"/>
        <v>hdfs dfs -mkdir /apps/inv_qa/aum/raw/qa_test/dataphile/16_tables/test_dataphile_mfcl/</v>
      </c>
      <c r="T15" s="38" t="str">
        <f t="shared" si="14"/>
        <v>SELECT * FROM mfcl WHERE PROC_DT &gt; '${mfcl}' AND \$CONDITIONS   union</v>
      </c>
      <c r="U15" s="38" t="str">
        <f t="shared" si="15"/>
        <v>dpl_mfcl</v>
      </c>
      <c r="V15" s="38" t="str">
        <f t="shared" si="16"/>
        <v xml:space="preserve">alter table     inv_jhi_raw_qa.test_dpl_mfclactran add partition    (process_timestamp = ${s_process_timestamp});
analyze table   inv_jhi_raw_qa.test_dpl_mfcl partition        (process_timestamp) compute statistics;
 </v>
      </c>
      <c r="W15" s="38" t="str">
        <f t="shared" si="17"/>
        <v>select 'test_dpl_mfcl' as TN,count(*) as CT from  inv_aum_raw_qa.test_dpl_mfcl a union all</v>
      </c>
      <c r="X15" s="38" t="str">
        <f t="shared" si="18"/>
        <v>show partitions inv_aum_raw_qa.test_dpl_mfcl ;</v>
      </c>
      <c r="Y15" s="38" t="str">
        <f t="shared" si="19"/>
        <v>alter   table   inv_aum_raw_qa.test_dpl_mfcl    drop partition   (process_date = ${s_process_date});</v>
      </c>
      <c r="Z15" s="38" t="str">
        <f t="shared" si="20"/>
        <v>analyze table   inv_aum_raw_qa.test_dpl_mfcl    partition       (process_date) compute statistics;</v>
      </c>
      <c r="AA15" s="38" t="str">
        <f t="shared" si="21"/>
        <v>select  'dpl_mfcl' as TN, count(*) from inv_jhi_raw_qa.test_dpl_mfcl where  broker_code = 'MSI' union all</v>
      </c>
      <c r="AB15" s="38" t="str">
        <f t="shared" si="1"/>
        <v xml:space="preserve">
select  client
from    inv_aum_typed_qa.dpl_mfcl 
where   process_date = ${t_process_date}
and     to_date(process_timestamp) &lt;&gt; process_date;</v>
      </c>
      <c r="AC15" s="38" t="str">
        <f t="shared" si="22"/>
        <v>desc inv_aum_raw_qa.dpl_mfcl;</v>
      </c>
      <c r="AD15" s="38" t="str">
        <f t="shared" si="23"/>
        <v>desc inv_aum_typed_qa.dpl_mfcl;</v>
      </c>
      <c r="AE15" s="38" t="str">
        <f t="shared" si="24"/>
        <v>select  'dpl_mfcl' as tableName, 
        i.ct as msi_ct,si.ct as msisi_ct, i.ct+si.ct as total_ct
from    (select count(*) as ct from inv_aum_typed_qa.dpl_mfcl where broker_code = 'MSI'   and process_date = ${t_process_date}) as i,
        (select count(*) as ct from inv_aum_typed_qa.dpl_mfcl where broker_code = 'MSISI' and process_date = ${t_process_date}) as si
union all</v>
      </c>
      <c r="AF15" s="38" t="str">
        <f t="shared" si="25"/>
        <v>select  'test_dpl_mfcl' as tableName, 
        i.ct as msi_ct,si.ct as msisi_ct, i.ct+si.ct as total_ct
from    (select count(*) as ct from inv_aum_raw_qa.test_dpl_mfcl where broker_code = 'MSI'   and process_date = ${s_process_date}) as i,
        (select count(*) as ct from inv_aum_raw_qa.test_dpl_mfcl where broker_code = 'MSISI' and process_date = ${s_process_date}) as si
union all</v>
      </c>
      <c r="AG15" s="38" t="str">
        <f t="shared" si="26"/>
        <v>select distinct process_date from inv_aum_raw_qa.test_dpl_mfcl;</v>
      </c>
      <c r="AH15" s="38" t="str">
        <f>"select * from (select distinct '"&amp;A15&amp;"."&amp;B15&amp;"' as TableName,broker_code, process_date from inv_aum_typed_qa.dpl_"&amp;B15&amp;" where process_date = ${t_process_date} and broker_code not in ('MSI','MSISI','MSI') limit 1) sq"&amp;A15&amp;" union"</f>
        <v>select * from (select distinct '14.mfcl' as TableName,broker_code, process_date from inv_aum_typed_qa.dpl_mfcl where process_date = ${t_process_date} and broker_code not in ('MSI','MSISI','MSI') limit 1) sq14 union</v>
      </c>
    </row>
    <row r="16" spans="1:34" ht="15.75" customHeight="1" x14ac:dyDescent="0.2">
      <c r="A16" s="37" t="s">
        <v>65</v>
      </c>
      <c r="B16" s="39" t="s">
        <v>14</v>
      </c>
      <c r="C16" s="43" t="s">
        <v>31</v>
      </c>
      <c r="D16" s="43" t="s">
        <v>86</v>
      </c>
      <c r="E16" s="19" t="s">
        <v>18</v>
      </c>
      <c r="F16" s="62" t="str">
        <f t="shared" si="3"/>
        <v>truncate table inv_aum_raw_qa.test_dpl_mfrrus;</v>
      </c>
      <c r="G16" s="62" t="str">
        <f t="shared" si="27"/>
        <v>select  '15_dpl_mfrrus'    as TN,msi.ct as msi_ct,msisi.ct as msisi_ct,msii.ct as msii_ct
from    (select count(*) as ct from  inv_aum_typed_qa.dpl_mfrrus a  where process_date = ${s_process_date} and broker_code = 'MSI') as msi,</v>
      </c>
      <c r="H16" s="62" t="str">
        <f t="shared" si="28"/>
        <v xml:space="preserve">        (select count(*) as ct from  inv_aum_typed_qa.dpl_mfrrus a  where process_date = ${s_process_date} and broker_code = 'MSISI') as msisi,
        (select count(*) as ct from  inv_aum_typed_qa.dpl_mfrrus a  where process_date = ${s_process_date} and broker_code = 'MSII') as msii</v>
      </c>
      <c r="I16" s="62" t="str">
        <f t="shared" si="4"/>
        <v>select  '15_dpl_mfrrus'    as TN,msi.ct as msi_ct,msisi.ct as msisi_ct,msii.ct as msii_ct
from    (select count(*) as ct from  inv_aum_typed_qa.dpl_mfrrus a  where process_date = ${s_process_date} and broker_code = 'MSI') as msi,
        (select count(*) as ct from  inv_aum_typed_qa.dpl_mfrrus a  where process_date = ${s_process_date} and broker_code = 'MSISI') as msisi,
        (select count(*) as ct from  inv_aum_typed_qa.dpl_mfrrus a  where process_date = ${s_process_date} and broker_code = 'MSII') as msii
union all</v>
      </c>
      <c r="J16" s="43" t="str">
        <f t="shared" si="5"/>
        <v>select distinct top 10 last_dt from pub.mfrrus order by last_dt desc;</v>
      </c>
      <c r="K16" s="43" t="str">
        <f t="shared" si="6"/>
        <v>create table inv_aum_typed_qa.20200511_bkp_dpl_mfrrus like inv_aum_typed_qa.dpl_mfrrus;</v>
      </c>
      <c r="L16" s="43" t="str">
        <f t="shared" si="7"/>
        <v>select  '1_dpl_mfrrus' as tableName, t.cn  as  backup_rc, o.cn  as  original_cn
from    (select count(*) as cn from inv_aum_typed_qa.20200511_bkp_dpl_mfrrus) as t,
        (select count(*) as cn from inv_aum_typed_qa.dpl_mfrrus) as o
union all</v>
      </c>
      <c r="M16" s="43" t="str">
        <f t="shared" si="8"/>
        <v>insert into inv_aum_typed_qa.20200511_bkp_dpl_mfrrus select * from inv_aum_typed_qa.dpl_mfrrus;</v>
      </c>
      <c r="N16" s="43" t="str">
        <f>"--Extra Columns Data Valiation - broker_code, process_date, process_timestamp
select  "&amp;C16&amp;",broker_code, process_date, process_timestamp
from    inv_aum_typed_qa.dpl_"&amp;B16&amp;" where process_date = cast(regexp_replace(${t_process_date},'(\\d{4})(\\d{2})(\\d{2})','$1-$2-$3') as date) 
and     ((trim(broker_code) is NULL or  broker_code not in ('MSI','MSISI','MSII')) or to_date(process_timestamp) &lt;&gt; process_date) limit 1;"</f>
        <v>--Extra Columns Data Valiation - broker_code, process_date, process_timestamp
select  usr, rr,broker_code, process_date, process_timestamp
from    inv_aum_typed_qa.dpl_mfrrus where process_date = cast(regexp_replace(${t_process_date},'(\\d{4})(\\d{2})(\\d{2})','$1-$2-$3') as date) 
and     ((trim(broker_code) is NULL or  broker_code not in ('MSI','MSISI','MSII')) or to_date(process_timestamp) &lt;&gt; process_date) limit 1;</v>
      </c>
      <c r="O16" s="43" t="str">
        <f t="shared" si="9"/>
        <v>--MandatoryFields_No null values
select  rr,last_dt,last_time
from    inv_aum_typed_qa.dpl_mfrrus 
where   process_date = cast(regexp_replace(${t_process_date},'(\\d{4})(\\d{2})(\\d{2})','$1-$2-$3') as date)
and     (rr,last_dt,last_time        is null)
limit 1;</v>
      </c>
      <c r="P16" s="43" t="str">
        <f t="shared" si="10"/>
        <v>select 'mfrrus' as tablename, count(*) ct from pub.mfrrus union all</v>
      </c>
      <c r="Q16" s="38" t="str">
        <f t="shared" si="11"/>
        <v>export mfrrus</v>
      </c>
      <c r="R16" s="38" t="str">
        <f t="shared" si="12"/>
        <v>mfrrus_last_ingestion_ts=${mfrrus}</v>
      </c>
      <c r="S16" s="38" t="str">
        <f t="shared" si="13"/>
        <v>hdfs dfs -mkdir /apps/inv_qa/aum/raw/qa_test/dataphile/16_tables/test_dataphile_mfrrus/</v>
      </c>
      <c r="T16" s="38" t="str">
        <f t="shared" si="14"/>
        <v>SELECT * FROM mfrrus WHERE PROC_DT &gt; '${mfrrus}' AND \$CONDITIONS   union</v>
      </c>
      <c r="U16" s="38" t="str">
        <f t="shared" si="15"/>
        <v>dpl_mfrrus</v>
      </c>
      <c r="V16" s="38" t="str">
        <f t="shared" si="16"/>
        <v xml:space="preserve">alter table     inv_jhi_raw_qa.test_dpl_mfrrusactran add partition    (process_timestamp = ${s_process_timestamp});
analyze table   inv_jhi_raw_qa.test_dpl_mfrrus partition        (process_timestamp) compute statistics;
 </v>
      </c>
      <c r="W16" s="38" t="str">
        <f t="shared" si="17"/>
        <v>select 'test_dpl_mfrrus' as TN,count(*) as CT from  inv_aum_raw_qa.test_dpl_mfrrus a union all</v>
      </c>
      <c r="X16" s="38" t="str">
        <f t="shared" si="18"/>
        <v>show partitions inv_aum_raw_qa.test_dpl_mfrrus ;</v>
      </c>
      <c r="Y16" s="38" t="str">
        <f t="shared" si="19"/>
        <v>alter   table   inv_aum_raw_qa.test_dpl_mfrrus    drop partition   (process_date = ${s_process_date});</v>
      </c>
      <c r="Z16" s="38" t="str">
        <f t="shared" si="20"/>
        <v>analyze table   inv_aum_raw_qa.test_dpl_mfrrus    partition       (process_date) compute statistics;</v>
      </c>
      <c r="AA16" s="38" t="str">
        <f t="shared" si="21"/>
        <v>select  'dpl_mfrrus' as TN, count(*) from inv_jhi_raw_qa.test_dpl_mfrrus where  broker_code = 'MSI' union all</v>
      </c>
      <c r="AB16" s="38" t="str">
        <f t="shared" si="1"/>
        <v xml:space="preserve">
select  usr, rr
from    inv_aum_typed_qa.dpl_mfrrus 
where   process_date = ${t_process_date}
and     to_date(process_timestamp) &lt;&gt; process_date;</v>
      </c>
      <c r="AC16" s="38" t="str">
        <f t="shared" si="22"/>
        <v>desc inv_aum_raw_qa.dpl_mfrrus;</v>
      </c>
      <c r="AD16" s="38" t="str">
        <f t="shared" si="23"/>
        <v>desc inv_aum_typed_qa.dpl_mfrrus;</v>
      </c>
      <c r="AE16" s="38" t="str">
        <f t="shared" si="24"/>
        <v>select  'dpl_mfrrus' as tableName, 
        i.ct as msi_ct,si.ct as msisi_ct, i.ct+si.ct as total_ct
from    (select count(*) as ct from inv_aum_typed_qa.dpl_mfrrus where broker_code = 'MSI'   and process_date = ${t_process_date}) as i,
        (select count(*) as ct from inv_aum_typed_qa.dpl_mfrrus where broker_code = 'MSISI' and process_date = ${t_process_date}) as si
union all</v>
      </c>
      <c r="AF16" s="38" t="str">
        <f t="shared" si="25"/>
        <v>select  'test_dpl_mfrrus' as tableName, 
        i.ct as msi_ct,si.ct as msisi_ct, i.ct+si.ct as total_ct
from    (select count(*) as ct from inv_aum_raw_qa.test_dpl_mfrrus where broker_code = 'MSI'   and process_date = ${s_process_date}) as i,
        (select count(*) as ct from inv_aum_raw_qa.test_dpl_mfrrus where broker_code = 'MSISI' and process_date = ${s_process_date}) as si
union all</v>
      </c>
      <c r="AG16" s="38" t="str">
        <f t="shared" si="26"/>
        <v>select distinct process_date from inv_aum_raw_qa.test_dpl_mfrrus;</v>
      </c>
      <c r="AH16" s="38" t="str">
        <f>"select * from (select distinct '"&amp;A16&amp;"."&amp;B16&amp;"' as TableName,broker_code, process_date from inv_aum_typed_qa.dpl_"&amp;B16&amp;" where process_date = ${t_process_date} and broker_code not in ('MSI','MSISI','MSI') limit 1) sq"&amp;A16&amp;" union"</f>
        <v>select * from (select distinct '15.mfrrus' as TableName,broker_code, process_date from inv_aum_typed_qa.dpl_mfrrus where process_date = ${t_process_date} and broker_code not in ('MSI','MSISI','MSI') limit 1) sq15 union</v>
      </c>
    </row>
    <row r="17" spans="1:34" ht="15.75" customHeight="1" thickBot="1" x14ac:dyDescent="0.25">
      <c r="A17" s="37" t="s">
        <v>66</v>
      </c>
      <c r="B17" s="41" t="s">
        <v>15</v>
      </c>
      <c r="C17" s="43" t="s">
        <v>32</v>
      </c>
      <c r="D17" s="43" t="s">
        <v>87</v>
      </c>
      <c r="E17" s="22" t="s">
        <v>18</v>
      </c>
      <c r="F17" s="62" t="str">
        <f t="shared" si="3"/>
        <v>truncate table inv_aum_raw_qa.test_dpl_gncode;</v>
      </c>
      <c r="G17" s="62" t="str">
        <f t="shared" si="27"/>
        <v>select  '16_dpl_gncode'    as TN,msi.ct as msi_ct,msisi.ct as msisi_ct,msii.ct as msii_ct
from    (select count(*) as ct from  inv_aum_typed_qa.dpl_gncode a  where process_date = ${s_process_date} and broker_code = 'MSI') as msi,</v>
      </c>
      <c r="H17" s="62" t="str">
        <f t="shared" si="28"/>
        <v xml:space="preserve">        (select count(*) as ct from  inv_aum_typed_qa.dpl_gncode a  where process_date = ${s_process_date} and broker_code = 'MSISI') as msisi,
        (select count(*) as ct from  inv_aum_typed_qa.dpl_gncode a  where process_date = ${s_process_date} and broker_code = 'MSII') as msii</v>
      </c>
      <c r="I17" s="62" t="str">
        <f t="shared" si="4"/>
        <v>select  '16_dpl_gncode'    as TN,msi.ct as msi_ct,msisi.ct as msisi_ct,msii.ct as msii_ct
from    (select count(*) as ct from  inv_aum_typed_qa.dpl_gncode a  where process_date = ${s_process_date} and broker_code = 'MSI') as msi,
        (select count(*) as ct from  inv_aum_typed_qa.dpl_gncode a  where process_date = ${s_process_date} and broker_code = 'MSISI') as msisi,
        (select count(*) as ct from  inv_aum_typed_qa.dpl_gncode a  where process_date = ${s_process_date} and broker_code = 'MSII') as msii
union all</v>
      </c>
      <c r="J17" s="43" t="str">
        <f t="shared" si="5"/>
        <v>select distinct top 10 last_dt from pub.gncode order by last_dt desc;</v>
      </c>
      <c r="K17" s="43" t="str">
        <f t="shared" si="6"/>
        <v>create table inv_aum_typed_qa.20200511_bkp_dpl_gncode like inv_aum_typed_qa.dpl_gncode;</v>
      </c>
      <c r="L17" s="43" t="str">
        <f t="shared" si="7"/>
        <v>select  '1_dpl_gncode' as tableName, t.cn  as  backup_rc, o.cn  as  original_cn
from    (select count(*) as cn from inv_aum_typed_qa.20200511_bkp_dpl_gncode) as t,
        (select count(*) as cn from inv_aum_typed_qa.dpl_gncode) as o
union all</v>
      </c>
      <c r="M17" s="43" t="str">
        <f t="shared" si="8"/>
        <v>insert into inv_aum_typed_qa.20200511_bkp_dpl_gncode select * from inv_aum_typed_qa.dpl_gncode;</v>
      </c>
      <c r="N17" s="43" t="str">
        <f>"--Extra Columns Data Valiation - broker_code, process_date, process_timestamp
select  "&amp;C17&amp;",broker_code, process_date, process_timestamp
from    inv_aum_typed_qa.dpl_"&amp;B17&amp;" where process_date = cast(regexp_replace(${t_process_date},'(\\d{4})(\\d{2})(\\d{2})','$1-$2-$3') as date) 
and     ((trim(broker_code) is NULL or  broker_code not in ('MSI','MSISI','MSII')) or to_date(process_timestamp) &lt;&gt; process_date) limit 1;"</f>
        <v>--Extra Columns Data Valiation - broker_code, process_date, process_timestamp
select  table_name,code,broker_code, process_date, process_timestamp
from    inv_aum_typed_qa.dpl_gncode where process_date = cast(regexp_replace(${t_process_date},'(\\d{4})(\\d{2})(\\d{2})','$1-$2-$3') as date) 
and     ((trim(broker_code) is NULL or  broker_code not in ('MSI','MSISI','MSII')) or to_date(process_timestamp) &lt;&gt; process_date) limit 1;</v>
      </c>
      <c r="O17" s="43" t="str">
        <f t="shared" si="9"/>
        <v>--MandatoryFields_No null values
select  last_dt,descr,last_time
from    inv_aum_typed_qa.dpl_gncode 
where   process_date = cast(regexp_replace(${t_process_date},'(\\d{4})(\\d{2})(\\d{2})','$1-$2-$3') as date)
and     (last_dt,descr,last_time        is null)
limit 1;</v>
      </c>
      <c r="P17" s="43" t="str">
        <f t="shared" si="10"/>
        <v>select 'gncode' as tablename, count(*) ct from pub.gncode union all</v>
      </c>
      <c r="Q17" s="38" t="str">
        <f t="shared" si="11"/>
        <v>export gncode</v>
      </c>
      <c r="R17" s="38" t="str">
        <f t="shared" si="12"/>
        <v>gncode_last_ingestion_ts=${gncode}</v>
      </c>
      <c r="S17" s="38" t="str">
        <f t="shared" si="13"/>
        <v>hdfs dfs -mkdir /apps/inv_qa/aum/raw/qa_test/dataphile/16_tables/test_dataphile_gncode/</v>
      </c>
      <c r="T17" s="38" t="str">
        <f t="shared" si="14"/>
        <v>SELECT * FROM gncode WHERE PROC_DT &gt; '${gncode}' AND \$CONDITIONS   union</v>
      </c>
      <c r="U17" s="38" t="str">
        <f t="shared" si="15"/>
        <v>dpl_gncode</v>
      </c>
      <c r="V17" s="38" t="str">
        <f t="shared" si="16"/>
        <v xml:space="preserve">alter table     inv_jhi_raw_qa.test_dpl_gncodeactran add partition    (process_timestamp = ${s_process_timestamp});
analyze table   inv_jhi_raw_qa.test_dpl_gncode partition        (process_timestamp) compute statistics;
 </v>
      </c>
      <c r="W17" s="38" t="str">
        <f t="shared" si="17"/>
        <v>select 'test_dpl_gncode' as TN,count(*) as CT from  inv_aum_raw_qa.test_dpl_gncode a union all</v>
      </c>
      <c r="X17" s="38" t="str">
        <f t="shared" si="18"/>
        <v>show partitions inv_aum_raw_qa.test_dpl_gncode ;</v>
      </c>
      <c r="Y17" s="38" t="str">
        <f t="shared" si="19"/>
        <v>alter   table   inv_aum_raw_qa.test_dpl_gncode    drop partition   (process_date = ${s_process_date});</v>
      </c>
      <c r="Z17" s="38" t="str">
        <f t="shared" si="20"/>
        <v>analyze table   inv_aum_raw_qa.test_dpl_gncode    partition       (process_date) compute statistics;</v>
      </c>
      <c r="AA17" s="38" t="str">
        <f t="shared" si="21"/>
        <v>select  'dpl_gncode' as TN, count(*) from inv_jhi_raw_qa.test_dpl_gncode where  broker_code = 'MSI' union all</v>
      </c>
      <c r="AB17" s="38" t="str">
        <f t="shared" si="1"/>
        <v xml:space="preserve">
select  table_name,code
from    inv_aum_typed_qa.dpl_gncode 
where   process_date = ${t_process_date}
and     to_date(process_timestamp) &lt;&gt; process_date;</v>
      </c>
      <c r="AC17" s="38" t="str">
        <f t="shared" si="22"/>
        <v>desc inv_aum_raw_qa.dpl_gncode;</v>
      </c>
      <c r="AD17" s="38" t="str">
        <f t="shared" si="23"/>
        <v>desc inv_aum_typed_qa.dpl_gncode;</v>
      </c>
      <c r="AE17" s="38" t="str">
        <f t="shared" si="24"/>
        <v>select  'dpl_gncode' as tableName, 
        i.ct as msi_ct,si.ct as msisi_ct, i.ct+si.ct as total_ct
from    (select count(*) as ct from inv_aum_typed_qa.dpl_gncode where broker_code = 'MSI'   and process_date = ${t_process_date}) as i,
        (select count(*) as ct from inv_aum_typed_qa.dpl_gncode where broker_code = 'MSISI' and process_date = ${t_process_date}) as si
union all</v>
      </c>
      <c r="AF17" s="38" t="str">
        <f t="shared" si="25"/>
        <v>select  'test_dpl_gncode' as tableName, 
        i.ct as msi_ct,si.ct as msisi_ct, i.ct+si.ct as total_ct
from    (select count(*) as ct from inv_aum_raw_qa.test_dpl_gncode where broker_code = 'MSI'   and process_date = ${s_process_date}) as i,
        (select count(*) as ct from inv_aum_raw_qa.test_dpl_gncode where broker_code = 'MSISI' and process_date = ${s_process_date}) as si
union all</v>
      </c>
      <c r="AG17" s="38" t="str">
        <f t="shared" si="26"/>
        <v>select distinct process_date from inv_aum_raw_qa.test_dpl_gncode;</v>
      </c>
      <c r="AH17" s="38" t="str">
        <f>"select * from (select distinct '"&amp;A17&amp;"."&amp;B17&amp;"' as TableName,broker_code, process_date from inv_aum_typed_qa.dpl_"&amp;B17&amp;" where process_date = ${t_process_date} and broker_code not in ('MSI','MSISI','MSI') limit 1) sq"&amp;A17&amp;" union"</f>
        <v>select * from (select distinct '16.gncode' as TableName,broker_code, process_date from inv_aum_typed_qa.dpl_gncode where process_date = ${t_process_date} and broker_code not in ('MSI','MSISI','MSI') limit 1) sq16 union</v>
      </c>
    </row>
    <row r="19" spans="1:34" ht="15.75" customHeight="1" x14ac:dyDescent="0.2">
      <c r="E19" s="42"/>
      <c r="F19" s="42"/>
      <c r="G19" s="42"/>
      <c r="H19" s="42"/>
      <c r="I19" s="4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D4F97-7603-40A2-BB12-63328B8D3FF8}">
  <dimension ref="A1:U19"/>
  <sheetViews>
    <sheetView tabSelected="1" workbookViewId="0">
      <pane xSplit="2" ySplit="3" topLeftCell="C4" activePane="bottomRight" state="frozen"/>
      <selection pane="topRight" activeCell="C1" sqref="C1"/>
      <selection pane="bottomLeft" activeCell="A4" sqref="A4"/>
      <selection pane="bottomRight" sqref="A1:XFD1048576"/>
    </sheetView>
  </sheetViews>
  <sheetFormatPr defaultRowHeight="14.25" customHeight="1" x14ac:dyDescent="0.25"/>
  <cols>
    <col min="1" max="1" width="3.85546875" style="25" customWidth="1"/>
    <col min="2" max="2" width="7.85546875" style="25" customWidth="1"/>
    <col min="3" max="3" width="12.42578125" style="25" customWidth="1"/>
    <col min="4" max="6" width="8.42578125" style="25" customWidth="1"/>
    <col min="7" max="12" width="7.28515625" style="18" hidden="1" customWidth="1"/>
    <col min="13" max="18" width="7.28515625" style="18" customWidth="1"/>
    <col min="19" max="19" width="15" style="25" customWidth="1"/>
    <col min="20" max="20" width="72.5703125" style="25" customWidth="1"/>
    <col min="21" max="16384" width="9.140625" style="25"/>
  </cols>
  <sheetData>
    <row r="1" spans="1:21" s="24" customFormat="1" ht="12.75" thickBot="1" x14ac:dyDescent="0.3">
      <c r="A1" s="77" t="s">
        <v>121</v>
      </c>
      <c r="B1" s="78"/>
      <c r="C1" s="78"/>
      <c r="D1" s="78"/>
      <c r="E1" s="78"/>
      <c r="F1" s="78"/>
      <c r="G1" s="78"/>
      <c r="H1" s="78"/>
      <c r="I1" s="78"/>
      <c r="J1" s="78"/>
      <c r="K1" s="78"/>
      <c r="L1" s="78"/>
      <c r="M1" s="78"/>
      <c r="N1" s="78"/>
      <c r="O1" s="78"/>
      <c r="P1" s="78"/>
      <c r="Q1" s="78"/>
      <c r="R1" s="78"/>
      <c r="S1" s="77"/>
      <c r="T1" s="77"/>
      <c r="U1" s="28"/>
    </row>
    <row r="2" spans="1:21" s="27" customFormat="1" ht="12" customHeight="1" x14ac:dyDescent="0.25">
      <c r="A2" s="83" t="s">
        <v>33</v>
      </c>
      <c r="B2" s="81" t="s">
        <v>67</v>
      </c>
      <c r="C2" s="79" t="s">
        <v>68</v>
      </c>
      <c r="D2" s="81" t="s">
        <v>95</v>
      </c>
      <c r="E2" s="85"/>
      <c r="F2" s="87"/>
      <c r="G2" s="81" t="s">
        <v>94</v>
      </c>
      <c r="H2" s="85"/>
      <c r="I2" s="87"/>
      <c r="J2" s="75" t="s">
        <v>72</v>
      </c>
      <c r="K2" s="85"/>
      <c r="L2" s="87"/>
      <c r="M2" s="81" t="s">
        <v>119</v>
      </c>
      <c r="N2" s="85"/>
      <c r="O2" s="87"/>
      <c r="P2" s="75" t="s">
        <v>120</v>
      </c>
      <c r="Q2" s="85"/>
      <c r="R2" s="87"/>
      <c r="S2" s="75" t="s">
        <v>69</v>
      </c>
      <c r="T2" s="85" t="s">
        <v>92</v>
      </c>
      <c r="U2" s="26"/>
    </row>
    <row r="3" spans="1:21" s="30" customFormat="1" ht="12.75" thickBot="1" x14ac:dyDescent="0.3">
      <c r="A3" s="84"/>
      <c r="B3" s="82"/>
      <c r="C3" s="80"/>
      <c r="D3" s="51" t="s">
        <v>73</v>
      </c>
      <c r="E3" s="50" t="s">
        <v>35</v>
      </c>
      <c r="F3" s="52" t="s">
        <v>36</v>
      </c>
      <c r="G3" s="51" t="s">
        <v>73</v>
      </c>
      <c r="H3" s="50" t="s">
        <v>35</v>
      </c>
      <c r="I3" s="52" t="s">
        <v>36</v>
      </c>
      <c r="J3" s="55" t="s">
        <v>73</v>
      </c>
      <c r="K3" s="50" t="s">
        <v>35</v>
      </c>
      <c r="L3" s="52" t="s">
        <v>36</v>
      </c>
      <c r="M3" s="51" t="s">
        <v>73</v>
      </c>
      <c r="N3" s="50" t="s">
        <v>35</v>
      </c>
      <c r="O3" s="52" t="s">
        <v>36</v>
      </c>
      <c r="P3" s="55" t="s">
        <v>73</v>
      </c>
      <c r="Q3" s="50" t="s">
        <v>35</v>
      </c>
      <c r="R3" s="52" t="s">
        <v>36</v>
      </c>
      <c r="S3" s="76"/>
      <c r="T3" s="86"/>
    </row>
    <row r="4" spans="1:21" ht="12.75" customHeight="1" x14ac:dyDescent="0.25">
      <c r="A4" s="58" t="s">
        <v>51</v>
      </c>
      <c r="B4" s="63" t="s">
        <v>41</v>
      </c>
      <c r="C4" s="53" t="s">
        <v>70</v>
      </c>
      <c r="D4" s="65">
        <v>16380288</v>
      </c>
      <c r="E4" s="66">
        <v>6743342</v>
      </c>
      <c r="F4" s="67">
        <v>1027375</v>
      </c>
      <c r="G4" s="16" t="s">
        <v>93</v>
      </c>
      <c r="H4" s="5" t="s">
        <v>93</v>
      </c>
      <c r="I4" s="32" t="s">
        <v>93</v>
      </c>
      <c r="J4" s="16" t="s">
        <v>93</v>
      </c>
      <c r="K4" s="5" t="s">
        <v>93</v>
      </c>
      <c r="L4" s="32" t="s">
        <v>93</v>
      </c>
      <c r="M4" s="16" t="s">
        <v>93</v>
      </c>
      <c r="N4" s="5" t="s">
        <v>93</v>
      </c>
      <c r="O4" s="32" t="s">
        <v>93</v>
      </c>
      <c r="P4" s="16" t="s">
        <v>93</v>
      </c>
      <c r="Q4" s="5" t="s">
        <v>93</v>
      </c>
      <c r="R4" s="32" t="s">
        <v>93</v>
      </c>
      <c r="S4" s="31"/>
      <c r="T4" s="72" t="s">
        <v>122</v>
      </c>
    </row>
    <row r="5" spans="1:21" ht="12.75" customHeight="1" x14ac:dyDescent="0.25">
      <c r="A5" s="58" t="s">
        <v>52</v>
      </c>
      <c r="B5" s="89" t="s">
        <v>1</v>
      </c>
      <c r="C5" s="90" t="s">
        <v>70</v>
      </c>
      <c r="D5" s="65">
        <v>2</v>
      </c>
      <c r="E5" s="66">
        <v>2</v>
      </c>
      <c r="F5" s="67">
        <v>1</v>
      </c>
      <c r="G5" s="16" t="s">
        <v>93</v>
      </c>
      <c r="H5" s="5" t="s">
        <v>93</v>
      </c>
      <c r="I5" s="32" t="s">
        <v>93</v>
      </c>
      <c r="J5" s="16" t="s">
        <v>93</v>
      </c>
      <c r="K5" s="5" t="s">
        <v>93</v>
      </c>
      <c r="L5" s="32" t="s">
        <v>93</v>
      </c>
      <c r="M5" s="16" t="s">
        <v>93</v>
      </c>
      <c r="N5" s="5" t="s">
        <v>93</v>
      </c>
      <c r="O5" s="32" t="s">
        <v>93</v>
      </c>
      <c r="P5" s="16" t="s">
        <v>93</v>
      </c>
      <c r="Q5" s="5" t="s">
        <v>93</v>
      </c>
      <c r="R5" s="32" t="s">
        <v>93</v>
      </c>
      <c r="S5" s="28"/>
      <c r="T5" s="73"/>
    </row>
    <row r="6" spans="1:21" ht="12.75" customHeight="1" x14ac:dyDescent="0.25">
      <c r="A6" s="60" t="s">
        <v>55</v>
      </c>
      <c r="B6" s="89" t="s">
        <v>2</v>
      </c>
      <c r="C6" s="90" t="s">
        <v>70</v>
      </c>
      <c r="D6" s="65">
        <v>745207</v>
      </c>
      <c r="E6" s="66">
        <v>1342596</v>
      </c>
      <c r="F6" s="67">
        <v>24706</v>
      </c>
      <c r="G6" s="16" t="s">
        <v>93</v>
      </c>
      <c r="H6" s="5" t="s">
        <v>93</v>
      </c>
      <c r="I6" s="32" t="s">
        <v>93</v>
      </c>
      <c r="J6" s="16" t="s">
        <v>93</v>
      </c>
      <c r="K6" s="5" t="s">
        <v>93</v>
      </c>
      <c r="L6" s="32" t="s">
        <v>93</v>
      </c>
      <c r="M6" s="16" t="s">
        <v>93</v>
      </c>
      <c r="N6" s="5" t="s">
        <v>93</v>
      </c>
      <c r="O6" s="32" t="s">
        <v>93</v>
      </c>
      <c r="P6" s="16" t="s">
        <v>93</v>
      </c>
      <c r="Q6" s="5" t="s">
        <v>93</v>
      </c>
      <c r="R6" s="32" t="s">
        <v>93</v>
      </c>
      <c r="S6" s="33"/>
      <c r="T6" s="73"/>
    </row>
    <row r="7" spans="1:21" ht="12.75" customHeight="1" x14ac:dyDescent="0.25">
      <c r="A7" s="60" t="s">
        <v>56</v>
      </c>
      <c r="B7" s="89" t="s">
        <v>3</v>
      </c>
      <c r="C7" s="90" t="s">
        <v>70</v>
      </c>
      <c r="D7" s="65">
        <v>220</v>
      </c>
      <c r="E7" s="66">
        <v>108</v>
      </c>
      <c r="F7" s="67">
        <v>97</v>
      </c>
      <c r="G7" s="16" t="s">
        <v>93</v>
      </c>
      <c r="H7" s="5" t="s">
        <v>93</v>
      </c>
      <c r="I7" s="32" t="s">
        <v>93</v>
      </c>
      <c r="J7" s="16" t="s">
        <v>93</v>
      </c>
      <c r="K7" s="5" t="s">
        <v>93</v>
      </c>
      <c r="L7" s="32" t="s">
        <v>93</v>
      </c>
      <c r="M7" s="16" t="s">
        <v>93</v>
      </c>
      <c r="N7" s="5" t="s">
        <v>93</v>
      </c>
      <c r="O7" s="32" t="s">
        <v>93</v>
      </c>
      <c r="P7" s="16" t="s">
        <v>93</v>
      </c>
      <c r="Q7" s="5" t="s">
        <v>93</v>
      </c>
      <c r="R7" s="32" t="s">
        <v>93</v>
      </c>
      <c r="S7" s="28"/>
      <c r="T7" s="73"/>
    </row>
    <row r="8" spans="1:21" ht="12.75" customHeight="1" x14ac:dyDescent="0.25">
      <c r="A8" s="60" t="s">
        <v>57</v>
      </c>
      <c r="B8" s="91" t="s">
        <v>4</v>
      </c>
      <c r="C8" s="90" t="s">
        <v>70</v>
      </c>
      <c r="D8" s="65">
        <v>9544</v>
      </c>
      <c r="E8" s="66">
        <v>11928</v>
      </c>
      <c r="F8" s="67">
        <v>960</v>
      </c>
      <c r="G8" s="16" t="s">
        <v>93</v>
      </c>
      <c r="H8" s="5" t="s">
        <v>93</v>
      </c>
      <c r="I8" s="32" t="s">
        <v>93</v>
      </c>
      <c r="J8" s="16" t="s">
        <v>93</v>
      </c>
      <c r="K8" s="5" t="s">
        <v>93</v>
      </c>
      <c r="L8" s="32" t="s">
        <v>93</v>
      </c>
      <c r="M8" s="16" t="s">
        <v>93</v>
      </c>
      <c r="N8" s="5" t="s">
        <v>93</v>
      </c>
      <c r="O8" s="32" t="s">
        <v>93</v>
      </c>
      <c r="P8" s="16" t="s">
        <v>93</v>
      </c>
      <c r="Q8" s="5" t="s">
        <v>93</v>
      </c>
      <c r="R8" s="32" t="s">
        <v>93</v>
      </c>
      <c r="S8" s="33"/>
      <c r="T8" s="73"/>
    </row>
    <row r="9" spans="1:21" ht="12.75" customHeight="1" x14ac:dyDescent="0.25">
      <c r="A9" s="60" t="s">
        <v>58</v>
      </c>
      <c r="B9" s="89" t="s">
        <v>5</v>
      </c>
      <c r="C9" s="90" t="s">
        <v>70</v>
      </c>
      <c r="D9" s="65">
        <v>560</v>
      </c>
      <c r="E9" s="66">
        <v>464</v>
      </c>
      <c r="F9" s="67">
        <v>402</v>
      </c>
      <c r="G9" s="16" t="s">
        <v>93</v>
      </c>
      <c r="H9" s="5" t="s">
        <v>93</v>
      </c>
      <c r="I9" s="32" t="s">
        <v>93</v>
      </c>
      <c r="J9" s="16" t="s">
        <v>93</v>
      </c>
      <c r="K9" s="5" t="s">
        <v>93</v>
      </c>
      <c r="L9" s="32" t="s">
        <v>93</v>
      </c>
      <c r="M9" s="16" t="s">
        <v>93</v>
      </c>
      <c r="N9" s="5" t="s">
        <v>93</v>
      </c>
      <c r="O9" s="32" t="s">
        <v>93</v>
      </c>
      <c r="P9" s="16" t="s">
        <v>93</v>
      </c>
      <c r="Q9" s="5" t="s">
        <v>93</v>
      </c>
      <c r="R9" s="32" t="s">
        <v>93</v>
      </c>
      <c r="S9" s="28"/>
      <c r="T9" s="73"/>
    </row>
    <row r="10" spans="1:21" ht="12.75" customHeight="1" x14ac:dyDescent="0.25">
      <c r="A10" s="60" t="s">
        <v>59</v>
      </c>
      <c r="B10" s="89" t="s">
        <v>6</v>
      </c>
      <c r="C10" s="90" t="s">
        <v>70</v>
      </c>
      <c r="D10" s="65">
        <v>1434037</v>
      </c>
      <c r="E10" s="66">
        <v>511863</v>
      </c>
      <c r="F10" s="67">
        <v>29229</v>
      </c>
      <c r="G10" s="16" t="s">
        <v>93</v>
      </c>
      <c r="H10" s="5" t="s">
        <v>93</v>
      </c>
      <c r="I10" s="32" t="s">
        <v>93</v>
      </c>
      <c r="J10" s="16" t="s">
        <v>93</v>
      </c>
      <c r="K10" s="5" t="s">
        <v>93</v>
      </c>
      <c r="L10" s="32" t="s">
        <v>93</v>
      </c>
      <c r="M10" s="16" t="s">
        <v>93</v>
      </c>
      <c r="N10" s="5" t="s">
        <v>93</v>
      </c>
      <c r="O10" s="32" t="s">
        <v>93</v>
      </c>
      <c r="P10" s="16" t="s">
        <v>93</v>
      </c>
      <c r="Q10" s="5" t="s">
        <v>93</v>
      </c>
      <c r="R10" s="32" t="s">
        <v>93</v>
      </c>
      <c r="S10" s="28"/>
      <c r="T10" s="73"/>
    </row>
    <row r="11" spans="1:21" ht="12.75" customHeight="1" x14ac:dyDescent="0.25">
      <c r="A11" s="60" t="s">
        <v>60</v>
      </c>
      <c r="B11" s="64" t="s">
        <v>42</v>
      </c>
      <c r="C11" s="90" t="s">
        <v>70</v>
      </c>
      <c r="D11" s="65">
        <v>143</v>
      </c>
      <c r="E11" s="66">
        <v>116</v>
      </c>
      <c r="F11" s="67">
        <v>116</v>
      </c>
      <c r="G11" s="16" t="s">
        <v>93</v>
      </c>
      <c r="H11" s="5" t="s">
        <v>93</v>
      </c>
      <c r="I11" s="32" t="s">
        <v>93</v>
      </c>
      <c r="J11" s="16" t="s">
        <v>93</v>
      </c>
      <c r="K11" s="5" t="s">
        <v>93</v>
      </c>
      <c r="L11" s="32" t="s">
        <v>93</v>
      </c>
      <c r="M11" s="16" t="s">
        <v>93</v>
      </c>
      <c r="N11" s="5" t="s">
        <v>93</v>
      </c>
      <c r="O11" s="32" t="s">
        <v>93</v>
      </c>
      <c r="P11" s="16" t="s">
        <v>93</v>
      </c>
      <c r="Q11" s="5" t="s">
        <v>93</v>
      </c>
      <c r="R11" s="32" t="s">
        <v>93</v>
      </c>
      <c r="S11" s="28"/>
      <c r="T11" s="73"/>
    </row>
    <row r="12" spans="1:21" ht="12.75" customHeight="1" x14ac:dyDescent="0.25">
      <c r="A12" s="60" t="s">
        <v>61</v>
      </c>
      <c r="B12" s="64" t="s">
        <v>43</v>
      </c>
      <c r="C12" s="90" t="s">
        <v>70</v>
      </c>
      <c r="D12" s="65">
        <v>4798264</v>
      </c>
      <c r="E12" s="66">
        <v>1595338</v>
      </c>
      <c r="F12" s="67">
        <v>0</v>
      </c>
      <c r="G12" s="16" t="s">
        <v>93</v>
      </c>
      <c r="H12" s="5" t="s">
        <v>93</v>
      </c>
      <c r="I12" s="32" t="s">
        <v>93</v>
      </c>
      <c r="J12" s="16" t="s">
        <v>93</v>
      </c>
      <c r="K12" s="5" t="s">
        <v>93</v>
      </c>
      <c r="L12" s="32" t="s">
        <v>93</v>
      </c>
      <c r="M12" s="16" t="s">
        <v>93</v>
      </c>
      <c r="N12" s="5" t="s">
        <v>93</v>
      </c>
      <c r="O12" s="32" t="s">
        <v>93</v>
      </c>
      <c r="P12" s="16" t="s">
        <v>93</v>
      </c>
      <c r="Q12" s="5" t="s">
        <v>93</v>
      </c>
      <c r="R12" s="32" t="s">
        <v>93</v>
      </c>
      <c r="S12" s="33"/>
      <c r="T12" s="73"/>
    </row>
    <row r="13" spans="1:21" ht="12.75" customHeight="1" x14ac:dyDescent="0.25">
      <c r="A13" s="60" t="s">
        <v>53</v>
      </c>
      <c r="B13" s="91" t="s">
        <v>9</v>
      </c>
      <c r="C13" s="90" t="s">
        <v>70</v>
      </c>
      <c r="D13" s="65">
        <v>94</v>
      </c>
      <c r="E13" s="56" t="s">
        <v>71</v>
      </c>
      <c r="F13" s="57" t="s">
        <v>71</v>
      </c>
      <c r="G13" s="16" t="s">
        <v>93</v>
      </c>
      <c r="H13" s="56" t="s">
        <v>71</v>
      </c>
      <c r="I13" s="57" t="s">
        <v>71</v>
      </c>
      <c r="J13" s="16" t="s">
        <v>93</v>
      </c>
      <c r="K13" s="56" t="s">
        <v>71</v>
      </c>
      <c r="L13" s="57" t="s">
        <v>71</v>
      </c>
      <c r="M13" s="16" t="s">
        <v>93</v>
      </c>
      <c r="N13" s="56" t="s">
        <v>71</v>
      </c>
      <c r="O13" s="57" t="s">
        <v>71</v>
      </c>
      <c r="P13" s="16"/>
      <c r="Q13" s="56" t="s">
        <v>71</v>
      </c>
      <c r="R13" s="57" t="s">
        <v>71</v>
      </c>
      <c r="S13" s="44"/>
      <c r="T13" s="73"/>
    </row>
    <row r="14" spans="1:21" ht="12.75" customHeight="1" x14ac:dyDescent="0.25">
      <c r="A14" s="60" t="s">
        <v>54</v>
      </c>
      <c r="B14" s="91" t="s">
        <v>10</v>
      </c>
      <c r="C14" s="90" t="s">
        <v>70</v>
      </c>
      <c r="D14" s="65">
        <v>2293150</v>
      </c>
      <c r="E14" s="56" t="s">
        <v>71</v>
      </c>
      <c r="F14" s="57" t="s">
        <v>71</v>
      </c>
      <c r="G14" s="16" t="s">
        <v>93</v>
      </c>
      <c r="H14" s="56" t="s">
        <v>71</v>
      </c>
      <c r="I14" s="57" t="s">
        <v>71</v>
      </c>
      <c r="J14" s="16" t="s">
        <v>93</v>
      </c>
      <c r="K14" s="56" t="s">
        <v>71</v>
      </c>
      <c r="L14" s="57" t="s">
        <v>71</v>
      </c>
      <c r="M14" s="16" t="s">
        <v>93</v>
      </c>
      <c r="N14" s="56" t="s">
        <v>71</v>
      </c>
      <c r="O14" s="57" t="s">
        <v>71</v>
      </c>
      <c r="P14" s="16"/>
      <c r="Q14" s="56" t="s">
        <v>71</v>
      </c>
      <c r="R14" s="57" t="s">
        <v>71</v>
      </c>
      <c r="S14" s="33"/>
      <c r="T14" s="73"/>
    </row>
    <row r="15" spans="1:21" ht="12.75" customHeight="1" x14ac:dyDescent="0.25">
      <c r="A15" s="60" t="s">
        <v>62</v>
      </c>
      <c r="B15" s="64" t="s">
        <v>44</v>
      </c>
      <c r="C15" s="90" t="s">
        <v>70</v>
      </c>
      <c r="D15" s="65">
        <v>2814096</v>
      </c>
      <c r="E15" s="66">
        <v>763494</v>
      </c>
      <c r="F15" s="67">
        <v>0</v>
      </c>
      <c r="G15" s="16" t="s">
        <v>93</v>
      </c>
      <c r="H15" s="5" t="s">
        <v>93</v>
      </c>
      <c r="I15" s="32" t="s">
        <v>93</v>
      </c>
      <c r="J15" s="16" t="s">
        <v>93</v>
      </c>
      <c r="K15" s="5" t="s">
        <v>93</v>
      </c>
      <c r="L15" s="32" t="s">
        <v>93</v>
      </c>
      <c r="M15" s="16" t="s">
        <v>93</v>
      </c>
      <c r="N15" s="5" t="s">
        <v>93</v>
      </c>
      <c r="O15" s="32" t="s">
        <v>93</v>
      </c>
      <c r="P15" s="16"/>
      <c r="Q15" s="5"/>
      <c r="R15" s="32"/>
      <c r="S15" s="28"/>
      <c r="T15" s="73"/>
    </row>
    <row r="16" spans="1:21" ht="12.75" customHeight="1" x14ac:dyDescent="0.25">
      <c r="A16" s="60" t="s">
        <v>63</v>
      </c>
      <c r="B16" s="91" t="s">
        <v>12</v>
      </c>
      <c r="C16" s="90" t="s">
        <v>70</v>
      </c>
      <c r="D16" s="65">
        <v>476</v>
      </c>
      <c r="E16" s="66">
        <v>1185</v>
      </c>
      <c r="F16" s="67">
        <v>297</v>
      </c>
      <c r="G16" s="16" t="s">
        <v>93</v>
      </c>
      <c r="H16" s="5" t="s">
        <v>93</v>
      </c>
      <c r="I16" s="32" t="s">
        <v>93</v>
      </c>
      <c r="J16" s="92" t="s">
        <v>93</v>
      </c>
      <c r="K16" s="5" t="s">
        <v>93</v>
      </c>
      <c r="L16" s="32" t="s">
        <v>93</v>
      </c>
      <c r="M16" s="16" t="s">
        <v>93</v>
      </c>
      <c r="N16" s="5" t="s">
        <v>93</v>
      </c>
      <c r="O16" s="32" t="s">
        <v>93</v>
      </c>
      <c r="P16" s="92"/>
      <c r="Q16" s="5"/>
      <c r="R16" s="32"/>
      <c r="S16" s="28"/>
      <c r="T16" s="73"/>
    </row>
    <row r="17" spans="1:20" ht="12.75" customHeight="1" x14ac:dyDescent="0.25">
      <c r="A17" s="60" t="s">
        <v>64</v>
      </c>
      <c r="B17" s="91" t="s">
        <v>13</v>
      </c>
      <c r="C17" s="90" t="s">
        <v>70</v>
      </c>
      <c r="D17" s="65">
        <v>425999</v>
      </c>
      <c r="E17" s="66">
        <v>904678</v>
      </c>
      <c r="F17" s="67">
        <v>18928</v>
      </c>
      <c r="G17" s="16" t="s">
        <v>93</v>
      </c>
      <c r="H17" s="5" t="s">
        <v>93</v>
      </c>
      <c r="I17" s="32" t="s">
        <v>93</v>
      </c>
      <c r="J17" s="92" t="s">
        <v>93</v>
      </c>
      <c r="K17" s="5" t="s">
        <v>93</v>
      </c>
      <c r="L17" s="32" t="s">
        <v>93</v>
      </c>
      <c r="M17" s="16" t="s">
        <v>93</v>
      </c>
      <c r="N17" s="5" t="s">
        <v>93</v>
      </c>
      <c r="O17" s="32" t="s">
        <v>93</v>
      </c>
      <c r="P17" s="92"/>
      <c r="Q17" s="5"/>
      <c r="R17" s="32"/>
      <c r="S17" s="28"/>
      <c r="T17" s="73"/>
    </row>
    <row r="18" spans="1:20" ht="12.75" customHeight="1" x14ac:dyDescent="0.25">
      <c r="A18" s="60" t="s">
        <v>65</v>
      </c>
      <c r="B18" s="64" t="s">
        <v>45</v>
      </c>
      <c r="C18" s="90" t="s">
        <v>70</v>
      </c>
      <c r="D18" s="65">
        <v>2259</v>
      </c>
      <c r="E18" s="66">
        <v>4699</v>
      </c>
      <c r="F18" s="67">
        <v>78</v>
      </c>
      <c r="G18" s="16" t="s">
        <v>93</v>
      </c>
      <c r="H18" s="5" t="s">
        <v>93</v>
      </c>
      <c r="I18" s="32" t="s">
        <v>93</v>
      </c>
      <c r="J18" s="16" t="s">
        <v>93</v>
      </c>
      <c r="K18" s="5" t="s">
        <v>93</v>
      </c>
      <c r="L18" s="32" t="s">
        <v>93</v>
      </c>
      <c r="M18" s="16" t="s">
        <v>93</v>
      </c>
      <c r="N18" s="5" t="s">
        <v>93</v>
      </c>
      <c r="O18" s="32" t="s">
        <v>93</v>
      </c>
      <c r="P18" s="16"/>
      <c r="Q18" s="5"/>
      <c r="R18" s="32"/>
      <c r="S18" s="28"/>
      <c r="T18" s="73"/>
    </row>
    <row r="19" spans="1:20" ht="12.75" customHeight="1" thickBot="1" x14ac:dyDescent="0.3">
      <c r="A19" s="59" t="s">
        <v>66</v>
      </c>
      <c r="B19" s="29" t="s">
        <v>15</v>
      </c>
      <c r="C19" s="54" t="s">
        <v>70</v>
      </c>
      <c r="D19" s="68">
        <v>514541</v>
      </c>
      <c r="E19" s="69">
        <v>749412</v>
      </c>
      <c r="F19" s="70">
        <v>659767</v>
      </c>
      <c r="G19" s="17" t="s">
        <v>93</v>
      </c>
      <c r="H19" s="6" t="s">
        <v>93</v>
      </c>
      <c r="I19" s="35" t="s">
        <v>93</v>
      </c>
      <c r="J19" s="34" t="s">
        <v>93</v>
      </c>
      <c r="K19" s="6" t="s">
        <v>93</v>
      </c>
      <c r="L19" s="35" t="s">
        <v>93</v>
      </c>
      <c r="M19" s="17" t="s">
        <v>93</v>
      </c>
      <c r="N19" s="6" t="s">
        <v>93</v>
      </c>
      <c r="O19" s="35" t="s">
        <v>93</v>
      </c>
      <c r="P19" s="34"/>
      <c r="Q19" s="6"/>
      <c r="R19" s="35"/>
      <c r="S19" s="36"/>
      <c r="T19" s="74"/>
    </row>
  </sheetData>
  <mergeCells count="12">
    <mergeCell ref="T4:T19"/>
    <mergeCell ref="S2:S3"/>
    <mergeCell ref="A1:T1"/>
    <mergeCell ref="C2:C3"/>
    <mergeCell ref="B2:B3"/>
    <mergeCell ref="A2:A3"/>
    <mergeCell ref="T2:T3"/>
    <mergeCell ref="G2:I2"/>
    <mergeCell ref="J2:L2"/>
    <mergeCell ref="D2:F2"/>
    <mergeCell ref="M2:O2"/>
    <mergeCell ref="P2:R2"/>
  </mergeCells>
  <conditionalFormatting sqref="G5:I5 G19:I19 H13:I14">
    <cfRule type="cellIs" dxfId="54" priority="55" operator="equal">
      <formula>"fail"</formula>
    </cfRule>
  </conditionalFormatting>
  <conditionalFormatting sqref="G13">
    <cfRule type="cellIs" dxfId="53" priority="53" operator="equal">
      <formula>"fail"</formula>
    </cfRule>
  </conditionalFormatting>
  <conditionalFormatting sqref="G7:I9 G11:I11">
    <cfRule type="cellIs" dxfId="52" priority="54" operator="equal">
      <formula>"fail"</formula>
    </cfRule>
  </conditionalFormatting>
  <conditionalFormatting sqref="G15:I18">
    <cfRule type="cellIs" dxfId="51" priority="52" operator="equal">
      <formula>"fail"</formula>
    </cfRule>
  </conditionalFormatting>
  <conditionalFormatting sqref="J19:L19 K13:L14">
    <cfRule type="cellIs" dxfId="50" priority="51" operator="equal">
      <formula>"fail"</formula>
    </cfRule>
  </conditionalFormatting>
  <conditionalFormatting sqref="J17">
    <cfRule type="cellIs" dxfId="49" priority="50" operator="equal">
      <formula>"fail"</formula>
    </cfRule>
  </conditionalFormatting>
  <conditionalFormatting sqref="J16:L16">
    <cfRule type="cellIs" dxfId="48" priority="49" operator="equal">
      <formula>"fail"</formula>
    </cfRule>
  </conditionalFormatting>
  <conditionalFormatting sqref="K17:L17">
    <cfRule type="cellIs" dxfId="47" priority="48" operator="equal">
      <formula>"fail"</formula>
    </cfRule>
  </conditionalFormatting>
  <conditionalFormatting sqref="J16:L17 K13:L14 J19:L19">
    <cfRule type="cellIs" dxfId="46" priority="47" operator="equal">
      <formula>"fail"</formula>
    </cfRule>
  </conditionalFormatting>
  <conditionalFormatting sqref="G6:I6">
    <cfRule type="cellIs" dxfId="45" priority="46" operator="equal">
      <formula>"fail"</formula>
    </cfRule>
  </conditionalFormatting>
  <conditionalFormatting sqref="G12:I12">
    <cfRule type="cellIs" dxfId="44" priority="45" operator="equal">
      <formula>"fail"</formula>
    </cfRule>
  </conditionalFormatting>
  <conditionalFormatting sqref="G14">
    <cfRule type="cellIs" dxfId="43" priority="44" operator="equal">
      <formula>"fail"</formula>
    </cfRule>
  </conditionalFormatting>
  <conditionalFormatting sqref="G4:I4">
    <cfRule type="cellIs" dxfId="42" priority="43" operator="equal">
      <formula>"fail"</formula>
    </cfRule>
  </conditionalFormatting>
  <conditionalFormatting sqref="K14:L14">
    <cfRule type="cellIs" dxfId="41" priority="42" operator="equal">
      <formula>"fail"</formula>
    </cfRule>
  </conditionalFormatting>
  <conditionalFormatting sqref="J17">
    <cfRule type="cellIs" dxfId="40" priority="41" operator="equal">
      <formula>"fail"</formula>
    </cfRule>
  </conditionalFormatting>
  <conditionalFormatting sqref="G10:I10">
    <cfRule type="cellIs" dxfId="39" priority="40" operator="equal">
      <formula>"fail"</formula>
    </cfRule>
  </conditionalFormatting>
  <conditionalFormatting sqref="J4:L6">
    <cfRule type="cellIs" dxfId="38" priority="39" operator="equal">
      <formula>"fail"</formula>
    </cfRule>
  </conditionalFormatting>
  <conditionalFormatting sqref="J11:L11">
    <cfRule type="cellIs" dxfId="37" priority="38" operator="equal">
      <formula>"fail"</formula>
    </cfRule>
  </conditionalFormatting>
  <conditionalFormatting sqref="J12:L12">
    <cfRule type="cellIs" dxfId="36" priority="37" operator="equal">
      <formula>"fail"</formula>
    </cfRule>
  </conditionalFormatting>
  <conditionalFormatting sqref="J13">
    <cfRule type="cellIs" dxfId="35" priority="36" operator="equal">
      <formula>"fail"</formula>
    </cfRule>
  </conditionalFormatting>
  <conditionalFormatting sqref="J14">
    <cfRule type="cellIs" dxfId="34" priority="35" operator="equal">
      <formula>"fail"</formula>
    </cfRule>
  </conditionalFormatting>
  <conditionalFormatting sqref="J15:L15">
    <cfRule type="cellIs" dxfId="33" priority="34" operator="equal">
      <formula>"fail"</formula>
    </cfRule>
  </conditionalFormatting>
  <conditionalFormatting sqref="J18:L18">
    <cfRule type="cellIs" dxfId="32" priority="33" operator="equal">
      <formula>"fail"</formula>
    </cfRule>
  </conditionalFormatting>
  <conditionalFormatting sqref="J7:L10">
    <cfRule type="cellIs" dxfId="31" priority="32" operator="equal">
      <formula>"fail"</formula>
    </cfRule>
  </conditionalFormatting>
  <conditionalFormatting sqref="D5:F5 D19:F19">
    <cfRule type="cellIs" dxfId="30" priority="31" operator="equal">
      <formula>"fail"</formula>
    </cfRule>
  </conditionalFormatting>
  <conditionalFormatting sqref="D13">
    <cfRule type="cellIs" dxfId="29" priority="29" operator="equal">
      <formula>"fail"</formula>
    </cfRule>
  </conditionalFormatting>
  <conditionalFormatting sqref="D7:F9 D11:F11">
    <cfRule type="cellIs" dxfId="28" priority="30" operator="equal">
      <formula>"fail"</formula>
    </cfRule>
  </conditionalFormatting>
  <conditionalFormatting sqref="D15:F18">
    <cfRule type="cellIs" dxfId="27" priority="28" operator="equal">
      <formula>"fail"</formula>
    </cfRule>
  </conditionalFormatting>
  <conditionalFormatting sqref="D6:F6">
    <cfRule type="cellIs" dxfId="26" priority="27" operator="equal">
      <formula>"fail"</formula>
    </cfRule>
  </conditionalFormatting>
  <conditionalFormatting sqref="D12:F12">
    <cfRule type="cellIs" dxfId="25" priority="26" operator="equal">
      <formula>"fail"</formula>
    </cfRule>
  </conditionalFormatting>
  <conditionalFormatting sqref="D14">
    <cfRule type="cellIs" dxfId="24" priority="25" operator="equal">
      <formula>"fail"</formula>
    </cfRule>
  </conditionalFormatting>
  <conditionalFormatting sqref="D4:F4">
    <cfRule type="cellIs" dxfId="23" priority="24" operator="equal">
      <formula>"fail"</formula>
    </cfRule>
  </conditionalFormatting>
  <conditionalFormatting sqref="D10:F10">
    <cfRule type="cellIs" dxfId="22" priority="23" operator="equal">
      <formula>"fail"</formula>
    </cfRule>
  </conditionalFormatting>
  <conditionalFormatting sqref="E13:F14">
    <cfRule type="cellIs" dxfId="21" priority="22" operator="equal">
      <formula>"fail"</formula>
    </cfRule>
  </conditionalFormatting>
  <conditionalFormatting sqref="M19:O19 N13:O14">
    <cfRule type="cellIs" dxfId="20" priority="21" operator="equal">
      <formula>"fail"</formula>
    </cfRule>
  </conditionalFormatting>
  <conditionalFormatting sqref="M13">
    <cfRule type="cellIs" dxfId="19" priority="20" operator="equal">
      <formula>"fail"</formula>
    </cfRule>
  </conditionalFormatting>
  <conditionalFormatting sqref="M15:O18">
    <cfRule type="cellIs" dxfId="18" priority="19" operator="equal">
      <formula>"fail"</formula>
    </cfRule>
  </conditionalFormatting>
  <conditionalFormatting sqref="P19:R19 Q13:R14">
    <cfRule type="cellIs" dxfId="17" priority="18" operator="equal">
      <formula>"fail"</formula>
    </cfRule>
  </conditionalFormatting>
  <conditionalFormatting sqref="P17">
    <cfRule type="cellIs" dxfId="16" priority="17" operator="equal">
      <formula>"fail"</formula>
    </cfRule>
  </conditionalFormatting>
  <conditionalFormatting sqref="P16:R16">
    <cfRule type="cellIs" dxfId="15" priority="16" operator="equal">
      <formula>"fail"</formula>
    </cfRule>
  </conditionalFormatting>
  <conditionalFormatting sqref="Q17:R17">
    <cfRule type="cellIs" dxfId="14" priority="15" operator="equal">
      <formula>"fail"</formula>
    </cfRule>
  </conditionalFormatting>
  <conditionalFormatting sqref="P16:R17 Q13:R14 P19:R19">
    <cfRule type="cellIs" dxfId="13" priority="14" operator="equal">
      <formula>"fail"</formula>
    </cfRule>
  </conditionalFormatting>
  <conditionalFormatting sqref="M14">
    <cfRule type="cellIs" dxfId="12" priority="13" operator="equal">
      <formula>"fail"</formula>
    </cfRule>
  </conditionalFormatting>
  <conditionalFormatting sqref="M4:O4">
    <cfRule type="cellIs" dxfId="11" priority="12" operator="equal">
      <formula>"fail"</formula>
    </cfRule>
  </conditionalFormatting>
  <conditionalFormatting sqref="Q14:R14">
    <cfRule type="cellIs" dxfId="10" priority="11" operator="equal">
      <formula>"fail"</formula>
    </cfRule>
  </conditionalFormatting>
  <conditionalFormatting sqref="P17">
    <cfRule type="cellIs" dxfId="9" priority="10" operator="equal">
      <formula>"fail"</formula>
    </cfRule>
  </conditionalFormatting>
  <conditionalFormatting sqref="P4:R6">
    <cfRule type="cellIs" dxfId="8" priority="9" operator="equal">
      <formula>"fail"</formula>
    </cfRule>
  </conditionalFormatting>
  <conditionalFormatting sqref="P11:R11">
    <cfRule type="cellIs" dxfId="7" priority="8" operator="equal">
      <formula>"fail"</formula>
    </cfRule>
  </conditionalFormatting>
  <conditionalFormatting sqref="P12:R12">
    <cfRule type="cellIs" dxfId="6" priority="7" operator="equal">
      <formula>"fail"</formula>
    </cfRule>
  </conditionalFormatting>
  <conditionalFormatting sqref="P13">
    <cfRule type="cellIs" dxfId="5" priority="6" operator="equal">
      <formula>"fail"</formula>
    </cfRule>
  </conditionalFormatting>
  <conditionalFormatting sqref="P14">
    <cfRule type="cellIs" dxfId="4" priority="5" operator="equal">
      <formula>"fail"</formula>
    </cfRule>
  </conditionalFormatting>
  <conditionalFormatting sqref="P15:R15">
    <cfRule type="cellIs" dxfId="3" priority="4" operator="equal">
      <formula>"fail"</formula>
    </cfRule>
  </conditionalFormatting>
  <conditionalFormatting sqref="P18:R18">
    <cfRule type="cellIs" dxfId="2" priority="3" operator="equal">
      <formula>"fail"</formula>
    </cfRule>
  </conditionalFormatting>
  <conditionalFormatting sqref="P7:R10">
    <cfRule type="cellIs" dxfId="1" priority="2" operator="equal">
      <formula>"fail"</formula>
    </cfRule>
  </conditionalFormatting>
  <conditionalFormatting sqref="M5:O12">
    <cfRule type="cellIs" dxfId="0" priority="1" operator="equal">
      <formula>"fail"</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4137C-EEBC-46C8-83AA-C5C0DEA49636}">
  <dimension ref="A1:J19"/>
  <sheetViews>
    <sheetView workbookViewId="0">
      <selection activeCell="C1" sqref="C1:C1048576"/>
    </sheetView>
  </sheetViews>
  <sheetFormatPr defaultRowHeight="15" x14ac:dyDescent="0.25"/>
  <cols>
    <col min="1" max="2" width="9.42578125" customWidth="1"/>
    <col min="3" max="3" width="12.5703125" bestFit="1" customWidth="1"/>
    <col min="4" max="5" width="12.5703125" style="49" customWidth="1"/>
    <col min="6" max="7" width="9.42578125" customWidth="1"/>
  </cols>
  <sheetData>
    <row r="1" spans="1:10" x14ac:dyDescent="0.25">
      <c r="A1" s="13" t="s">
        <v>33</v>
      </c>
      <c r="B1" s="21" t="s">
        <v>46</v>
      </c>
      <c r="C1" s="21" t="s">
        <v>50</v>
      </c>
      <c r="D1" s="45" t="s">
        <v>34</v>
      </c>
      <c r="E1" s="45" t="s">
        <v>35</v>
      </c>
      <c r="F1" s="14" t="s">
        <v>34</v>
      </c>
      <c r="G1" s="14" t="s">
        <v>35</v>
      </c>
      <c r="H1" s="14" t="s">
        <v>36</v>
      </c>
      <c r="I1" s="15" t="s">
        <v>37</v>
      </c>
    </row>
    <row r="2" spans="1:10" x14ac:dyDescent="0.25">
      <c r="A2" s="16">
        <v>1</v>
      </c>
      <c r="B2" s="1" t="s">
        <v>0</v>
      </c>
      <c r="C2" s="19" t="s">
        <v>47</v>
      </c>
      <c r="D2" s="46">
        <v>43956</v>
      </c>
      <c r="E2" s="46">
        <v>43956</v>
      </c>
      <c r="F2" s="4" t="s">
        <v>48</v>
      </c>
      <c r="G2" s="4" t="s">
        <v>48</v>
      </c>
      <c r="H2" s="7"/>
      <c r="I2" s="10" t="s">
        <v>38</v>
      </c>
      <c r="J2" t="str">
        <f>"select 'dpl_"&amp;B2&amp;"' as Tablename, max("&amp;C2&amp;") as max from inv_aum_typed_qa.dpl_"&amp;B2&amp;" where broker_code = 'MSI'  union all"</f>
        <v>select 'dpl_actran' as Tablename, max(proc_dt) as max from inv_aum_typed_qa.dpl_actran where broker_code = 'MSI'  union all</v>
      </c>
    </row>
    <row r="3" spans="1:10" x14ac:dyDescent="0.25">
      <c r="A3" s="16">
        <v>2</v>
      </c>
      <c r="B3" s="1" t="s">
        <v>1</v>
      </c>
      <c r="C3" s="20" t="s">
        <v>22</v>
      </c>
      <c r="D3" s="47"/>
      <c r="E3" s="47"/>
      <c r="F3" s="4" t="s">
        <v>39</v>
      </c>
      <c r="G3" s="4" t="s">
        <v>39</v>
      </c>
      <c r="H3" s="7"/>
      <c r="I3" s="10" t="s">
        <v>38</v>
      </c>
      <c r="J3" t="str">
        <f t="shared" ref="J3:J17" si="0">"select 'dpl_"&amp;B3&amp;"' as Tablename, max("&amp;C3&amp;") as max from inv_aum_typed_qa.dpl_"&amp;B3&amp;" where broker_code = 'MSI'  union all"</f>
        <v>select 'dpl_gngnco' as Tablename, max(company) as max from inv_aum_typed_qa.dpl_gngnco where broker_code = 'MSI'  union all</v>
      </c>
    </row>
    <row r="4" spans="1:10" x14ac:dyDescent="0.25">
      <c r="A4" s="16">
        <v>3</v>
      </c>
      <c r="B4" s="1" t="s">
        <v>2</v>
      </c>
      <c r="C4" s="20" t="s">
        <v>17</v>
      </c>
      <c r="D4" s="47"/>
      <c r="E4" s="47"/>
      <c r="F4" s="4" t="s">
        <v>39</v>
      </c>
      <c r="G4" s="4" t="s">
        <v>39</v>
      </c>
      <c r="H4" s="7"/>
      <c r="I4" s="10" t="s">
        <v>38</v>
      </c>
      <c r="J4" t="str">
        <f t="shared" si="0"/>
        <v>select 'dpl_mfclac' as Tablename, max(client) as max from inv_aum_typed_qa.dpl_mfclac where broker_code = 'MSI'  union all</v>
      </c>
    </row>
    <row r="5" spans="1:10" x14ac:dyDescent="0.25">
      <c r="A5" s="16">
        <v>4</v>
      </c>
      <c r="B5" s="1" t="s">
        <v>3</v>
      </c>
      <c r="C5" s="20" t="s">
        <v>18</v>
      </c>
      <c r="D5" s="47">
        <v>43329</v>
      </c>
      <c r="E5" s="47">
        <v>43329</v>
      </c>
      <c r="F5" s="4" t="s">
        <v>39</v>
      </c>
      <c r="G5" s="4" t="s">
        <v>39</v>
      </c>
      <c r="H5" s="7"/>
      <c r="I5" s="10" t="s">
        <v>38</v>
      </c>
      <c r="J5" t="str">
        <f t="shared" si="0"/>
        <v>select 'dpl_mfacct' as Tablename, max(last_dt) as max from inv_aum_typed_qa.dpl_mfacct where broker_code = 'MSI'  union all</v>
      </c>
    </row>
    <row r="6" spans="1:10" x14ac:dyDescent="0.25">
      <c r="A6" s="16">
        <v>5</v>
      </c>
      <c r="B6" s="1" t="s">
        <v>4</v>
      </c>
      <c r="C6" s="20" t="s">
        <v>18</v>
      </c>
      <c r="D6" s="47">
        <v>43949</v>
      </c>
      <c r="E6" s="47">
        <v>43840</v>
      </c>
      <c r="F6" s="4" t="s">
        <v>39</v>
      </c>
      <c r="G6" s="4" t="s">
        <v>39</v>
      </c>
      <c r="H6" s="7"/>
      <c r="I6" s="10" t="s">
        <v>38</v>
      </c>
      <c r="J6" t="str">
        <f t="shared" si="0"/>
        <v>select 'dpl_mfrr' as Tablename, max(last_dt) as max from inv_aum_typed_qa.dpl_mfrr where broker_code = 'MSI'  union all</v>
      </c>
    </row>
    <row r="7" spans="1:10" x14ac:dyDescent="0.25">
      <c r="A7" s="16">
        <v>6</v>
      </c>
      <c r="B7" s="1" t="s">
        <v>5</v>
      </c>
      <c r="C7" s="20" t="s">
        <v>18</v>
      </c>
      <c r="D7" s="47">
        <v>43391</v>
      </c>
      <c r="E7" s="47">
        <v>43816</v>
      </c>
      <c r="F7" s="4" t="s">
        <v>39</v>
      </c>
      <c r="G7" s="4" t="s">
        <v>39</v>
      </c>
      <c r="H7" s="7"/>
      <c r="I7" s="10" t="s">
        <v>38</v>
      </c>
      <c r="J7" t="str">
        <f t="shared" si="0"/>
        <v>select 'dpl_esmgr' as Tablename, max(last_dt) as max from inv_aum_typed_qa.dpl_esmgr where broker_code = 'MSI'  union all</v>
      </c>
    </row>
    <row r="8" spans="1:10" x14ac:dyDescent="0.25">
      <c r="A8" s="16">
        <v>7</v>
      </c>
      <c r="B8" s="1" t="s">
        <v>6</v>
      </c>
      <c r="C8" s="20" t="s">
        <v>18</v>
      </c>
      <c r="D8" s="47">
        <v>43956</v>
      </c>
      <c r="E8" s="47">
        <v>43955</v>
      </c>
      <c r="F8" s="4" t="s">
        <v>39</v>
      </c>
      <c r="G8" s="4" t="s">
        <v>39</v>
      </c>
      <c r="H8" s="7"/>
      <c r="I8" s="10" t="s">
        <v>38</v>
      </c>
      <c r="J8" t="str">
        <f t="shared" si="0"/>
        <v>select 'dpl_acpos' as Tablename, max(last_dt) as max from inv_aum_typed_qa.dpl_acpos where broker_code = 'MSI'  union all</v>
      </c>
    </row>
    <row r="9" spans="1:10" x14ac:dyDescent="0.25">
      <c r="A9" s="16">
        <v>8</v>
      </c>
      <c r="B9" s="1" t="s">
        <v>7</v>
      </c>
      <c r="C9" s="19" t="s">
        <v>18</v>
      </c>
      <c r="D9" s="46">
        <v>43956</v>
      </c>
      <c r="E9" s="46">
        <v>43952</v>
      </c>
      <c r="F9" s="23" t="s">
        <v>49</v>
      </c>
      <c r="G9" s="23" t="s">
        <v>49</v>
      </c>
      <c r="H9" s="7"/>
      <c r="I9" s="10" t="s">
        <v>38</v>
      </c>
      <c r="J9" t="str">
        <f t="shared" si="0"/>
        <v>select 'dpl_gnexch' as Tablename, max(last_dt) as max from inv_aum_typed_qa.dpl_gnexch where broker_code = 'MSI'  union all</v>
      </c>
    </row>
    <row r="10" spans="1:10" x14ac:dyDescent="0.25">
      <c r="A10" s="16">
        <v>9</v>
      </c>
      <c r="B10" s="1" t="s">
        <v>8</v>
      </c>
      <c r="C10" s="19" t="s">
        <v>47</v>
      </c>
      <c r="D10" s="46"/>
      <c r="E10" s="46">
        <v>43915</v>
      </c>
      <c r="F10" s="23" t="s">
        <v>49</v>
      </c>
      <c r="G10" s="23" t="s">
        <v>49</v>
      </c>
      <c r="H10" s="7"/>
      <c r="I10" s="10" t="s">
        <v>38</v>
      </c>
      <c r="J10" t="str">
        <f t="shared" si="0"/>
        <v>select 'dpl_tpkptl' as Tablename, max(proc_dt) as max from inv_aum_typed_qa.dpl_tpkptl where broker_code = 'MSI'  union all</v>
      </c>
    </row>
    <row r="11" spans="1:10" x14ac:dyDescent="0.25">
      <c r="A11" s="16">
        <v>10</v>
      </c>
      <c r="B11" s="1" t="s">
        <v>9</v>
      </c>
      <c r="C11" s="20" t="s">
        <v>18</v>
      </c>
      <c r="D11" s="47"/>
      <c r="E11" s="47"/>
      <c r="F11" s="3" t="s">
        <v>38</v>
      </c>
      <c r="G11" s="3" t="s">
        <v>38</v>
      </c>
      <c r="H11" s="8" t="s">
        <v>38</v>
      </c>
      <c r="I11" s="11" t="s">
        <v>39</v>
      </c>
      <c r="J11" t="str">
        <f t="shared" si="0"/>
        <v>select 'dpl_mfclcl' as Tablename, max(last_dt) as max from inv_aum_typed_qa.dpl_mfclcl where broker_code = 'MSI'  union all</v>
      </c>
    </row>
    <row r="12" spans="1:10" x14ac:dyDescent="0.25">
      <c r="A12" s="16">
        <v>11</v>
      </c>
      <c r="B12" s="1" t="s">
        <v>10</v>
      </c>
      <c r="C12" s="20" t="s">
        <v>16</v>
      </c>
      <c r="D12" s="47"/>
      <c r="E12" s="47"/>
      <c r="F12" s="3" t="s">
        <v>38</v>
      </c>
      <c r="G12" s="3" t="s">
        <v>38</v>
      </c>
      <c r="H12" s="8" t="s">
        <v>38</v>
      </c>
      <c r="I12" s="11" t="s">
        <v>39</v>
      </c>
      <c r="J12" t="str">
        <f t="shared" si="0"/>
        <v>select 'dpl_mfsc' as Tablename, max(class) as max from inv_aum_typed_qa.dpl_mfsc where broker_code = 'MSI'  union all</v>
      </c>
    </row>
    <row r="13" spans="1:10" x14ac:dyDescent="0.25">
      <c r="A13" s="16">
        <v>12</v>
      </c>
      <c r="B13" s="1" t="s">
        <v>11</v>
      </c>
      <c r="C13" s="19" t="s">
        <v>47</v>
      </c>
      <c r="D13" s="46">
        <v>43956</v>
      </c>
      <c r="E13" s="46">
        <v>43943</v>
      </c>
      <c r="F13" s="4" t="s">
        <v>48</v>
      </c>
      <c r="G13" s="23" t="s">
        <v>49</v>
      </c>
      <c r="H13" s="7"/>
      <c r="I13" s="10" t="s">
        <v>38</v>
      </c>
      <c r="J13" t="str">
        <f t="shared" si="0"/>
        <v>select 'dpl_tpcont' as Tablename, max(proc_dt) as max from inv_aum_typed_qa.dpl_tpcont where broker_code = 'MSI'  union all</v>
      </c>
    </row>
    <row r="14" spans="1:10" x14ac:dyDescent="0.25">
      <c r="A14" s="16">
        <v>13</v>
      </c>
      <c r="B14" s="1" t="s">
        <v>12</v>
      </c>
      <c r="C14" s="20" t="s">
        <v>18</v>
      </c>
      <c r="D14" s="47">
        <v>43433</v>
      </c>
      <c r="E14" s="47">
        <v>43837</v>
      </c>
      <c r="F14" s="5" t="s">
        <v>39</v>
      </c>
      <c r="G14" s="5" t="s">
        <v>39</v>
      </c>
      <c r="H14" s="7"/>
      <c r="I14" s="10" t="s">
        <v>38</v>
      </c>
      <c r="J14" t="str">
        <f t="shared" si="0"/>
        <v>select 'dpl_mfbr' as Tablename, max(last_dt) as max from inv_aum_typed_qa.dpl_mfbr where broker_code = 'MSI'  union all</v>
      </c>
    </row>
    <row r="15" spans="1:10" x14ac:dyDescent="0.25">
      <c r="A15" s="16">
        <v>14</v>
      </c>
      <c r="B15" s="1" t="s">
        <v>13</v>
      </c>
      <c r="C15" s="20" t="s">
        <v>17</v>
      </c>
      <c r="D15" s="47"/>
      <c r="E15" s="47"/>
      <c r="F15" s="5" t="s">
        <v>39</v>
      </c>
      <c r="G15" s="5" t="s">
        <v>39</v>
      </c>
      <c r="H15" s="7"/>
      <c r="I15" s="10" t="s">
        <v>38</v>
      </c>
      <c r="J15" t="str">
        <f t="shared" si="0"/>
        <v>select 'dpl_mfcl' as Tablename, max(client) as max from inv_aum_typed_qa.dpl_mfcl where broker_code = 'MSI'  union all</v>
      </c>
    </row>
    <row r="16" spans="1:10" x14ac:dyDescent="0.25">
      <c r="A16" s="16">
        <v>15</v>
      </c>
      <c r="B16" s="1" t="s">
        <v>14</v>
      </c>
      <c r="C16" s="19" t="s">
        <v>18</v>
      </c>
      <c r="D16" s="46">
        <v>43949</v>
      </c>
      <c r="E16" s="46">
        <v>43875</v>
      </c>
      <c r="F16" s="23" t="s">
        <v>49</v>
      </c>
      <c r="G16" s="23" t="s">
        <v>49</v>
      </c>
      <c r="H16" s="7"/>
      <c r="I16" s="10" t="s">
        <v>38</v>
      </c>
      <c r="J16" t="str">
        <f t="shared" si="0"/>
        <v>select 'dpl_mfrrus' as Tablename, max(last_dt) as max from inv_aum_typed_qa.dpl_mfrrus where broker_code = 'MSI'  union all</v>
      </c>
    </row>
    <row r="17" spans="1:10" ht="15.75" thickBot="1" x14ac:dyDescent="0.3">
      <c r="A17" s="17">
        <v>16</v>
      </c>
      <c r="B17" s="2" t="s">
        <v>15</v>
      </c>
      <c r="C17" s="22" t="s">
        <v>18</v>
      </c>
      <c r="D17" s="48">
        <v>43956</v>
      </c>
      <c r="E17" s="48">
        <v>43956</v>
      </c>
      <c r="F17" s="6" t="s">
        <v>39</v>
      </c>
      <c r="G17" s="6" t="s">
        <v>39</v>
      </c>
      <c r="H17" s="9"/>
      <c r="I17" s="12" t="s">
        <v>38</v>
      </c>
      <c r="J17" t="str">
        <f t="shared" si="0"/>
        <v>select 'dpl_gncode' as Tablename, max(last_dt) as max from inv_aum_typed_qa.dpl_gncode where broker_code = 'MSI'  union all</v>
      </c>
    </row>
    <row r="19" spans="1:10" x14ac:dyDescent="0.25">
      <c r="A19" s="88" t="s">
        <v>40</v>
      </c>
      <c r="B19" s="88"/>
      <c r="C19" s="88"/>
      <c r="D19" s="88"/>
      <c r="E19" s="88"/>
      <c r="F19" s="88"/>
      <c r="G19" s="88"/>
      <c r="H19" s="88"/>
      <c r="I19" s="88"/>
    </row>
  </sheetData>
  <autoFilter ref="A1:J17" xr:uid="{CA818FC4-EDE3-4E5C-BCD7-800A2A2087B2}"/>
  <mergeCells count="1">
    <mergeCell ref="A19:I1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AB355-C0CF-4160-9DA4-74110964AB8A}">
  <dimension ref="A1:F17"/>
  <sheetViews>
    <sheetView workbookViewId="0">
      <selection activeCell="F17" sqref="F17"/>
    </sheetView>
  </sheetViews>
  <sheetFormatPr defaultRowHeight="15" x14ac:dyDescent="0.25"/>
  <cols>
    <col min="1" max="1" width="9.42578125" customWidth="1"/>
    <col min="2" max="2" width="11.140625" customWidth="1"/>
    <col min="3" max="3" width="15.85546875" customWidth="1"/>
    <col min="4" max="4" width="13.42578125" customWidth="1"/>
    <col min="5" max="5" width="13.85546875" customWidth="1"/>
  </cols>
  <sheetData>
    <row r="1" spans="1:6" x14ac:dyDescent="0.25">
      <c r="A1" s="13" t="s">
        <v>33</v>
      </c>
      <c r="B1" s="21" t="s">
        <v>46</v>
      </c>
      <c r="C1" s="21" t="s">
        <v>50</v>
      </c>
      <c r="D1" s="45" t="s">
        <v>34</v>
      </c>
      <c r="E1" s="45" t="s">
        <v>35</v>
      </c>
    </row>
    <row r="2" spans="1:6" x14ac:dyDescent="0.25">
      <c r="A2" s="16">
        <v>1</v>
      </c>
      <c r="B2" s="1" t="s">
        <v>0</v>
      </c>
      <c r="C2" s="19" t="s">
        <v>47</v>
      </c>
      <c r="D2" s="46">
        <v>43956</v>
      </c>
      <c r="E2" s="46">
        <v>43956</v>
      </c>
      <c r="F2" t="str">
        <f>"select 'dpl_"&amp;B2&amp;"' as Tablename, count(*) from inv_aum_typed_qa.dpl_"&amp;B2&amp;" where "&amp;C2&amp;" &gt;'2020-05-05' union all"</f>
        <v>select 'dpl_actran' as Tablename, count(*) from inv_aum_typed_qa.dpl_actran where proc_dt &gt;'2020-05-05' union all</v>
      </c>
    </row>
    <row r="3" spans="1:6" x14ac:dyDescent="0.25">
      <c r="A3" s="16">
        <v>2</v>
      </c>
      <c r="B3" s="1" t="s">
        <v>1</v>
      </c>
      <c r="C3" s="20" t="s">
        <v>22</v>
      </c>
      <c r="D3" s="47"/>
      <c r="E3" s="47"/>
    </row>
    <row r="4" spans="1:6" x14ac:dyDescent="0.25">
      <c r="A4" s="16">
        <v>3</v>
      </c>
      <c r="B4" s="1" t="s">
        <v>2</v>
      </c>
      <c r="C4" s="20" t="s">
        <v>17</v>
      </c>
      <c r="D4" s="47"/>
      <c r="E4" s="47"/>
    </row>
    <row r="5" spans="1:6" x14ac:dyDescent="0.25">
      <c r="A5" s="16">
        <v>4</v>
      </c>
      <c r="B5" s="1" t="s">
        <v>3</v>
      </c>
      <c r="C5" s="20" t="s">
        <v>18</v>
      </c>
      <c r="D5" s="47">
        <v>43329</v>
      </c>
      <c r="E5" s="47">
        <v>43329</v>
      </c>
      <c r="F5" t="str">
        <f t="shared" ref="F5:F14" si="0">"select 'dpl_"&amp;B5&amp;"' as Tablename, count(*) from inv_aum_typed_qa.dpl_"&amp;B5&amp;" where "&amp;C5&amp;" &gt;'2020-05-05' union all"</f>
        <v>select 'dpl_mfacct' as Tablename, count(*) from inv_aum_typed_qa.dpl_mfacct where last_dt &gt;'2020-05-05' union all</v>
      </c>
    </row>
    <row r="6" spans="1:6" x14ac:dyDescent="0.25">
      <c r="A6" s="16">
        <v>5</v>
      </c>
      <c r="B6" s="1" t="s">
        <v>4</v>
      </c>
      <c r="C6" s="20" t="s">
        <v>18</v>
      </c>
      <c r="D6" s="47">
        <v>43949</v>
      </c>
      <c r="E6" s="47">
        <v>43840</v>
      </c>
      <c r="F6" t="str">
        <f t="shared" si="0"/>
        <v>select 'dpl_mfrr' as Tablename, count(*) from inv_aum_typed_qa.dpl_mfrr where last_dt &gt;'2020-05-05' union all</v>
      </c>
    </row>
    <row r="7" spans="1:6" x14ac:dyDescent="0.25">
      <c r="A7" s="16">
        <v>6</v>
      </c>
      <c r="B7" s="1" t="s">
        <v>5</v>
      </c>
      <c r="C7" s="20" t="s">
        <v>18</v>
      </c>
      <c r="D7" s="47">
        <v>43391</v>
      </c>
      <c r="E7" s="47">
        <v>43816</v>
      </c>
      <c r="F7" t="str">
        <f t="shared" si="0"/>
        <v>select 'dpl_esmgr' as Tablename, count(*) from inv_aum_typed_qa.dpl_esmgr where last_dt &gt;'2020-05-05' union all</v>
      </c>
    </row>
    <row r="8" spans="1:6" x14ac:dyDescent="0.25">
      <c r="A8" s="16">
        <v>7</v>
      </c>
      <c r="B8" s="1" t="s">
        <v>6</v>
      </c>
      <c r="C8" s="20" t="s">
        <v>18</v>
      </c>
      <c r="D8" s="47">
        <v>43956</v>
      </c>
      <c r="E8" s="47">
        <v>43955</v>
      </c>
      <c r="F8" t="str">
        <f t="shared" si="0"/>
        <v>select 'dpl_acpos' as Tablename, count(*) from inv_aum_typed_qa.dpl_acpos where last_dt &gt;'2020-05-05' union all</v>
      </c>
    </row>
    <row r="9" spans="1:6" x14ac:dyDescent="0.25">
      <c r="A9" s="16">
        <v>8</v>
      </c>
      <c r="B9" s="1" t="s">
        <v>7</v>
      </c>
      <c r="C9" s="19" t="s">
        <v>18</v>
      </c>
      <c r="D9" s="46">
        <v>43956</v>
      </c>
      <c r="E9" s="46">
        <v>43952</v>
      </c>
      <c r="F9" t="str">
        <f t="shared" si="0"/>
        <v>select 'dpl_gnexch' as Tablename, count(*) from inv_aum_typed_qa.dpl_gnexch where last_dt &gt;'2020-05-05' union all</v>
      </c>
    </row>
    <row r="10" spans="1:6" x14ac:dyDescent="0.25">
      <c r="A10" s="16">
        <v>9</v>
      </c>
      <c r="B10" s="1" t="s">
        <v>8</v>
      </c>
      <c r="C10" s="19" t="s">
        <v>47</v>
      </c>
      <c r="D10" s="46"/>
      <c r="E10" s="46">
        <v>43915</v>
      </c>
      <c r="F10" t="str">
        <f t="shared" si="0"/>
        <v>select 'dpl_tpkptl' as Tablename, count(*) from inv_aum_typed_qa.dpl_tpkptl where proc_dt &gt;'2020-05-05' union all</v>
      </c>
    </row>
    <row r="11" spans="1:6" x14ac:dyDescent="0.25">
      <c r="A11" s="16">
        <v>10</v>
      </c>
      <c r="B11" s="1" t="s">
        <v>9</v>
      </c>
      <c r="C11" s="20" t="s">
        <v>18</v>
      </c>
      <c r="D11" s="47"/>
      <c r="E11" s="47"/>
    </row>
    <row r="12" spans="1:6" x14ac:dyDescent="0.25">
      <c r="A12" s="16">
        <v>11</v>
      </c>
      <c r="B12" s="1" t="s">
        <v>10</v>
      </c>
      <c r="C12" s="20" t="s">
        <v>16</v>
      </c>
      <c r="D12" s="47"/>
      <c r="E12" s="47"/>
    </row>
    <row r="13" spans="1:6" x14ac:dyDescent="0.25">
      <c r="A13" s="16">
        <v>12</v>
      </c>
      <c r="B13" s="1" t="s">
        <v>11</v>
      </c>
      <c r="C13" s="19" t="s">
        <v>47</v>
      </c>
      <c r="D13" s="46">
        <v>43956</v>
      </c>
      <c r="E13" s="46">
        <v>43943</v>
      </c>
      <c r="F13" t="str">
        <f t="shared" si="0"/>
        <v>select 'dpl_tpcont' as Tablename, count(*) from inv_aum_typed_qa.dpl_tpcont where proc_dt &gt;'2020-05-05' union all</v>
      </c>
    </row>
    <row r="14" spans="1:6" x14ac:dyDescent="0.25">
      <c r="A14" s="16">
        <v>13</v>
      </c>
      <c r="B14" s="1" t="s">
        <v>12</v>
      </c>
      <c r="C14" s="20" t="s">
        <v>18</v>
      </c>
      <c r="D14" s="47">
        <v>43433</v>
      </c>
      <c r="E14" s="47">
        <v>43837</v>
      </c>
      <c r="F14" t="str">
        <f t="shared" si="0"/>
        <v>select 'dpl_mfbr' as Tablename, count(*) from inv_aum_typed_qa.dpl_mfbr where last_dt &gt;'2020-05-05' union all</v>
      </c>
    </row>
    <row r="15" spans="1:6" x14ac:dyDescent="0.25">
      <c r="A15" s="16">
        <v>14</v>
      </c>
      <c r="B15" s="1" t="s">
        <v>13</v>
      </c>
      <c r="C15" s="20" t="s">
        <v>17</v>
      </c>
      <c r="D15" s="47"/>
      <c r="E15" s="47"/>
      <c r="F15" t="str">
        <f t="shared" ref="F15:F17" si="1">"select 'dpl_"&amp;B15&amp;"' as Tablename, count(*) from inv_aum_typed_qa.dpl_"&amp;B15&amp;" where "&amp;C15&amp;" &gt;'2020-05-05' union all"</f>
        <v>select 'dpl_mfcl' as Tablename, count(*) from inv_aum_typed_qa.dpl_mfcl where client &gt;'2020-05-05' union all</v>
      </c>
    </row>
    <row r="16" spans="1:6" x14ac:dyDescent="0.25">
      <c r="A16" s="16">
        <v>15</v>
      </c>
      <c r="B16" s="1" t="s">
        <v>14</v>
      </c>
      <c r="C16" s="19" t="s">
        <v>18</v>
      </c>
      <c r="D16" s="46">
        <v>43949</v>
      </c>
      <c r="E16" s="46">
        <v>43875</v>
      </c>
      <c r="F16" t="str">
        <f t="shared" si="1"/>
        <v>select 'dpl_mfrrus' as Tablename, count(*) from inv_aum_typed_qa.dpl_mfrrus where last_dt &gt;'2020-05-05' union all</v>
      </c>
    </row>
    <row r="17" spans="1:6" ht="15.75" thickBot="1" x14ac:dyDescent="0.3">
      <c r="A17" s="17">
        <v>16</v>
      </c>
      <c r="B17" s="2" t="s">
        <v>15</v>
      </c>
      <c r="C17" s="22" t="s">
        <v>18</v>
      </c>
      <c r="D17" s="48">
        <v>43956</v>
      </c>
      <c r="E17" s="48">
        <v>43956</v>
      </c>
      <c r="F17" t="str">
        <f t="shared" si="1"/>
        <v>select 'dpl_gncode' as Tablename, count(*) from inv_aum_typed_qa.dpl_gncode where last_dt &gt;'2020-05-05' union all</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1DA74-A31B-4E59-900F-769DBD35B0C8}">
  <dimension ref="A1:F17"/>
  <sheetViews>
    <sheetView workbookViewId="0">
      <selection activeCell="C2" sqref="C2:E17"/>
    </sheetView>
  </sheetViews>
  <sheetFormatPr defaultRowHeight="15" x14ac:dyDescent="0.25"/>
  <cols>
    <col min="1" max="1" width="11.140625" bestFit="1" customWidth="1"/>
    <col min="2" max="2" width="14.42578125" bestFit="1" customWidth="1"/>
    <col min="3" max="6" width="11.140625" bestFit="1" customWidth="1"/>
  </cols>
  <sheetData>
    <row r="1" spans="1:6" x14ac:dyDescent="0.25">
      <c r="A1" t="s">
        <v>96</v>
      </c>
      <c r="B1" t="s">
        <v>97</v>
      </c>
      <c r="C1" t="s">
        <v>98</v>
      </c>
      <c r="D1" t="s">
        <v>99</v>
      </c>
      <c r="E1" t="s">
        <v>100</v>
      </c>
      <c r="F1" t="s">
        <v>101</v>
      </c>
    </row>
    <row r="2" spans="1:6" x14ac:dyDescent="0.25">
      <c r="A2" s="71" t="s">
        <v>102</v>
      </c>
      <c r="B2" s="71" t="s">
        <v>103</v>
      </c>
      <c r="C2">
        <v>16380288</v>
      </c>
      <c r="D2">
        <v>6743342</v>
      </c>
      <c r="E2">
        <v>1027375</v>
      </c>
      <c r="F2" s="71" t="s">
        <v>102</v>
      </c>
    </row>
    <row r="3" spans="1:6" x14ac:dyDescent="0.25">
      <c r="A3" s="71" t="s">
        <v>102</v>
      </c>
      <c r="B3" s="71" t="s">
        <v>104</v>
      </c>
      <c r="C3">
        <v>2</v>
      </c>
      <c r="D3">
        <v>2</v>
      </c>
      <c r="E3">
        <v>1</v>
      </c>
      <c r="F3" s="71" t="s">
        <v>102</v>
      </c>
    </row>
    <row r="4" spans="1:6" x14ac:dyDescent="0.25">
      <c r="A4" s="71" t="s">
        <v>102</v>
      </c>
      <c r="B4" s="71" t="s">
        <v>105</v>
      </c>
      <c r="C4">
        <v>745207</v>
      </c>
      <c r="D4">
        <v>1342596</v>
      </c>
      <c r="E4">
        <v>24706</v>
      </c>
      <c r="F4" s="71" t="s">
        <v>102</v>
      </c>
    </row>
    <row r="5" spans="1:6" x14ac:dyDescent="0.25">
      <c r="A5" s="71" t="s">
        <v>102</v>
      </c>
      <c r="B5" s="71" t="s">
        <v>106</v>
      </c>
      <c r="C5">
        <v>220</v>
      </c>
      <c r="D5">
        <v>108</v>
      </c>
      <c r="E5">
        <v>97</v>
      </c>
      <c r="F5" s="71" t="s">
        <v>102</v>
      </c>
    </row>
    <row r="6" spans="1:6" x14ac:dyDescent="0.25">
      <c r="A6" s="71" t="s">
        <v>102</v>
      </c>
      <c r="B6" s="71" t="s">
        <v>107</v>
      </c>
      <c r="C6">
        <v>9544</v>
      </c>
      <c r="D6">
        <v>11928</v>
      </c>
      <c r="E6">
        <v>960</v>
      </c>
      <c r="F6" s="71" t="s">
        <v>102</v>
      </c>
    </row>
    <row r="7" spans="1:6" x14ac:dyDescent="0.25">
      <c r="A7" s="71" t="s">
        <v>102</v>
      </c>
      <c r="B7" s="71" t="s">
        <v>108</v>
      </c>
      <c r="C7">
        <v>560</v>
      </c>
      <c r="D7">
        <v>464</v>
      </c>
      <c r="E7">
        <v>402</v>
      </c>
      <c r="F7" s="71" t="s">
        <v>102</v>
      </c>
    </row>
    <row r="8" spans="1:6" x14ac:dyDescent="0.25">
      <c r="A8" s="71" t="s">
        <v>102</v>
      </c>
      <c r="B8" s="71" t="s">
        <v>109</v>
      </c>
      <c r="C8">
        <v>1434037</v>
      </c>
      <c r="D8">
        <v>511863</v>
      </c>
      <c r="E8">
        <v>29229</v>
      </c>
      <c r="F8" s="71" t="s">
        <v>102</v>
      </c>
    </row>
    <row r="9" spans="1:6" x14ac:dyDescent="0.25">
      <c r="A9" s="71" t="s">
        <v>102</v>
      </c>
      <c r="B9" s="71" t="s">
        <v>110</v>
      </c>
      <c r="C9">
        <v>143</v>
      </c>
      <c r="D9">
        <v>116</v>
      </c>
      <c r="E9">
        <v>116</v>
      </c>
      <c r="F9" s="71" t="s">
        <v>102</v>
      </c>
    </row>
    <row r="10" spans="1:6" x14ac:dyDescent="0.25">
      <c r="A10" s="71" t="s">
        <v>102</v>
      </c>
      <c r="B10" s="71" t="s">
        <v>111</v>
      </c>
      <c r="C10">
        <v>4798264</v>
      </c>
      <c r="D10">
        <v>1595338</v>
      </c>
      <c r="E10">
        <v>0</v>
      </c>
      <c r="F10" s="71" t="s">
        <v>102</v>
      </c>
    </row>
    <row r="11" spans="1:6" x14ac:dyDescent="0.25">
      <c r="A11" s="71" t="s">
        <v>102</v>
      </c>
      <c r="B11" s="71" t="s">
        <v>112</v>
      </c>
      <c r="C11">
        <v>94</v>
      </c>
      <c r="D11">
        <v>0</v>
      </c>
      <c r="E11">
        <v>0</v>
      </c>
      <c r="F11" s="71" t="s">
        <v>102</v>
      </c>
    </row>
    <row r="12" spans="1:6" x14ac:dyDescent="0.25">
      <c r="A12" s="71" t="s">
        <v>102</v>
      </c>
      <c r="B12" s="71" t="s">
        <v>113</v>
      </c>
      <c r="C12">
        <v>2293150</v>
      </c>
      <c r="D12">
        <v>0</v>
      </c>
      <c r="E12">
        <v>0</v>
      </c>
      <c r="F12" s="71" t="s">
        <v>102</v>
      </c>
    </row>
    <row r="13" spans="1:6" x14ac:dyDescent="0.25">
      <c r="A13" s="71" t="s">
        <v>102</v>
      </c>
      <c r="B13" s="71" t="s">
        <v>114</v>
      </c>
      <c r="C13">
        <v>2814096</v>
      </c>
      <c r="D13">
        <v>763494</v>
      </c>
      <c r="E13">
        <v>0</v>
      </c>
      <c r="F13" s="71" t="s">
        <v>102</v>
      </c>
    </row>
    <row r="14" spans="1:6" x14ac:dyDescent="0.25">
      <c r="A14" s="71" t="s">
        <v>102</v>
      </c>
      <c r="B14" s="71" t="s">
        <v>115</v>
      </c>
      <c r="C14">
        <v>476</v>
      </c>
      <c r="D14">
        <v>1185</v>
      </c>
      <c r="E14">
        <v>297</v>
      </c>
      <c r="F14" s="71" t="s">
        <v>102</v>
      </c>
    </row>
    <row r="15" spans="1:6" x14ac:dyDescent="0.25">
      <c r="A15" s="71" t="s">
        <v>102</v>
      </c>
      <c r="B15" s="71" t="s">
        <v>116</v>
      </c>
      <c r="C15">
        <v>425999</v>
      </c>
      <c r="D15">
        <v>904678</v>
      </c>
      <c r="E15">
        <v>18928</v>
      </c>
      <c r="F15" s="71" t="s">
        <v>102</v>
      </c>
    </row>
    <row r="16" spans="1:6" x14ac:dyDescent="0.25">
      <c r="A16" s="71" t="s">
        <v>102</v>
      </c>
      <c r="B16" s="71" t="s">
        <v>117</v>
      </c>
      <c r="C16">
        <v>2259</v>
      </c>
      <c r="D16">
        <v>4699</v>
      </c>
      <c r="E16">
        <v>78</v>
      </c>
      <c r="F16" s="71" t="s">
        <v>102</v>
      </c>
    </row>
    <row r="17" spans="1:6" x14ac:dyDescent="0.25">
      <c r="A17" s="71" t="s">
        <v>102</v>
      </c>
      <c r="B17" s="71" t="s">
        <v>118</v>
      </c>
      <c r="C17">
        <v>514541</v>
      </c>
      <c r="D17">
        <v>749412</v>
      </c>
      <c r="E17">
        <v>659767</v>
      </c>
      <c r="F17" s="71" t="s">
        <v>102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0BF87-21BF-4598-9C99-3463543B190D}">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A M E A A B Q S w M E F A A C A A g A 1 G C 0 U E O x 9 u O n A A A A + A A A A B I A H A B D b 2 5 m a W c v U G F j a 2 F n Z S 5 4 b W w g o h g A K K A U A A A A A A A A A A A A A A A A A A A A A A A A A A A A h Y 9 B D o I w F E S v Q r q n L R X U k E 9 Z u J X E h G j c k l K h E Y q h x X I 3 F x 7 J K 0 i i q D u X M 3 m T v H n c 7 p C O b e N d Z W 9 U p x M U Y I o 8 q U V X K l 0 l a L A n f 4 1 S D r t C n I t K e h O s T T w a l a D a 2 k t M i H M O u w X u + o o w S g N y z L a 5 q G V b + E o b W 2 g h 0 W d V / l 8 h D o e X D G d 4 x X A U R U s c h g G Q u Y Z M 6 S / C J m N M g f y U s B k a O / S S S + 3 v c y B z B P J + w Z 9 Q S w M E F A A C A A g A 1 G C 0 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R g t F C n 3 p z L + g A A A K k B A A A T A B w A R m 9 y b X V s Y X M v U 2 V j d G l v b j E u b S C i G A A o o B Q A A A A A A A A A A A A A A A A A A A A A A A A A A A B 1 j 0 F r g 0 A Q h e + C / 2 H Y X A w s g j b x 0 O B J W + i l U L S n 2 o M 1 0 2 S p z o b d s Y m k + e 9 d K 6 U t 1 L 3 M z v u G N 2 8 s N q w 0 Q T H V a O N 7 v m f 3 t c E t L A T h E S I B K b T I v g f u F b o 3 D T o l s + 9 h r p u + Q + L g V r U Y Z p r Y N T Y Q 2 X X 1 a N H Y a u i P i k h V O d o 3 1 o f q y y / k E 4 u l f M q x V Z 1 i N K n 4 E B I y 3 f Y d 2 T S R c E O N 3 i r a p V G 8 j i U 8 9 J q x 4 K H F 9 O c b 3 m v C 5 6 W c Y i 1 E t q 9 p 5 0 K X w w H H x G X 9 4 o Z K U 5 N 9 1 a a b 3 E d o g + k G e T 6 L S Y 3 c d n Y E G E 9 8 k f C t x z P 6 l d P v i J N V O P r 9 A q s 5 s J 4 D y Z 8 V l 6 X v K f r 3 o s 0 n U E s B A i 0 A F A A C A A g A 1 G C 0 U E O x 9 u O n A A A A + A A A A B I A A A A A A A A A A A A A A A A A A A A A A E N v b m Z p Z y 9 Q Y W N r Y W d l L n h t b F B L A Q I t A B Q A A g A I A N R g t F A P y u m r p A A A A O k A A A A T A A A A A A A A A A A A A A A A A P M A A A B b Q 2 9 u d G V u d F 9 U e X B l c 1 0 u e G 1 s U E s B A i 0 A F A A C A A g A 1 G C 0 U K f e n M v 6 A A A A q Q E A A B M A A A A A A A A A A A A A A A A A 5 A E A A E Z v c m 1 1 b G F z L 1 N l Y 3 R p b 2 4 x L m 1 Q S w U G A A A A A A M A A w D C A A A A K 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o A A A A A A A D v C 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5 l d y U y M 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Z X d f M S 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M C 0 w N S 0 y M F Q x N j o w N j o 0 M S 4 1 O D I 5 N D M 0 W i I g L z 4 8 R W 5 0 c n k g V H l w Z T 0 i R m l s b E N v b H V t b l R 5 c G V z I i B W Y W x 1 Z T 0 i c 0 J n W U R B d 0 1 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t d L C Z x d W 9 0 O 0 N v b H V t b k N v d W 5 0 J n F 1 b 3 Q 7 O j Y s J n F 1 b 3 Q 7 S 2 V 5 Q 2 9 s d W 1 u T m F t Z X M m c X V v d D s 6 W 1 0 s J n F 1 b 3 Q 7 Q 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t d L C Z x d W 9 0 O 1 J l b G F 0 a W 9 u c 2 h p c E l u Z m 8 m c X V v d D s 6 W 1 1 9 I i A v P j w v U 3 R h Y m x l R W 5 0 c m l l c z 4 8 L 0 l 0 Z W 0 + P E l 0 Z W 0 + P E l 0 Z W 1 M b 2 N h d G l v b j 4 8 S X R l b V R 5 c G U + R m 9 y b X V s Y T w v S X R l b V R 5 c G U + P E l 0 Z W 1 Q Y X R o P l N l Y 3 R p b 2 4 x L 2 5 l d y U y M D E v U 2 9 1 c m N l P C 9 J d G V t U G F 0 a D 4 8 L 0 l 0 Z W 1 M b 2 N h d G l v b j 4 8 U 3 R h Y m x l R W 5 0 c m l l c y A v P j w v S X R l b T 4 8 S X R l b T 4 8 S X R l b U x v Y 2 F 0 a W 9 u P j x J d G V t V H l w Z T 5 G b 3 J t d W x h P C 9 J d G V t V H l w Z T 4 8 S X R l b V B h d G g + U 2 V j d G l v b j E v b m V 3 J T I w M S 9 D a G F u Z 2 V k J T I w V H l w Z T w v S X R l b V B h d G g + P C 9 J d G V t T G 9 j Y X R p b 2 4 + P F N 0 Y W J s Z U V u d H J p Z X M g L z 4 8 L 0 l 0 Z W 0 + P C 9 J d G V t c z 4 8 L 0 x v Y 2 F s U G F j a 2 F n Z U 1 l d G F k Y X R h R m l s Z T 4 W A A A A U E s F B g A A A A A A A A A A A A A A A A A A A A A A A N o A A A A B A A A A 0 I y d 3 w E V 0 R G M e g D A T 8 K X 6 w E A A A A X F B u C O v e 9 Q o 8 v 6 Z X I R L f / A A A A A A I A A A A A A A N m A A D A A A A A E A A A A K 4 B C + x L E p 2 5 W 6 l P 5 1 a d U e w A A A A A B I A A A K A A A A A Q A A A A D E B O 8 n h + 8 F n p i F B N I R v t g l A A A A D f c u i 2 f i O w y 3 p H f V Q v F h M K B y 1 e Q n 0 d 4 m F P n p 6 d D u q 4 R O 7 v H L d e y s m M I B Y F Y d H K 3 h p Z y b m u K q O P h + n t m e w I F q I d C r e V 0 P j a + 4 C S 0 A H w / 1 j 5 l R Q A A A C O + 0 f Y w w k E Q Q s B 3 W a U K s k I C k z X / Q = = < / 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114513C591572340B27531BC28094F61" ma:contentTypeVersion="9" ma:contentTypeDescription="Create a new document." ma:contentTypeScope="" ma:versionID="0c306a616b68635387877657bd34a1b2">
  <xsd:schema xmlns:xsd="http://www.w3.org/2001/XMLSchema" xmlns:xs="http://www.w3.org/2001/XMLSchema" xmlns:p="http://schemas.microsoft.com/office/2006/metadata/properties" xmlns:ns3="cdcc494a-f698-4a72-925e-092fd7a848f1" xmlns:ns4="d6c7b1e7-97c9-4e57-856d-68fcbc85bcc7" targetNamespace="http://schemas.microsoft.com/office/2006/metadata/properties" ma:root="true" ma:fieldsID="1fff5bfdeb6922dea7fad391b7a1d016" ns3:_="" ns4:_="">
    <xsd:import namespace="cdcc494a-f698-4a72-925e-092fd7a848f1"/>
    <xsd:import namespace="d6c7b1e7-97c9-4e57-856d-68fcbc85bcc7"/>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cc494a-f698-4a72-925e-092fd7a848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6c7b1e7-97c9-4e57-856d-68fcbc85bcc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E3AF69-E905-4DA1-91B3-29E2BAEF69B9}">
  <ds:schemaRefs>
    <ds:schemaRef ds:uri="http://schemas.microsoft.com/DataMashup"/>
  </ds:schemaRefs>
</ds:datastoreItem>
</file>

<file path=customXml/itemProps2.xml><?xml version="1.0" encoding="utf-8"?>
<ds:datastoreItem xmlns:ds="http://schemas.openxmlformats.org/officeDocument/2006/customXml" ds:itemID="{B29ED858-7460-4B97-9652-55523CE68B8E}">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d6c7b1e7-97c9-4e57-856d-68fcbc85bcc7"/>
    <ds:schemaRef ds:uri="http://schemas.microsoft.com/office/infopath/2007/PartnerControls"/>
    <ds:schemaRef ds:uri="cdcc494a-f698-4a72-925e-092fd7a848f1"/>
    <ds:schemaRef ds:uri="http://www.w3.org/XML/1998/namespace"/>
    <ds:schemaRef ds:uri="http://purl.org/dc/dcmitype/"/>
  </ds:schemaRefs>
</ds:datastoreItem>
</file>

<file path=customXml/itemProps3.xml><?xml version="1.0" encoding="utf-8"?>
<ds:datastoreItem xmlns:ds="http://schemas.openxmlformats.org/officeDocument/2006/customXml" ds:itemID="{71A8A99D-39E0-48F6-8019-D0E1BE4AF348}">
  <ds:schemaRefs>
    <ds:schemaRef ds:uri="http://schemas.microsoft.com/sharepoint/v3/contenttype/forms"/>
  </ds:schemaRefs>
</ds:datastoreItem>
</file>

<file path=customXml/itemProps4.xml><?xml version="1.0" encoding="utf-8"?>
<ds:datastoreItem xmlns:ds="http://schemas.openxmlformats.org/officeDocument/2006/customXml" ds:itemID="{0FD95539-CEC6-4D5F-85A6-CDCBAA979F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cc494a-f698-4a72-925e-092fd7a848f1"/>
    <ds:schemaRef ds:uri="d6c7b1e7-97c9-4e57-856d-68fcbc85bc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Status</vt:lpstr>
      <vt:lpstr>Sheet3</vt:lpstr>
      <vt:lpstr>Sheet2</vt:lpstr>
      <vt:lpstr>Sheet5</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Winnie W Yu</dc:creator>
  <cp:lastModifiedBy>Winnie W Yu</cp:lastModifiedBy>
  <dcterms:created xsi:type="dcterms:W3CDTF">2020-04-13T16:01:56Z</dcterms:created>
  <dcterms:modified xsi:type="dcterms:W3CDTF">2020-05-26T12:16:07Z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40e81bcd-0e76-47f7-8073-1e2bf970fe7b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0x010100114513C591572340B27531BC28094F61</vt:lpwstr>
  </property>
</Properties>
</file>