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51943\Desktop\"/>
    </mc:Choice>
  </mc:AlternateContent>
  <xr:revisionPtr revIDLastSave="0" documentId="13_ncr:1_{1E6BC097-24AE-4693-A5D6-DD19D9DFD76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交易计划" sheetId="3" r:id="rId1"/>
    <sheet name="2021交易计划" sheetId="4" r:id="rId2"/>
    <sheet name="资金曲线" sheetId="5" r:id="rId3"/>
    <sheet name="Sheet1" sheetId="1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2" l="1"/>
  <c r="S5" i="2"/>
  <c r="S6" i="2"/>
  <c r="S7" i="2"/>
  <c r="S8" i="2"/>
  <c r="S9" i="2"/>
  <c r="S10" i="2"/>
  <c r="S11" i="2"/>
  <c r="S12" i="2"/>
  <c r="S13" i="2"/>
  <c r="S14" i="2"/>
  <c r="S4" i="2"/>
  <c r="T4" i="2" s="1"/>
  <c r="N5" i="2" s="1"/>
  <c r="U6" i="2"/>
  <c r="U7" i="2" s="1"/>
  <c r="U8" i="2" s="1"/>
  <c r="U9" i="2" s="1"/>
  <c r="U10" i="2" s="1"/>
  <c r="U11" i="2" s="1"/>
  <c r="U12" i="2" s="1"/>
  <c r="U13" i="2" s="1"/>
  <c r="U14" i="2" s="1"/>
  <c r="U5" i="2"/>
  <c r="S28" i="2"/>
  <c r="S27" i="2"/>
  <c r="S26" i="2"/>
  <c r="S25" i="2"/>
  <c r="S24" i="2"/>
  <c r="S23" i="2"/>
  <c r="S22" i="2"/>
  <c r="S21" i="2"/>
  <c r="S20" i="2"/>
  <c r="S19" i="2"/>
  <c r="L19" i="2"/>
  <c r="S18" i="2"/>
  <c r="T18" i="2" s="1"/>
  <c r="N19" i="2" s="1"/>
  <c r="P18" i="2"/>
  <c r="Q18" i="2" s="1"/>
  <c r="L5" i="2"/>
  <c r="P4" i="2"/>
  <c r="Q4" i="2" s="1"/>
  <c r="B11" i="3"/>
  <c r="E4" i="3"/>
  <c r="L3" i="3"/>
  <c r="G4" i="3" s="1"/>
  <c r="I3" i="3"/>
  <c r="J3" i="3" s="1"/>
  <c r="B5" i="3"/>
  <c r="I18" i="2"/>
  <c r="D19" i="2" s="1"/>
  <c r="I4" i="2"/>
  <c r="D5" i="2" s="1"/>
  <c r="B19" i="2"/>
  <c r="F18" i="2"/>
  <c r="G18" i="2" s="1"/>
  <c r="B5" i="2"/>
  <c r="F4" i="2"/>
  <c r="G4" i="2" s="1"/>
  <c r="B19" i="1"/>
  <c r="I18" i="1"/>
  <c r="D19" i="1" s="1"/>
  <c r="F19" i="1" s="1"/>
  <c r="G19" i="1" s="1"/>
  <c r="F18" i="1"/>
  <c r="G18" i="1" s="1"/>
  <c r="B5" i="1"/>
  <c r="F4" i="1"/>
  <c r="G4" i="1" s="1"/>
  <c r="I4" i="1"/>
  <c r="D5" i="1" s="1"/>
  <c r="T5" i="2" l="1"/>
  <c r="P19" i="2"/>
  <c r="Q19" i="2" s="1"/>
  <c r="L20" i="2"/>
  <c r="T19" i="2"/>
  <c r="N20" i="2" s="1"/>
  <c r="I5" i="2"/>
  <c r="D6" i="2" s="1"/>
  <c r="L6" i="2"/>
  <c r="I19" i="2"/>
  <c r="P5" i="2"/>
  <c r="Q5" i="2" s="1"/>
  <c r="E5" i="3"/>
  <c r="L4" i="3"/>
  <c r="G5" i="3" s="1"/>
  <c r="I4" i="3"/>
  <c r="J4" i="3" s="1"/>
  <c r="B6" i="2"/>
  <c r="F5" i="2"/>
  <c r="G5" i="2" s="1"/>
  <c r="D20" i="2"/>
  <c r="B20" i="2"/>
  <c r="F19" i="2"/>
  <c r="G19" i="2" s="1"/>
  <c r="B6" i="1"/>
  <c r="B20" i="1"/>
  <c r="I19" i="1"/>
  <c r="D20" i="1" s="1"/>
  <c r="F5" i="1"/>
  <c r="G5" i="1" s="1"/>
  <c r="I5" i="1"/>
  <c r="D6" i="1" s="1"/>
  <c r="B7" i="1" s="1"/>
  <c r="P20" i="2" l="1"/>
  <c r="Q20" i="2" s="1"/>
  <c r="L21" i="2"/>
  <c r="T20" i="2"/>
  <c r="N21" i="2" s="1"/>
  <c r="N6" i="2"/>
  <c r="I20" i="2"/>
  <c r="D21" i="2" s="1"/>
  <c r="I5" i="3"/>
  <c r="J5" i="3" s="1"/>
  <c r="E6" i="3"/>
  <c r="L5" i="3"/>
  <c r="G6" i="3" s="1"/>
  <c r="I6" i="3" s="1"/>
  <c r="J6" i="3" s="1"/>
  <c r="F20" i="2"/>
  <c r="G20" i="2" s="1"/>
  <c r="F6" i="2"/>
  <c r="G6" i="2" s="1"/>
  <c r="I6" i="2"/>
  <c r="D7" i="2" s="1"/>
  <c r="B21" i="2"/>
  <c r="B7" i="2"/>
  <c r="F20" i="1"/>
  <c r="G20" i="1" s="1"/>
  <c r="I20" i="1"/>
  <c r="D21" i="1" s="1"/>
  <c r="B21" i="1"/>
  <c r="I6" i="1"/>
  <c r="D7" i="1" s="1"/>
  <c r="B8" i="1" s="1"/>
  <c r="F6" i="1"/>
  <c r="G6" i="1" s="1"/>
  <c r="P21" i="2" l="1"/>
  <c r="Q21" i="2" s="1"/>
  <c r="L22" i="2"/>
  <c r="T21" i="2"/>
  <c r="N22" i="2" s="1"/>
  <c r="P6" i="2"/>
  <c r="Q6" i="2" s="1"/>
  <c r="T6" i="2"/>
  <c r="N7" i="2" s="1"/>
  <c r="L7" i="2"/>
  <c r="F21" i="2"/>
  <c r="G21" i="2" s="1"/>
  <c r="F7" i="2"/>
  <c r="G7" i="2" s="1"/>
  <c r="L6" i="3"/>
  <c r="G7" i="3" s="1"/>
  <c r="E7" i="3"/>
  <c r="I21" i="2"/>
  <c r="D22" i="2" s="1"/>
  <c r="I7" i="2"/>
  <c r="D8" i="2" s="1"/>
  <c r="B8" i="2"/>
  <c r="B22" i="2"/>
  <c r="F21" i="1"/>
  <c r="G21" i="1" s="1"/>
  <c r="B22" i="1"/>
  <c r="I21" i="1"/>
  <c r="D22" i="1" s="1"/>
  <c r="F7" i="1"/>
  <c r="G7" i="1" s="1"/>
  <c r="I7" i="1"/>
  <c r="D8" i="1" s="1"/>
  <c r="B9" i="1" s="1"/>
  <c r="P22" i="2" l="1"/>
  <c r="Q22" i="2" s="1"/>
  <c r="T22" i="2"/>
  <c r="N23" i="2" s="1"/>
  <c r="L23" i="2"/>
  <c r="T7" i="2"/>
  <c r="N8" i="2" s="1"/>
  <c r="L8" i="2"/>
  <c r="P7" i="2"/>
  <c r="Q7" i="2" s="1"/>
  <c r="F8" i="2"/>
  <c r="G8" i="2" s="1"/>
  <c r="L7" i="3"/>
  <c r="G8" i="3" s="1"/>
  <c r="E8" i="3"/>
  <c r="I7" i="3"/>
  <c r="J7" i="3" s="1"/>
  <c r="I22" i="2"/>
  <c r="I8" i="2"/>
  <c r="D9" i="2" s="1"/>
  <c r="F22" i="2"/>
  <c r="G22" i="2" s="1"/>
  <c r="B23" i="2"/>
  <c r="D23" i="2"/>
  <c r="B9" i="2"/>
  <c r="F22" i="1"/>
  <c r="G22" i="1" s="1"/>
  <c r="B23" i="1"/>
  <c r="I22" i="1"/>
  <c r="D23" i="1" s="1"/>
  <c r="F8" i="1"/>
  <c r="G8" i="1" s="1"/>
  <c r="I8" i="1"/>
  <c r="D9" i="1" s="1"/>
  <c r="B10" i="1" s="1"/>
  <c r="P8" i="2" l="1"/>
  <c r="Q8" i="2" s="1"/>
  <c r="L24" i="2"/>
  <c r="T23" i="2"/>
  <c r="N24" i="2" s="1"/>
  <c r="P23" i="2"/>
  <c r="Q23" i="2" s="1"/>
  <c r="T8" i="2"/>
  <c r="N9" i="2" s="1"/>
  <c r="L9" i="2"/>
  <c r="I23" i="2"/>
  <c r="D24" i="2" s="1"/>
  <c r="E9" i="3"/>
  <c r="L8" i="3"/>
  <c r="G9" i="3" s="1"/>
  <c r="I8" i="3"/>
  <c r="J8" i="3" s="1"/>
  <c r="I9" i="2"/>
  <c r="D10" i="2" s="1"/>
  <c r="F9" i="2"/>
  <c r="G9" i="2" s="1"/>
  <c r="B10" i="2"/>
  <c r="F23" i="2"/>
  <c r="G23" i="2" s="1"/>
  <c r="B24" i="2"/>
  <c r="F23" i="1"/>
  <c r="G23" i="1" s="1"/>
  <c r="B24" i="1"/>
  <c r="I23" i="1"/>
  <c r="D24" i="1" s="1"/>
  <c r="I9" i="1"/>
  <c r="D10" i="1" s="1"/>
  <c r="B11" i="1" s="1"/>
  <c r="F9" i="1"/>
  <c r="G9" i="1" s="1"/>
  <c r="P24" i="2" l="1"/>
  <c r="Q24" i="2" s="1"/>
  <c r="L25" i="2"/>
  <c r="T24" i="2"/>
  <c r="N25" i="2" s="1"/>
  <c r="T9" i="2"/>
  <c r="N10" i="2" s="1"/>
  <c r="P9" i="2"/>
  <c r="Q9" i="2" s="1"/>
  <c r="L10" i="2"/>
  <c r="F24" i="2"/>
  <c r="G24" i="2" s="1"/>
  <c r="I24" i="2"/>
  <c r="D25" i="2" s="1"/>
  <c r="I9" i="3"/>
  <c r="J9" i="3" s="1"/>
  <c r="E10" i="3"/>
  <c r="L9" i="3"/>
  <c r="G10" i="3" s="1"/>
  <c r="I10" i="2"/>
  <c r="D11" i="2" s="1"/>
  <c r="B25" i="2"/>
  <c r="F10" i="2"/>
  <c r="G10" i="2" s="1"/>
  <c r="B11" i="2"/>
  <c r="F24" i="1"/>
  <c r="G24" i="1" s="1"/>
  <c r="I24" i="1"/>
  <c r="D25" i="1" s="1"/>
  <c r="B25" i="1"/>
  <c r="F10" i="1"/>
  <c r="G10" i="1" s="1"/>
  <c r="I10" i="1"/>
  <c r="D11" i="1" s="1"/>
  <c r="B12" i="1" s="1"/>
  <c r="T10" i="2" l="1"/>
  <c r="L26" i="2"/>
  <c r="T25" i="2"/>
  <c r="N26" i="2" s="1"/>
  <c r="P25" i="2"/>
  <c r="Q25" i="2" s="1"/>
  <c r="L11" i="2"/>
  <c r="N11" i="2"/>
  <c r="F25" i="2"/>
  <c r="G25" i="2" s="1"/>
  <c r="P10" i="2"/>
  <c r="Q10" i="2" s="1"/>
  <c r="I11" i="2"/>
  <c r="D12" i="2" s="1"/>
  <c r="I10" i="3"/>
  <c r="J10" i="3" s="1"/>
  <c r="L10" i="3"/>
  <c r="G11" i="3" s="1"/>
  <c r="E11" i="3"/>
  <c r="I25" i="2"/>
  <c r="D26" i="2" s="1"/>
  <c r="F11" i="2"/>
  <c r="G11" i="2" s="1"/>
  <c r="B26" i="2"/>
  <c r="B12" i="2"/>
  <c r="I25" i="1"/>
  <c r="D26" i="1" s="1"/>
  <c r="B26" i="1"/>
  <c r="F25" i="1"/>
  <c r="G25" i="1" s="1"/>
  <c r="I11" i="1"/>
  <c r="D12" i="1" s="1"/>
  <c r="B13" i="1" s="1"/>
  <c r="F11" i="1"/>
  <c r="G11" i="1" s="1"/>
  <c r="P11" i="2" l="1"/>
  <c r="Q11" i="2" s="1"/>
  <c r="P26" i="2"/>
  <c r="Q26" i="2" s="1"/>
  <c r="L27" i="2"/>
  <c r="T26" i="2"/>
  <c r="N27" i="2" s="1"/>
  <c r="T11" i="2"/>
  <c r="N12" i="2" s="1"/>
  <c r="L12" i="2"/>
  <c r="F12" i="2"/>
  <c r="G12" i="2" s="1"/>
  <c r="I12" i="2"/>
  <c r="D13" i="2" s="1"/>
  <c r="L11" i="3"/>
  <c r="G12" i="3" s="1"/>
  <c r="E12" i="3"/>
  <c r="I11" i="3"/>
  <c r="J11" i="3" s="1"/>
  <c r="I26" i="2"/>
  <c r="B27" i="2"/>
  <c r="D27" i="2"/>
  <c r="B13" i="2"/>
  <c r="F26" i="2"/>
  <c r="G26" i="2" s="1"/>
  <c r="B27" i="1"/>
  <c r="I26" i="1"/>
  <c r="D27" i="1" s="1"/>
  <c r="F26" i="1"/>
  <c r="G26" i="1" s="1"/>
  <c r="I12" i="1"/>
  <c r="D13" i="1" s="1"/>
  <c r="B14" i="1" s="1"/>
  <c r="F12" i="1"/>
  <c r="G12" i="1" s="1"/>
  <c r="P27" i="2" l="1"/>
  <c r="Q27" i="2" s="1"/>
  <c r="L28" i="2"/>
  <c r="T27" i="2"/>
  <c r="N28" i="2" s="1"/>
  <c r="T12" i="2"/>
  <c r="N13" i="2" s="1"/>
  <c r="P12" i="2"/>
  <c r="Q12" i="2" s="1"/>
  <c r="L13" i="2"/>
  <c r="F13" i="2"/>
  <c r="G13" i="2" s="1"/>
  <c r="F27" i="2"/>
  <c r="G27" i="2" s="1"/>
  <c r="I27" i="2"/>
  <c r="D28" i="2" s="1"/>
  <c r="E13" i="3"/>
  <c r="L12" i="3"/>
  <c r="G13" i="3" s="1"/>
  <c r="I13" i="3" s="1"/>
  <c r="J13" i="3" s="1"/>
  <c r="I12" i="3"/>
  <c r="J12" i="3" s="1"/>
  <c r="I13" i="2"/>
  <c r="D14" i="2" s="1"/>
  <c r="B14" i="2"/>
  <c r="B28" i="2"/>
  <c r="F27" i="1"/>
  <c r="G27" i="1" s="1"/>
  <c r="I27" i="1"/>
  <c r="D28" i="1" s="1"/>
  <c r="B28" i="1"/>
  <c r="I13" i="1"/>
  <c r="D14" i="1" s="1"/>
  <c r="F13" i="1"/>
  <c r="G13" i="1" s="1"/>
  <c r="P28" i="2" l="1"/>
  <c r="Q28" i="2" s="1"/>
  <c r="T28" i="2"/>
  <c r="L14" i="2"/>
  <c r="T13" i="2"/>
  <c r="P13" i="2"/>
  <c r="Q13" i="2" s="1"/>
  <c r="F28" i="2"/>
  <c r="G28" i="2" s="1"/>
  <c r="F14" i="2"/>
  <c r="G14" i="2" s="1"/>
  <c r="L13" i="3"/>
  <c r="I28" i="2"/>
  <c r="I14" i="2"/>
  <c r="I28" i="1"/>
  <c r="F28" i="1"/>
  <c r="G28" i="1" s="1"/>
  <c r="I14" i="1"/>
  <c r="F14" i="1"/>
  <c r="G14" i="1" s="1"/>
  <c r="N14" i="2" l="1"/>
  <c r="T14" i="2" s="1"/>
  <c r="P14" i="2" l="1"/>
  <c r="Q14" i="2" s="1"/>
</calcChain>
</file>

<file path=xl/sharedStrings.xml><?xml version="1.0" encoding="utf-8"?>
<sst xmlns="http://schemas.openxmlformats.org/spreadsheetml/2006/main" count="152" uniqueCount="66">
  <si>
    <t>仓位</t>
    <phoneticPr fontId="1" type="noConversion"/>
  </si>
  <si>
    <t>止损率</t>
    <phoneticPr fontId="1" type="noConversion"/>
  </si>
  <si>
    <t>预期盈利</t>
    <phoneticPr fontId="1" type="noConversion"/>
  </si>
  <si>
    <t>上1层盈利</t>
    <phoneticPr fontId="1" type="noConversion"/>
  </si>
  <si>
    <t>预期盈利率</t>
    <phoneticPr fontId="1" type="noConversion"/>
  </si>
  <si>
    <t>序号</t>
    <phoneticPr fontId="1" type="noConversion"/>
  </si>
  <si>
    <t>总体盈亏率</t>
    <phoneticPr fontId="1" type="noConversion"/>
  </si>
  <si>
    <t>含新增仓位</t>
    <phoneticPr fontId="1" type="noConversion"/>
  </si>
  <si>
    <t>合约滚仓计划</t>
    <phoneticPr fontId="1" type="noConversion"/>
  </si>
  <si>
    <t>假设原始资金1万，5倍杠杆，上涨10%增加1/5仓位</t>
    <phoneticPr fontId="1" type="noConversion"/>
  </si>
  <si>
    <t>假设原始资金1万，5倍杠杆，上涨10%增加1/4仓位</t>
    <phoneticPr fontId="1" type="noConversion"/>
  </si>
  <si>
    <t>总体盈亏额</t>
    <phoneticPr fontId="1" type="noConversion"/>
  </si>
  <si>
    <t>假设原始资金1万，3倍杠杆，上涨10%增加1/5仓位</t>
    <phoneticPr fontId="1" type="noConversion"/>
  </si>
  <si>
    <t>假设原始资金1万，3倍杠杆，上涨10%增加1/4仓位</t>
    <phoneticPr fontId="1" type="noConversion"/>
  </si>
  <si>
    <t>交易编码</t>
    <phoneticPr fontId="1" type="noConversion"/>
  </si>
  <si>
    <t>T202112001</t>
    <phoneticPr fontId="1" type="noConversion"/>
  </si>
  <si>
    <t>交易品种</t>
    <phoneticPr fontId="1" type="noConversion"/>
  </si>
  <si>
    <t>BTC-USDT连续</t>
    <phoneticPr fontId="1" type="noConversion"/>
  </si>
  <si>
    <t>杠杆倍数</t>
    <phoneticPr fontId="1" type="noConversion"/>
  </si>
  <si>
    <t>是否按信号执行</t>
    <phoneticPr fontId="1" type="noConversion"/>
  </si>
  <si>
    <t>交易备注</t>
    <phoneticPr fontId="1" type="noConversion"/>
  </si>
  <si>
    <t>是</t>
    <phoneticPr fontId="1" type="noConversion"/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</si>
  <si>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</si>
  <si>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</si>
  <si>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</si>
  <si>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</si>
  <si>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</si>
  <si>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</si>
  <si>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</si>
  <si>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</si>
  <si>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</si>
  <si>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</si>
  <si>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</si>
  <si>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步骤序号</t>
    <phoneticPr fontId="1" type="noConversion"/>
  </si>
  <si>
    <t>交易策略(步骤)</t>
    <phoneticPr fontId="1" type="noConversion"/>
  </si>
  <si>
    <t>仓位金额</t>
    <phoneticPr fontId="1" type="noConversion"/>
  </si>
  <si>
    <t>交易类型</t>
    <phoneticPr fontId="1" type="noConversion"/>
  </si>
  <si>
    <t>看多</t>
    <phoneticPr fontId="1" type="noConversion"/>
  </si>
  <si>
    <t>开仓时间</t>
    <phoneticPr fontId="1" type="noConversion"/>
  </si>
  <si>
    <t>开仓价格</t>
    <phoneticPr fontId="1" type="noConversion"/>
  </si>
  <si>
    <t>开仓金额</t>
    <phoneticPr fontId="1" type="noConversion"/>
  </si>
  <si>
    <t>平仓时间</t>
    <phoneticPr fontId="1" type="noConversion"/>
  </si>
  <si>
    <t>平仓价格</t>
    <phoneticPr fontId="1" type="noConversion"/>
  </si>
  <si>
    <t>平仓金额</t>
    <phoneticPr fontId="1" type="noConversion"/>
  </si>
  <si>
    <t>2021年交易计划</t>
    <phoneticPr fontId="1" type="noConversion"/>
  </si>
  <si>
    <t>交易计划模板</t>
    <phoneticPr fontId="1" type="noConversion"/>
  </si>
  <si>
    <t>入场步骤</t>
    <phoneticPr fontId="1" type="noConversion"/>
  </si>
  <si>
    <t>杠杆</t>
    <phoneticPr fontId="1" type="noConversion"/>
  </si>
  <si>
    <t>假设原始资金1万，上涨10%增加1/4仓位</t>
    <phoneticPr fontId="1" type="noConversion"/>
  </si>
  <si>
    <t>当前总仓位</t>
    <phoneticPr fontId="1" type="noConversion"/>
  </si>
  <si>
    <t>比价上涨</t>
    <phoneticPr fontId="1" type="noConversion"/>
  </si>
  <si>
    <t>ETH-USDT连续</t>
    <phoneticPr fontId="1" type="noConversion"/>
  </si>
  <si>
    <t>看空</t>
    <phoneticPr fontId="1" type="noConversion"/>
  </si>
  <si>
    <t>2021/12/15 下午11:31:08</t>
    <phoneticPr fontId="1" type="noConversion"/>
  </si>
  <si>
    <t>4.6eth</t>
    <phoneticPr fontId="1" type="noConversion"/>
  </si>
  <si>
    <t>否</t>
    <phoneticPr fontId="1" type="noConversion"/>
  </si>
  <si>
    <t>止损设置 10%</t>
    <phoneticPr fontId="1" type="noConversion"/>
  </si>
  <si>
    <t>2021/12/16 上午3:03:45</t>
    <phoneticPr fontId="1" type="noConversion"/>
  </si>
  <si>
    <t>亏损金额</t>
    <phoneticPr fontId="1" type="noConversion"/>
  </si>
  <si>
    <t>经验与教训</t>
    <phoneticPr fontId="1" type="noConversion"/>
  </si>
  <si>
    <t>1）操作时只设置了1半的止损，导致损失扩大
2）破位处开仓是一个空投陷阱，优化一下开仓策略
3）空头市场只做空，多头市场只做多，空头市场最好的开仓点是中线附近或者上轨线附近；多头市场最好的开仓点是中轨附近或下轨附近，破位处可能更多的是陷阱，正确的亏损胜过错误的盈利</t>
    <phoneticPr fontId="1" type="noConversion"/>
  </si>
  <si>
    <t>T2021121501</t>
    <phoneticPr fontId="1" type="noConversion"/>
  </si>
  <si>
    <t>T2021121601</t>
    <phoneticPr fontId="1" type="noConversion"/>
  </si>
  <si>
    <t>2021/12/16 上午7:38:27</t>
    <phoneticPr fontId="1" type="noConversion"/>
  </si>
  <si>
    <t>日期</t>
    <phoneticPr fontId="1" type="noConversion"/>
  </si>
  <si>
    <t>金额USD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</si>
</sst>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83" formatCode="yyyy/m/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NumberFormat="1" applyFont="1"/>
    <xf numFmtId="176" fontId="2" fillId="0" borderId="0" xfId="0" applyNumberFormat="1" applyFont="1"/>
    <xf numFmtId="176" fontId="3" fillId="0" borderId="1" xfId="0" applyNumberFormat="1" applyFont="1" applyBorder="1"/>
    <xf numFmtId="49" fontId="3" fillId="0" borderId="1" xfId="0" applyNumberFormat="1" applyFont="1" applyBorder="1"/>
    <xf numFmtId="0" fontId="3" fillId="0" borderId="1" xfId="0" applyFont="1" applyBorder="1"/>
    <xf numFmtId="0" fontId="3" fillId="0" borderId="1" xfId="0" applyNumberFormat="1" applyFont="1" applyBorder="1"/>
    <xf numFmtId="0" fontId="2" fillId="0" borderId="1" xfId="0" applyFont="1" applyBorder="1"/>
    <xf numFmtId="176" fontId="2" fillId="0" borderId="1" xfId="0" applyNumberFormat="1" applyFont="1" applyBorder="1"/>
    <xf numFmtId="0" fontId="2" fillId="0" borderId="1" xfId="0" applyNumberFormat="1" applyFont="1" applyBorder="1"/>
    <xf numFmtId="9" fontId="2" fillId="0" borderId="1" xfId="0" applyNumberFormat="1" applyFont="1" applyBorder="1"/>
    <xf numFmtId="177" fontId="3" fillId="0" borderId="1" xfId="0" applyNumberFormat="1" applyFont="1" applyBorder="1"/>
    <xf numFmtId="177" fontId="2" fillId="0" borderId="1" xfId="0" applyNumberFormat="1" applyFont="1" applyBorder="1"/>
    <xf numFmtId="177" fontId="2" fillId="0" borderId="0" xfId="0" applyNumberFormat="1" applyFon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2" fontId="2" fillId="0" borderId="1" xfId="0" applyNumberFormat="1" applyFont="1" applyBorder="1" applyAlignment="1">
      <alignment horizontal="left" vertical="top"/>
    </xf>
    <xf numFmtId="176" fontId="0" fillId="0" borderId="0" xfId="0" applyNumberFormat="1"/>
    <xf numFmtId="0" fontId="3" fillId="0" borderId="3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8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WorkerOfCrypto</a:t>
            </a:r>
            <a:r>
              <a:rPr lang="zh-CN" altLang="en-US"/>
              <a:t>资金曲线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金额USD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资金曲线!$A$2:$A$31</c:f>
              <c:numCache>
                <c:formatCode>yyyy/m/d;@</c:formatCode>
                <c:ptCount val="30"/>
                <c:pt idx="0">
                  <c:v>44545</c:v>
                </c:pt>
                <c:pt idx="1">
                  <c:v>44546</c:v>
                </c:pt>
                <c:pt idx="2">
                  <c:v>44547</c:v>
                </c:pt>
                <c:pt idx="3">
                  <c:v>44548</c:v>
                </c:pt>
                <c:pt idx="4">
                  <c:v>44549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44554</c:v>
                </c:pt>
                <c:pt idx="10">
                  <c:v>44555</c:v>
                </c:pt>
                <c:pt idx="11">
                  <c:v>44556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44560</c:v>
                </c:pt>
                <c:pt idx="16">
                  <c:v>44561</c:v>
                </c:pt>
                <c:pt idx="17">
                  <c:v>44562</c:v>
                </c:pt>
                <c:pt idx="18">
                  <c:v>44563</c:v>
                </c:pt>
                <c:pt idx="19">
                  <c:v>44564</c:v>
                </c:pt>
                <c:pt idx="20">
                  <c:v>44565</c:v>
                </c:pt>
                <c:pt idx="21">
                  <c:v>44566</c:v>
                </c:pt>
                <c:pt idx="22">
                  <c:v>44567</c:v>
                </c:pt>
                <c:pt idx="23">
                  <c:v>44568</c:v>
                </c:pt>
                <c:pt idx="24">
                  <c:v>44569</c:v>
                </c:pt>
                <c:pt idx="25">
                  <c:v>44570</c:v>
                </c:pt>
                <c:pt idx="26">
                  <c:v>44571</c:v>
                </c:pt>
                <c:pt idx="27">
                  <c:v>44572</c:v>
                </c:pt>
                <c:pt idx="28">
                  <c:v>44573</c:v>
                </c:pt>
                <c:pt idx="29">
                  <c:v>44574</c:v>
                </c:pt>
              </c:numCache>
            </c:numRef>
          </c:cat>
          <c:val>
            <c:numRef>
              <c:f>资金曲线!$B$2:$B$31</c:f>
              <c:numCache>
                <c:formatCode>General</c:formatCode>
                <c:ptCount val="30"/>
                <c:pt idx="0">
                  <c:v>10000</c:v>
                </c:pt>
                <c:pt idx="1">
                  <c:v>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4-4E50-9B6E-BF216136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608751"/>
        <c:axId val="874609167"/>
      </c:lineChart>
      <c:dateAx>
        <c:axId val="874608751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09167"/>
        <c:crosses val="autoZero"/>
        <c:auto val="1"/>
        <c:lblOffset val="100"/>
        <c:baseTimeUnit val="days"/>
      </c:dateAx>
      <c:valAx>
        <c:axId val="8746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0</xdr:rowOff>
    </xdr:from>
    <xdr:to>
      <xdr:col>15</xdr:col>
      <xdr:colOff>205740</xdr:colOff>
      <xdr:row>14</xdr:row>
      <xdr:rowOff>1984130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52FFDEB-350B-41A4-8FA0-6F65B07AC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8120" y="0"/>
          <a:ext cx="7772400" cy="4765430"/>
        </a:xfrm>
        <a:prstGeom prst="rect">
          <a:avLst/>
        </a:prstGeom>
      </xdr:spPr>
    </xdr:pic>
    <xdr:clientData/>
  </xdr:twoCellAnchor>
  <xdr:twoCellAnchor editAs="oneCell">
    <xdr:from>
      <xdr:col>2</xdr:col>
      <xdr:colOff>320040</xdr:colOff>
      <xdr:row>17</xdr:row>
      <xdr:rowOff>99060</xdr:rowOff>
    </xdr:from>
    <xdr:to>
      <xdr:col>15</xdr:col>
      <xdr:colOff>167640</xdr:colOff>
      <xdr:row>41</xdr:row>
      <xdr:rowOff>156976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4752036-BDA0-4AD4-A54D-F39087C08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0020" y="5349240"/>
          <a:ext cx="7772400" cy="4614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0</xdr:row>
      <xdr:rowOff>45720</xdr:rowOff>
    </xdr:from>
    <xdr:to>
      <xdr:col>18</xdr:col>
      <xdr:colOff>38100</xdr:colOff>
      <xdr:row>17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D9FC6E-4E23-4C85-8931-DFBEBF645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298-69A0-491E-BCC2-354B65F5E7D1}">
  <dimension ref="A1:L14"/>
  <sheetViews>
    <sheetView topLeftCell="A4" workbookViewId="0">
      <selection activeCell="A20" sqref="A20"/>
    </sheetView>
  </sheetViews>
  <sheetFormatPr defaultRowHeight="15.6" x14ac:dyDescent="0.25"/>
  <cols>
    <col min="1" max="1" width="18.5546875" style="16" customWidth="1"/>
    <col min="2" max="2" width="24.77734375" style="16" customWidth="1"/>
    <col min="3" max="3" width="8.88671875" style="16"/>
    <col min="4" max="4" width="9.21875" style="16" customWidth="1"/>
    <col min="5" max="5" width="11.109375" style="16" customWidth="1"/>
    <col min="6" max="6" width="12.109375" style="16" customWidth="1"/>
    <col min="7" max="7" width="10.88671875" style="16" customWidth="1"/>
    <col min="8" max="8" width="8.88671875" style="16"/>
    <col min="9" max="9" width="11.88671875" style="16" customWidth="1"/>
    <col min="10" max="10" width="12.109375" style="16" customWidth="1"/>
    <col min="11" max="11" width="12.33203125" style="16" customWidth="1"/>
    <col min="12" max="12" width="10.44140625" style="16" customWidth="1"/>
    <col min="13" max="16384" width="8.88671875" style="16"/>
  </cols>
  <sheetData>
    <row r="1" spans="1:12" ht="16.2" x14ac:dyDescent="0.25">
      <c r="A1" s="21" t="s">
        <v>45</v>
      </c>
      <c r="B1" s="21"/>
      <c r="D1" s="21" t="s">
        <v>10</v>
      </c>
      <c r="E1" s="21"/>
      <c r="F1" s="21"/>
      <c r="G1" s="21"/>
      <c r="H1" s="21"/>
      <c r="I1" s="21"/>
      <c r="J1" s="21"/>
      <c r="K1" s="21"/>
      <c r="L1" s="21"/>
    </row>
    <row r="2" spans="1:12" ht="16.2" x14ac:dyDescent="0.4">
      <c r="A2" s="17" t="s">
        <v>14</v>
      </c>
      <c r="B2" s="17" t="s">
        <v>15</v>
      </c>
      <c r="D2" s="5" t="s">
        <v>33</v>
      </c>
      <c r="E2" s="6" t="s">
        <v>35</v>
      </c>
      <c r="F2" s="5" t="s">
        <v>7</v>
      </c>
      <c r="G2" s="6" t="s">
        <v>3</v>
      </c>
      <c r="H2" s="7" t="s">
        <v>1</v>
      </c>
      <c r="I2" s="8" t="s">
        <v>11</v>
      </c>
      <c r="J2" s="8" t="s">
        <v>6</v>
      </c>
      <c r="K2" s="7" t="s">
        <v>4</v>
      </c>
      <c r="L2" s="13" t="s">
        <v>2</v>
      </c>
    </row>
    <row r="3" spans="1:12" x14ac:dyDescent="0.35">
      <c r="A3" s="17" t="s">
        <v>16</v>
      </c>
      <c r="B3" s="17" t="s">
        <v>17</v>
      </c>
      <c r="D3" s="9" t="s">
        <v>22</v>
      </c>
      <c r="E3" s="10">
        <v>2500</v>
      </c>
      <c r="F3" s="9">
        <v>2500</v>
      </c>
      <c r="G3" s="11">
        <v>0</v>
      </c>
      <c r="H3" s="12">
        <v>0.2</v>
      </c>
      <c r="I3" s="10">
        <f>0-1*(E3+G3)*H3</f>
        <v>-500</v>
      </c>
      <c r="J3" s="12">
        <f>I3/10000</f>
        <v>-0.05</v>
      </c>
      <c r="K3" s="12">
        <v>0.5</v>
      </c>
      <c r="L3" s="14">
        <f t="shared" ref="L3:L13" si="0">(E3+G3)*5*0.1</f>
        <v>1250</v>
      </c>
    </row>
    <row r="4" spans="1:12" x14ac:dyDescent="0.35">
      <c r="A4" s="17" t="s">
        <v>36</v>
      </c>
      <c r="B4" s="17" t="s">
        <v>37</v>
      </c>
      <c r="D4" s="9" t="s">
        <v>23</v>
      </c>
      <c r="E4" s="10">
        <f>F4+E3+G3</f>
        <v>5000</v>
      </c>
      <c r="F4" s="9">
        <v>2500</v>
      </c>
      <c r="G4" s="11">
        <f>L3</f>
        <v>1250</v>
      </c>
      <c r="H4" s="12">
        <v>0.15</v>
      </c>
      <c r="I4" s="10">
        <f t="shared" ref="I4:I13" si="1">G4-1*(E4+G4)*H4</f>
        <v>312.5</v>
      </c>
      <c r="J4" s="12">
        <f t="shared" ref="J4:J13" si="2">I4/10000</f>
        <v>3.125E-2</v>
      </c>
      <c r="K4" s="12">
        <v>0.5</v>
      </c>
      <c r="L4" s="14">
        <f t="shared" si="0"/>
        <v>3125</v>
      </c>
    </row>
    <row r="5" spans="1:12" x14ac:dyDescent="0.35">
      <c r="A5" s="17" t="s">
        <v>38</v>
      </c>
      <c r="B5" s="18">
        <f ca="1">NOW()</f>
        <v>44546.414140046298</v>
      </c>
      <c r="D5" s="9" t="s">
        <v>24</v>
      </c>
      <c r="E5" s="10">
        <f>F5+E4+G4</f>
        <v>8750</v>
      </c>
      <c r="F5" s="9">
        <v>2500</v>
      </c>
      <c r="G5" s="11">
        <f>L4</f>
        <v>3125</v>
      </c>
      <c r="H5" s="12">
        <v>0.15</v>
      </c>
      <c r="I5" s="10">
        <f t="shared" si="1"/>
        <v>1343.75</v>
      </c>
      <c r="J5" s="12">
        <f t="shared" si="2"/>
        <v>0.13437499999999999</v>
      </c>
      <c r="K5" s="12">
        <v>0.5</v>
      </c>
      <c r="L5" s="14">
        <f t="shared" si="0"/>
        <v>5937.5</v>
      </c>
    </row>
    <row r="6" spans="1:12" x14ac:dyDescent="0.35">
      <c r="A6" s="17" t="s">
        <v>39</v>
      </c>
      <c r="B6" s="17">
        <v>47000</v>
      </c>
      <c r="D6" s="9" t="s">
        <v>25</v>
      </c>
      <c r="E6" s="10">
        <f t="shared" ref="E6:E13" si="3">F6+E5+G5</f>
        <v>14375</v>
      </c>
      <c r="F6" s="9">
        <v>2500</v>
      </c>
      <c r="G6" s="11">
        <f t="shared" ref="G6:G13" si="4">L5</f>
        <v>5937.5</v>
      </c>
      <c r="H6" s="12">
        <v>0.15</v>
      </c>
      <c r="I6" s="10">
        <f t="shared" si="1"/>
        <v>2890.625</v>
      </c>
      <c r="J6" s="12">
        <f t="shared" si="2"/>
        <v>0.2890625</v>
      </c>
      <c r="K6" s="12">
        <v>0.5</v>
      </c>
      <c r="L6" s="14">
        <f t="shared" si="0"/>
        <v>10156.25</v>
      </c>
    </row>
    <row r="7" spans="1:12" x14ac:dyDescent="0.35">
      <c r="A7" s="17" t="s">
        <v>40</v>
      </c>
      <c r="B7" s="17">
        <v>2500</v>
      </c>
      <c r="D7" s="9" t="s">
        <v>26</v>
      </c>
      <c r="E7" s="10">
        <f t="shared" si="3"/>
        <v>20312.5</v>
      </c>
      <c r="F7" s="9"/>
      <c r="G7" s="11">
        <f t="shared" si="4"/>
        <v>10156.25</v>
      </c>
      <c r="H7" s="12">
        <v>0.15</v>
      </c>
      <c r="I7" s="10">
        <f t="shared" si="1"/>
        <v>5585.9375</v>
      </c>
      <c r="J7" s="12">
        <f t="shared" si="2"/>
        <v>0.55859375</v>
      </c>
      <c r="K7" s="12">
        <v>0.5</v>
      </c>
      <c r="L7" s="14">
        <f t="shared" si="0"/>
        <v>15234.375</v>
      </c>
    </row>
    <row r="8" spans="1:12" x14ac:dyDescent="0.35">
      <c r="A8" s="17" t="s">
        <v>34</v>
      </c>
      <c r="B8" s="17" t="s">
        <v>22</v>
      </c>
      <c r="D8" s="9" t="s">
        <v>27</v>
      </c>
      <c r="E8" s="10">
        <f t="shared" si="3"/>
        <v>30468.75</v>
      </c>
      <c r="F8" s="9"/>
      <c r="G8" s="11">
        <f t="shared" si="4"/>
        <v>15234.375</v>
      </c>
      <c r="H8" s="12">
        <v>0.15</v>
      </c>
      <c r="I8" s="10">
        <f t="shared" si="1"/>
        <v>8378.90625</v>
      </c>
      <c r="J8" s="12">
        <f t="shared" si="2"/>
        <v>0.837890625</v>
      </c>
      <c r="K8" s="12">
        <v>0.5</v>
      </c>
      <c r="L8" s="14">
        <f t="shared" si="0"/>
        <v>22851.5625</v>
      </c>
    </row>
    <row r="9" spans="1:12" x14ac:dyDescent="0.35">
      <c r="A9" s="17" t="s">
        <v>18</v>
      </c>
      <c r="B9" s="17">
        <v>5</v>
      </c>
      <c r="D9" s="9" t="s">
        <v>28</v>
      </c>
      <c r="E9" s="10">
        <f t="shared" si="3"/>
        <v>45703.125</v>
      </c>
      <c r="F9" s="9"/>
      <c r="G9" s="11">
        <f t="shared" si="4"/>
        <v>22851.5625</v>
      </c>
      <c r="H9" s="12">
        <v>0.15</v>
      </c>
      <c r="I9" s="10">
        <f t="shared" si="1"/>
        <v>12568.359375</v>
      </c>
      <c r="J9" s="12">
        <f t="shared" si="2"/>
        <v>1.2568359375</v>
      </c>
      <c r="K9" s="12">
        <v>0.5</v>
      </c>
      <c r="L9" s="14">
        <f t="shared" si="0"/>
        <v>34277.34375</v>
      </c>
    </row>
    <row r="10" spans="1:12" x14ac:dyDescent="0.35">
      <c r="A10" s="17" t="s">
        <v>19</v>
      </c>
      <c r="B10" s="17" t="s">
        <v>21</v>
      </c>
      <c r="D10" s="9" t="s">
        <v>29</v>
      </c>
      <c r="E10" s="10">
        <f t="shared" si="3"/>
        <v>68554.6875</v>
      </c>
      <c r="F10" s="9"/>
      <c r="G10" s="11">
        <f t="shared" si="4"/>
        <v>34277.34375</v>
      </c>
      <c r="H10" s="12">
        <v>0.15</v>
      </c>
      <c r="I10" s="10">
        <f t="shared" si="1"/>
        <v>18852.5390625</v>
      </c>
      <c r="J10" s="12">
        <f t="shared" si="2"/>
        <v>1.88525390625</v>
      </c>
      <c r="K10" s="12">
        <v>0.5</v>
      </c>
      <c r="L10" s="14">
        <f t="shared" si="0"/>
        <v>51416.015625</v>
      </c>
    </row>
    <row r="11" spans="1:12" x14ac:dyDescent="0.35">
      <c r="A11" s="17" t="s">
        <v>41</v>
      </c>
      <c r="B11" s="18">
        <f ca="1">NOW()</f>
        <v>44546.414140046298</v>
      </c>
      <c r="D11" s="9" t="s">
        <v>30</v>
      </c>
      <c r="E11" s="10">
        <f>F11+E10+G10</f>
        <v>102832.03125</v>
      </c>
      <c r="F11" s="9"/>
      <c r="G11" s="11">
        <f>L10</f>
        <v>51416.015625</v>
      </c>
      <c r="H11" s="12">
        <v>0.15</v>
      </c>
      <c r="I11" s="10">
        <f t="shared" si="1"/>
        <v>28278.80859375</v>
      </c>
      <c r="J11" s="12">
        <f t="shared" si="2"/>
        <v>2.827880859375</v>
      </c>
      <c r="K11" s="12">
        <v>0.5</v>
      </c>
      <c r="L11" s="14">
        <f t="shared" si="0"/>
        <v>77124.0234375</v>
      </c>
    </row>
    <row r="12" spans="1:12" x14ac:dyDescent="0.35">
      <c r="A12" s="17" t="s">
        <v>42</v>
      </c>
      <c r="B12" s="17">
        <v>49000</v>
      </c>
      <c r="D12" s="9" t="s">
        <v>31</v>
      </c>
      <c r="E12" s="10">
        <f t="shared" si="3"/>
        <v>154248.046875</v>
      </c>
      <c r="F12" s="9"/>
      <c r="G12" s="11">
        <f t="shared" si="4"/>
        <v>77124.0234375</v>
      </c>
      <c r="H12" s="12">
        <v>0.15</v>
      </c>
      <c r="I12" s="10">
        <f t="shared" si="1"/>
        <v>42418.212890625</v>
      </c>
      <c r="J12" s="12">
        <f t="shared" si="2"/>
        <v>4.2418212890625</v>
      </c>
      <c r="K12" s="12">
        <v>0.5</v>
      </c>
      <c r="L12" s="14">
        <f t="shared" si="0"/>
        <v>115686.03515625</v>
      </c>
    </row>
    <row r="13" spans="1:12" x14ac:dyDescent="0.35">
      <c r="A13" s="17" t="s">
        <v>43</v>
      </c>
      <c r="B13" s="17">
        <v>3000</v>
      </c>
      <c r="D13" s="9" t="s">
        <v>32</v>
      </c>
      <c r="E13" s="10">
        <f t="shared" si="3"/>
        <v>231372.0703125</v>
      </c>
      <c r="F13" s="9"/>
      <c r="G13" s="11">
        <f t="shared" si="4"/>
        <v>115686.03515625</v>
      </c>
      <c r="H13" s="12">
        <v>0.15</v>
      </c>
      <c r="I13" s="10">
        <f t="shared" si="1"/>
        <v>63627.3193359375</v>
      </c>
      <c r="J13" s="12">
        <f t="shared" si="2"/>
        <v>6.36273193359375</v>
      </c>
      <c r="K13" s="12">
        <v>0.5</v>
      </c>
      <c r="L13" s="14">
        <f t="shared" si="0"/>
        <v>173529.052734375</v>
      </c>
    </row>
    <row r="14" spans="1:12" ht="28.2" customHeight="1" x14ac:dyDescent="0.25">
      <c r="A14" s="17" t="s">
        <v>20</v>
      </c>
      <c r="B14" s="17"/>
    </row>
  </sheetData>
  <mergeCells count="2">
    <mergeCell ref="A1:B1"/>
    <mergeCell ref="D1:L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9D28-8254-418B-8A33-3E6E31661C92}">
  <dimension ref="A1:B33"/>
  <sheetViews>
    <sheetView topLeftCell="A16" workbookViewId="0">
      <selection activeCell="B42" sqref="B42"/>
    </sheetView>
  </sheetViews>
  <sheetFormatPr defaultRowHeight="13.8" x14ac:dyDescent="0.25"/>
  <cols>
    <col min="1" max="1" width="18" customWidth="1"/>
    <col min="2" max="2" width="35.21875" customWidth="1"/>
  </cols>
  <sheetData>
    <row r="1" spans="1:2" ht="16.2" x14ac:dyDescent="0.25">
      <c r="A1" s="21" t="s">
        <v>44</v>
      </c>
      <c r="B1" s="21"/>
    </row>
    <row r="2" spans="1:2" ht="15.6" x14ac:dyDescent="0.25">
      <c r="A2" s="17" t="s">
        <v>14</v>
      </c>
      <c r="B2" s="17" t="s">
        <v>61</v>
      </c>
    </row>
    <row r="3" spans="1:2" ht="15.6" x14ac:dyDescent="0.25">
      <c r="A3" s="17" t="s">
        <v>16</v>
      </c>
      <c r="B3" s="17" t="s">
        <v>51</v>
      </c>
    </row>
    <row r="4" spans="1:2" ht="15.6" x14ac:dyDescent="0.25">
      <c r="A4" s="17" t="s">
        <v>36</v>
      </c>
      <c r="B4" s="17" t="s">
        <v>52</v>
      </c>
    </row>
    <row r="5" spans="1:2" ht="15.6" x14ac:dyDescent="0.25">
      <c r="A5" s="17" t="s">
        <v>38</v>
      </c>
      <c r="B5" s="18" t="s">
        <v>53</v>
      </c>
    </row>
    <row r="6" spans="1:2" ht="15.6" x14ac:dyDescent="0.25">
      <c r="A6" s="17" t="s">
        <v>39</v>
      </c>
      <c r="B6" s="23">
        <v>3722.6</v>
      </c>
    </row>
    <row r="7" spans="1:2" ht="15.6" x14ac:dyDescent="0.25">
      <c r="A7" s="17" t="s">
        <v>40</v>
      </c>
      <c r="B7" s="17" t="s">
        <v>54</v>
      </c>
    </row>
    <row r="8" spans="1:2" ht="15.6" x14ac:dyDescent="0.25">
      <c r="A8" s="17" t="s">
        <v>34</v>
      </c>
      <c r="B8" s="17" t="s">
        <v>22</v>
      </c>
    </row>
    <row r="9" spans="1:2" ht="15.6" x14ac:dyDescent="0.25">
      <c r="A9" s="17" t="s">
        <v>18</v>
      </c>
      <c r="B9" s="17">
        <v>2</v>
      </c>
    </row>
    <row r="10" spans="1:2" ht="15.6" x14ac:dyDescent="0.25">
      <c r="A10" s="17" t="s">
        <v>19</v>
      </c>
      <c r="B10" s="17" t="s">
        <v>55</v>
      </c>
    </row>
    <row r="11" spans="1:2" ht="15.6" x14ac:dyDescent="0.25">
      <c r="A11" s="17" t="s">
        <v>56</v>
      </c>
      <c r="B11" s="23">
        <v>3917.5</v>
      </c>
    </row>
    <row r="12" spans="1:2" ht="15.6" x14ac:dyDescent="0.25">
      <c r="A12" s="17" t="s">
        <v>41</v>
      </c>
      <c r="B12" s="18" t="s">
        <v>57</v>
      </c>
    </row>
    <row r="13" spans="1:2" ht="15.6" x14ac:dyDescent="0.25">
      <c r="A13" s="17" t="s">
        <v>42</v>
      </c>
      <c r="B13" s="23">
        <v>3917.5</v>
      </c>
    </row>
    <row r="14" spans="1:2" ht="15.6" x14ac:dyDescent="0.25">
      <c r="A14" s="17" t="s">
        <v>58</v>
      </c>
      <c r="B14" s="17"/>
    </row>
    <row r="15" spans="1:2" ht="166.8" customHeight="1" x14ac:dyDescent="0.25">
      <c r="A15" s="17" t="s">
        <v>59</v>
      </c>
      <c r="B15" s="24" t="s">
        <v>60</v>
      </c>
    </row>
    <row r="19" spans="1:2" ht="16.2" x14ac:dyDescent="0.25">
      <c r="A19" s="21" t="s">
        <v>44</v>
      </c>
      <c r="B19" s="21"/>
    </row>
    <row r="20" spans="1:2" ht="15.6" x14ac:dyDescent="0.25">
      <c r="A20" s="17" t="s">
        <v>14</v>
      </c>
      <c r="B20" s="17" t="s">
        <v>62</v>
      </c>
    </row>
    <row r="21" spans="1:2" ht="15.6" x14ac:dyDescent="0.25">
      <c r="A21" s="17" t="s">
        <v>16</v>
      </c>
      <c r="B21" s="17" t="s">
        <v>51</v>
      </c>
    </row>
    <row r="22" spans="1:2" ht="15.6" x14ac:dyDescent="0.25">
      <c r="A22" s="17" t="s">
        <v>36</v>
      </c>
      <c r="B22" s="17" t="s">
        <v>52</v>
      </c>
    </row>
    <row r="23" spans="1:2" ht="15.6" x14ac:dyDescent="0.25">
      <c r="A23" s="17" t="s">
        <v>38</v>
      </c>
      <c r="B23" s="17" t="s">
        <v>63</v>
      </c>
    </row>
    <row r="24" spans="1:2" ht="15.6" x14ac:dyDescent="0.25">
      <c r="A24" s="17" t="s">
        <v>39</v>
      </c>
      <c r="B24" s="23">
        <v>3788</v>
      </c>
    </row>
    <row r="25" spans="1:2" ht="15.6" x14ac:dyDescent="0.25">
      <c r="A25" s="17" t="s">
        <v>40</v>
      </c>
      <c r="B25" s="17">
        <v>15000</v>
      </c>
    </row>
    <row r="26" spans="1:2" ht="15.6" x14ac:dyDescent="0.25">
      <c r="A26" s="17" t="s">
        <v>34</v>
      </c>
      <c r="B26" s="17" t="s">
        <v>22</v>
      </c>
    </row>
    <row r="27" spans="1:2" ht="15.6" x14ac:dyDescent="0.25">
      <c r="A27" s="17" t="s">
        <v>18</v>
      </c>
      <c r="B27" s="17">
        <v>2</v>
      </c>
    </row>
    <row r="28" spans="1:2" ht="15.6" x14ac:dyDescent="0.25">
      <c r="A28" s="17" t="s">
        <v>19</v>
      </c>
      <c r="B28" s="17" t="s">
        <v>55</v>
      </c>
    </row>
    <row r="29" spans="1:2" ht="15.6" x14ac:dyDescent="0.25">
      <c r="A29" s="17" t="s">
        <v>56</v>
      </c>
      <c r="B29" s="23">
        <v>4216</v>
      </c>
    </row>
    <row r="30" spans="1:2" ht="15.6" x14ac:dyDescent="0.25">
      <c r="A30" s="17" t="s">
        <v>41</v>
      </c>
      <c r="B30" s="18"/>
    </row>
    <row r="31" spans="1:2" ht="15.6" x14ac:dyDescent="0.25">
      <c r="A31" s="17" t="s">
        <v>42</v>
      </c>
      <c r="B31" s="23"/>
    </row>
    <row r="32" spans="1:2" ht="15.6" x14ac:dyDescent="0.25">
      <c r="A32" s="17" t="s">
        <v>58</v>
      </c>
      <c r="B32" s="17"/>
    </row>
    <row r="33" spans="1:2" ht="15.6" x14ac:dyDescent="0.25">
      <c r="A33" s="17" t="s">
        <v>59</v>
      </c>
      <c r="B33" s="24"/>
    </row>
  </sheetData>
  <mergeCells count="2">
    <mergeCell ref="A1:B1"/>
    <mergeCell ref="A19:B19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BC6B-8109-4FD8-8CE3-B040171D51F3}">
  <dimension ref="A1:B32"/>
  <sheetViews>
    <sheetView tabSelected="1" workbookViewId="0">
      <selection activeCell="K22" sqref="K22"/>
    </sheetView>
  </sheetViews>
  <sheetFormatPr defaultRowHeight="13.8" x14ac:dyDescent="0.25"/>
  <cols>
    <col min="1" max="1" width="13.44140625" style="25" customWidth="1"/>
    <col min="2" max="2" width="8.88671875" style="26"/>
  </cols>
  <sheetData>
    <row r="1" spans="1:2" x14ac:dyDescent="0.25">
      <c r="A1" s="27" t="s">
        <v>64</v>
      </c>
      <c r="B1" s="28" t="s">
        <v>65</v>
      </c>
    </row>
    <row r="2" spans="1:2" x14ac:dyDescent="0.25">
      <c r="A2" s="25">
        <v>44545</v>
      </c>
      <c r="B2" s="26">
        <v>10000</v>
      </c>
    </row>
    <row r="3" spans="1:2" x14ac:dyDescent="0.25">
      <c r="A3" s="25">
        <v>44546</v>
      </c>
      <c r="B3" s="26">
        <v>7158</v>
      </c>
    </row>
    <row r="4" spans="1:2" x14ac:dyDescent="0.25">
      <c r="A4" s="25">
        <v>44547</v>
      </c>
    </row>
    <row r="5" spans="1:2" x14ac:dyDescent="0.25">
      <c r="A5" s="25">
        <v>44548</v>
      </c>
    </row>
    <row r="6" spans="1:2" x14ac:dyDescent="0.25">
      <c r="A6" s="25">
        <v>44549</v>
      </c>
    </row>
    <row r="7" spans="1:2" x14ac:dyDescent="0.25">
      <c r="A7" s="25">
        <v>44550</v>
      </c>
    </row>
    <row r="8" spans="1:2" x14ac:dyDescent="0.25">
      <c r="A8" s="25">
        <v>44551</v>
      </c>
    </row>
    <row r="9" spans="1:2" x14ac:dyDescent="0.25">
      <c r="A9" s="25">
        <v>44552</v>
      </c>
    </row>
    <row r="10" spans="1:2" x14ac:dyDescent="0.25">
      <c r="A10" s="25">
        <v>44553</v>
      </c>
    </row>
    <row r="11" spans="1:2" x14ac:dyDescent="0.25">
      <c r="A11" s="25">
        <v>44554</v>
      </c>
    </row>
    <row r="12" spans="1:2" x14ac:dyDescent="0.25">
      <c r="A12" s="25">
        <v>44555</v>
      </c>
    </row>
    <row r="13" spans="1:2" x14ac:dyDescent="0.25">
      <c r="A13" s="25">
        <v>44556</v>
      </c>
    </row>
    <row r="14" spans="1:2" x14ac:dyDescent="0.25">
      <c r="A14" s="25">
        <v>44557</v>
      </c>
    </row>
    <row r="15" spans="1:2" x14ac:dyDescent="0.25">
      <c r="A15" s="25">
        <v>44558</v>
      </c>
    </row>
    <row r="16" spans="1:2" x14ac:dyDescent="0.25">
      <c r="A16" s="25">
        <v>44559</v>
      </c>
    </row>
    <row r="17" spans="1:1" x14ac:dyDescent="0.25">
      <c r="A17" s="25">
        <v>44560</v>
      </c>
    </row>
    <row r="18" spans="1:1" x14ac:dyDescent="0.25">
      <c r="A18" s="25">
        <v>44561</v>
      </c>
    </row>
    <row r="19" spans="1:1" x14ac:dyDescent="0.25">
      <c r="A19" s="25">
        <v>44562</v>
      </c>
    </row>
    <row r="20" spans="1:1" x14ac:dyDescent="0.25">
      <c r="A20" s="25">
        <v>44563</v>
      </c>
    </row>
    <row r="21" spans="1:1" x14ac:dyDescent="0.25">
      <c r="A21" s="25">
        <v>44564</v>
      </c>
    </row>
    <row r="22" spans="1:1" x14ac:dyDescent="0.25">
      <c r="A22" s="25">
        <v>44565</v>
      </c>
    </row>
    <row r="23" spans="1:1" x14ac:dyDescent="0.25">
      <c r="A23" s="25">
        <v>44566</v>
      </c>
    </row>
    <row r="24" spans="1:1" x14ac:dyDescent="0.25">
      <c r="A24" s="25">
        <v>44567</v>
      </c>
    </row>
    <row r="25" spans="1:1" x14ac:dyDescent="0.25">
      <c r="A25" s="25">
        <v>44568</v>
      </c>
    </row>
    <row r="26" spans="1:1" x14ac:dyDescent="0.25">
      <c r="A26" s="25">
        <v>44569</v>
      </c>
    </row>
    <row r="27" spans="1:1" x14ac:dyDescent="0.25">
      <c r="A27" s="25">
        <v>44570</v>
      </c>
    </row>
    <row r="28" spans="1:1" x14ac:dyDescent="0.25">
      <c r="A28" s="25">
        <v>44571</v>
      </c>
    </row>
    <row r="29" spans="1:1" x14ac:dyDescent="0.25">
      <c r="A29" s="25">
        <v>44572</v>
      </c>
    </row>
    <row r="30" spans="1:1" x14ac:dyDescent="0.25">
      <c r="A30" s="25">
        <v>44573</v>
      </c>
    </row>
    <row r="31" spans="1:1" x14ac:dyDescent="0.25">
      <c r="A31" s="25">
        <v>44574</v>
      </c>
    </row>
    <row r="32" spans="1:1" x14ac:dyDescent="0.25">
      <c r="A32" s="25">
        <v>44575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opLeftCell="A7" workbookViewId="0">
      <selection activeCell="G28" sqref="G28"/>
    </sheetView>
  </sheetViews>
  <sheetFormatPr defaultRowHeight="15.6" x14ac:dyDescent="0.35"/>
  <cols>
    <col min="1" max="1" width="5.21875" style="1" customWidth="1"/>
    <col min="2" max="2" width="11.21875" style="1" customWidth="1"/>
    <col min="3" max="3" width="12.5546875" style="4" customWidth="1"/>
    <col min="4" max="4" width="11.44140625" style="2" customWidth="1"/>
    <col min="5" max="5" width="8.88671875" style="1"/>
    <col min="6" max="7" width="13.44140625" style="3" customWidth="1"/>
    <col min="8" max="8" width="12.21875" style="1" customWidth="1"/>
    <col min="9" max="9" width="10.77734375" style="15" customWidth="1"/>
    <col min="10" max="10" width="8.88671875" style="1"/>
    <col min="11" max="11" width="6.44140625" style="1" customWidth="1"/>
    <col min="12" max="12" width="10.44140625" style="1" customWidth="1"/>
    <col min="13" max="15" width="8.88671875" style="1"/>
    <col min="16" max="16" width="13.44140625" style="1" customWidth="1"/>
    <col min="17" max="17" width="12.109375" style="1" customWidth="1"/>
    <col min="18" max="18" width="11.109375" style="1" customWidth="1"/>
    <col min="19" max="19" width="12.21875" style="1" customWidth="1"/>
    <col min="20" max="16384" width="8.88671875" style="1"/>
  </cols>
  <sheetData>
    <row r="1" spans="1:9" ht="21.6" customHeight="1" x14ac:dyDescent="0.35">
      <c r="A1" s="22" t="s">
        <v>8</v>
      </c>
      <c r="B1" s="22"/>
      <c r="C1" s="22"/>
      <c r="D1" s="22"/>
      <c r="E1" s="22"/>
      <c r="F1" s="22"/>
      <c r="G1" s="22"/>
      <c r="H1" s="22"/>
      <c r="I1" s="22"/>
    </row>
    <row r="2" spans="1:9" ht="25.2" customHeight="1" x14ac:dyDescent="0.35">
      <c r="A2" s="21" t="s">
        <v>9</v>
      </c>
      <c r="B2" s="21"/>
      <c r="C2" s="21"/>
      <c r="D2" s="21"/>
      <c r="E2" s="21"/>
      <c r="F2" s="21"/>
      <c r="G2" s="21"/>
      <c r="H2" s="21"/>
      <c r="I2" s="21"/>
    </row>
    <row r="3" spans="1:9" ht="22.8" customHeight="1" x14ac:dyDescent="0.4">
      <c r="A3" s="5" t="s">
        <v>5</v>
      </c>
      <c r="B3" s="6" t="s">
        <v>0</v>
      </c>
      <c r="C3" s="5" t="s">
        <v>7</v>
      </c>
      <c r="D3" s="6" t="s">
        <v>3</v>
      </c>
      <c r="E3" s="7" t="s">
        <v>1</v>
      </c>
      <c r="F3" s="8" t="s">
        <v>11</v>
      </c>
      <c r="G3" s="8" t="s">
        <v>6</v>
      </c>
      <c r="H3" s="7" t="s">
        <v>4</v>
      </c>
      <c r="I3" s="13" t="s">
        <v>2</v>
      </c>
    </row>
    <row r="4" spans="1:9" x14ac:dyDescent="0.35">
      <c r="A4" s="9">
        <v>1</v>
      </c>
      <c r="B4" s="10">
        <v>2000</v>
      </c>
      <c r="C4" s="9">
        <v>2000</v>
      </c>
      <c r="D4" s="11">
        <v>0</v>
      </c>
      <c r="E4" s="12">
        <v>0.2</v>
      </c>
      <c r="F4" s="10">
        <f>0-1*(B4+D4)*E4</f>
        <v>-400</v>
      </c>
      <c r="G4" s="12">
        <f>F4/10000</f>
        <v>-0.04</v>
      </c>
      <c r="H4" s="12">
        <v>0.5</v>
      </c>
      <c r="I4" s="14">
        <f t="shared" ref="I4:I14" si="0">(B4+D4)*5*0.1</f>
        <v>1000</v>
      </c>
    </row>
    <row r="5" spans="1:9" x14ac:dyDescent="0.35">
      <c r="A5" s="9">
        <v>2</v>
      </c>
      <c r="B5" s="10">
        <f>C5+B4+D4</f>
        <v>4000</v>
      </c>
      <c r="C5" s="9">
        <v>2000</v>
      </c>
      <c r="D5" s="11">
        <f>I4</f>
        <v>1000</v>
      </c>
      <c r="E5" s="12">
        <v>0.15</v>
      </c>
      <c r="F5" s="10">
        <f t="shared" ref="F5:F14" si="1">D5-1*(B5+D5)*E5</f>
        <v>250</v>
      </c>
      <c r="G5" s="12">
        <f t="shared" ref="G5:G14" si="2">F5/10000</f>
        <v>2.5000000000000001E-2</v>
      </c>
      <c r="H5" s="12">
        <v>0.5</v>
      </c>
      <c r="I5" s="14">
        <f t="shared" si="0"/>
        <v>2500</v>
      </c>
    </row>
    <row r="6" spans="1:9" x14ac:dyDescent="0.35">
      <c r="A6" s="9">
        <v>3</v>
      </c>
      <c r="B6" s="10">
        <f t="shared" ref="B6:B14" si="3">C6+B5+D5</f>
        <v>7000</v>
      </c>
      <c r="C6" s="9">
        <v>2000</v>
      </c>
      <c r="D6" s="11">
        <f t="shared" ref="D6:D14" si="4">I5</f>
        <v>2500</v>
      </c>
      <c r="E6" s="12">
        <v>0.15</v>
      </c>
      <c r="F6" s="10">
        <f t="shared" si="1"/>
        <v>1075</v>
      </c>
      <c r="G6" s="12">
        <f t="shared" si="2"/>
        <v>0.1075</v>
      </c>
      <c r="H6" s="12">
        <v>0.5</v>
      </c>
      <c r="I6" s="14">
        <f t="shared" si="0"/>
        <v>4750</v>
      </c>
    </row>
    <row r="7" spans="1:9" x14ac:dyDescent="0.35">
      <c r="A7" s="9">
        <v>4</v>
      </c>
      <c r="B7" s="10">
        <f t="shared" si="3"/>
        <v>11500</v>
      </c>
      <c r="C7" s="9">
        <v>2000</v>
      </c>
      <c r="D7" s="11">
        <f t="shared" si="4"/>
        <v>4750</v>
      </c>
      <c r="E7" s="12">
        <v>0.15</v>
      </c>
      <c r="F7" s="10">
        <f t="shared" si="1"/>
        <v>2312.5</v>
      </c>
      <c r="G7" s="12">
        <f t="shared" si="2"/>
        <v>0.23125000000000001</v>
      </c>
      <c r="H7" s="12">
        <v>0.5</v>
      </c>
      <c r="I7" s="14">
        <f t="shared" si="0"/>
        <v>8125</v>
      </c>
    </row>
    <row r="8" spans="1:9" x14ac:dyDescent="0.35">
      <c r="A8" s="9">
        <v>5</v>
      </c>
      <c r="B8" s="10">
        <f t="shared" si="3"/>
        <v>18250</v>
      </c>
      <c r="C8" s="9">
        <v>2000</v>
      </c>
      <c r="D8" s="11">
        <f t="shared" si="4"/>
        <v>8125</v>
      </c>
      <c r="E8" s="12">
        <v>0.15</v>
      </c>
      <c r="F8" s="10">
        <f t="shared" si="1"/>
        <v>4168.75</v>
      </c>
      <c r="G8" s="12">
        <f t="shared" si="2"/>
        <v>0.416875</v>
      </c>
      <c r="H8" s="12">
        <v>0.5</v>
      </c>
      <c r="I8" s="14">
        <f t="shared" si="0"/>
        <v>13187.5</v>
      </c>
    </row>
    <row r="9" spans="1:9" x14ac:dyDescent="0.35">
      <c r="A9" s="9">
        <v>6</v>
      </c>
      <c r="B9" s="10">
        <f t="shared" si="3"/>
        <v>26375</v>
      </c>
      <c r="C9" s="9"/>
      <c r="D9" s="11">
        <f t="shared" si="4"/>
        <v>13187.5</v>
      </c>
      <c r="E9" s="12">
        <v>0.15</v>
      </c>
      <c r="F9" s="10">
        <f t="shared" si="1"/>
        <v>7253.125</v>
      </c>
      <c r="G9" s="12">
        <f t="shared" si="2"/>
        <v>0.72531250000000003</v>
      </c>
      <c r="H9" s="12">
        <v>0.5</v>
      </c>
      <c r="I9" s="14">
        <f t="shared" si="0"/>
        <v>19781.25</v>
      </c>
    </row>
    <row r="10" spans="1:9" x14ac:dyDescent="0.35">
      <c r="A10" s="9">
        <v>7</v>
      </c>
      <c r="B10" s="10">
        <f t="shared" si="3"/>
        <v>39562.5</v>
      </c>
      <c r="C10" s="9"/>
      <c r="D10" s="11">
        <f t="shared" si="4"/>
        <v>19781.25</v>
      </c>
      <c r="E10" s="12">
        <v>0.15</v>
      </c>
      <c r="F10" s="10">
        <f t="shared" si="1"/>
        <v>10879.6875</v>
      </c>
      <c r="G10" s="12">
        <f t="shared" si="2"/>
        <v>1.0879687499999999</v>
      </c>
      <c r="H10" s="12">
        <v>0.5</v>
      </c>
      <c r="I10" s="14">
        <f t="shared" si="0"/>
        <v>29671.875</v>
      </c>
    </row>
    <row r="11" spans="1:9" x14ac:dyDescent="0.35">
      <c r="A11" s="9">
        <v>8</v>
      </c>
      <c r="B11" s="10">
        <f t="shared" si="3"/>
        <v>59343.75</v>
      </c>
      <c r="C11" s="9"/>
      <c r="D11" s="11">
        <f t="shared" si="4"/>
        <v>29671.875</v>
      </c>
      <c r="E11" s="12">
        <v>0.15</v>
      </c>
      <c r="F11" s="10">
        <f t="shared" si="1"/>
        <v>16319.53125</v>
      </c>
      <c r="G11" s="12">
        <f t="shared" si="2"/>
        <v>1.6319531249999999</v>
      </c>
      <c r="H11" s="12">
        <v>0.5</v>
      </c>
      <c r="I11" s="14">
        <f t="shared" si="0"/>
        <v>44507.8125</v>
      </c>
    </row>
    <row r="12" spans="1:9" x14ac:dyDescent="0.35">
      <c r="A12" s="9">
        <v>9</v>
      </c>
      <c r="B12" s="10">
        <f t="shared" si="3"/>
        <v>89015.625</v>
      </c>
      <c r="C12" s="9"/>
      <c r="D12" s="11">
        <f t="shared" si="4"/>
        <v>44507.8125</v>
      </c>
      <c r="E12" s="12">
        <v>0.15</v>
      </c>
      <c r="F12" s="10">
        <f t="shared" si="1"/>
        <v>24479.296875</v>
      </c>
      <c r="G12" s="12">
        <f t="shared" si="2"/>
        <v>2.4479296874999998</v>
      </c>
      <c r="H12" s="12">
        <v>0.5</v>
      </c>
      <c r="I12" s="14">
        <f t="shared" si="0"/>
        <v>66761.71875</v>
      </c>
    </row>
    <row r="13" spans="1:9" x14ac:dyDescent="0.35">
      <c r="A13" s="9">
        <v>10</v>
      </c>
      <c r="B13" s="10">
        <f t="shared" si="3"/>
        <v>133523.4375</v>
      </c>
      <c r="C13" s="9"/>
      <c r="D13" s="11">
        <f t="shared" si="4"/>
        <v>66761.71875</v>
      </c>
      <c r="E13" s="12">
        <v>0.15</v>
      </c>
      <c r="F13" s="10">
        <f t="shared" si="1"/>
        <v>36718.9453125</v>
      </c>
      <c r="G13" s="12">
        <f t="shared" si="2"/>
        <v>3.67189453125</v>
      </c>
      <c r="H13" s="12">
        <v>0.5</v>
      </c>
      <c r="I13" s="14">
        <f t="shared" si="0"/>
        <v>100142.578125</v>
      </c>
    </row>
    <row r="14" spans="1:9" x14ac:dyDescent="0.35">
      <c r="A14" s="9">
        <v>11</v>
      </c>
      <c r="B14" s="10">
        <f t="shared" si="3"/>
        <v>200285.15625</v>
      </c>
      <c r="C14" s="9"/>
      <c r="D14" s="11">
        <f t="shared" si="4"/>
        <v>100142.578125</v>
      </c>
      <c r="E14" s="12">
        <v>0.15</v>
      </c>
      <c r="F14" s="10">
        <f t="shared" si="1"/>
        <v>55078.41796875</v>
      </c>
      <c r="G14" s="12">
        <f t="shared" si="2"/>
        <v>5.5078417968749998</v>
      </c>
      <c r="H14" s="12">
        <v>0.5</v>
      </c>
      <c r="I14" s="14">
        <f t="shared" si="0"/>
        <v>150213.8671875</v>
      </c>
    </row>
    <row r="16" spans="1:9" ht="16.2" x14ac:dyDescent="0.35">
      <c r="A16" s="21" t="s">
        <v>10</v>
      </c>
      <c r="B16" s="21"/>
      <c r="C16" s="21"/>
      <c r="D16" s="21"/>
      <c r="E16" s="21"/>
      <c r="F16" s="21"/>
      <c r="G16" s="21"/>
      <c r="H16" s="21"/>
      <c r="I16" s="21"/>
    </row>
    <row r="17" spans="1:9" ht="16.2" x14ac:dyDescent="0.4">
      <c r="A17" s="5" t="s">
        <v>5</v>
      </c>
      <c r="B17" s="6" t="s">
        <v>0</v>
      </c>
      <c r="C17" s="5" t="s">
        <v>7</v>
      </c>
      <c r="D17" s="6" t="s">
        <v>3</v>
      </c>
      <c r="E17" s="7" t="s">
        <v>1</v>
      </c>
      <c r="F17" s="8" t="s">
        <v>11</v>
      </c>
      <c r="G17" s="8" t="s">
        <v>6</v>
      </c>
      <c r="H17" s="7" t="s">
        <v>4</v>
      </c>
      <c r="I17" s="13" t="s">
        <v>2</v>
      </c>
    </row>
    <row r="18" spans="1:9" x14ac:dyDescent="0.35">
      <c r="A18" s="9">
        <v>1</v>
      </c>
      <c r="B18" s="10">
        <v>2500</v>
      </c>
      <c r="C18" s="9">
        <v>2500</v>
      </c>
      <c r="D18" s="11">
        <v>0</v>
      </c>
      <c r="E18" s="12">
        <v>0.2</v>
      </c>
      <c r="F18" s="10">
        <f>0-1*(B18+D18)*E18</f>
        <v>-500</v>
      </c>
      <c r="G18" s="12">
        <f>F18/10000</f>
        <v>-0.05</v>
      </c>
      <c r="H18" s="12">
        <v>0.5</v>
      </c>
      <c r="I18" s="14">
        <f t="shared" ref="I18:I28" si="5">(B18+D18)*5*0.1</f>
        <v>1250</v>
      </c>
    </row>
    <row r="19" spans="1:9" x14ac:dyDescent="0.35">
      <c r="A19" s="9">
        <v>2</v>
      </c>
      <c r="B19" s="10">
        <f>C19+B18+D18</f>
        <v>5000</v>
      </c>
      <c r="C19" s="9">
        <v>2500</v>
      </c>
      <c r="D19" s="11">
        <f>I18</f>
        <v>1250</v>
      </c>
      <c r="E19" s="12">
        <v>0.15</v>
      </c>
      <c r="F19" s="10">
        <f t="shared" ref="F19:F28" si="6">D19-1*(B19+D19)*E19</f>
        <v>312.5</v>
      </c>
      <c r="G19" s="12">
        <f t="shared" ref="G19:G28" si="7">F19/10000</f>
        <v>3.125E-2</v>
      </c>
      <c r="H19" s="12">
        <v>0.5</v>
      </c>
      <c r="I19" s="14">
        <f t="shared" si="5"/>
        <v>3125</v>
      </c>
    </row>
    <row r="20" spans="1:9" x14ac:dyDescent="0.35">
      <c r="A20" s="9">
        <v>3</v>
      </c>
      <c r="B20" s="10">
        <f t="shared" ref="B20:B28" si="8">C20+B19+D19</f>
        <v>8750</v>
      </c>
      <c r="C20" s="9">
        <v>2500</v>
      </c>
      <c r="D20" s="11">
        <f t="shared" ref="D20:D28" si="9">I19</f>
        <v>3125</v>
      </c>
      <c r="E20" s="12">
        <v>0.15</v>
      </c>
      <c r="F20" s="10">
        <f t="shared" si="6"/>
        <v>1343.75</v>
      </c>
      <c r="G20" s="12">
        <f t="shared" si="7"/>
        <v>0.13437499999999999</v>
      </c>
      <c r="H20" s="12">
        <v>0.5</v>
      </c>
      <c r="I20" s="14">
        <f t="shared" si="5"/>
        <v>5937.5</v>
      </c>
    </row>
    <row r="21" spans="1:9" x14ac:dyDescent="0.35">
      <c r="A21" s="9">
        <v>4</v>
      </c>
      <c r="B21" s="10">
        <f t="shared" si="8"/>
        <v>14375</v>
      </c>
      <c r="C21" s="9">
        <v>2500</v>
      </c>
      <c r="D21" s="11">
        <f t="shared" si="9"/>
        <v>5937.5</v>
      </c>
      <c r="E21" s="12">
        <v>0.15</v>
      </c>
      <c r="F21" s="10">
        <f t="shared" si="6"/>
        <v>2890.625</v>
      </c>
      <c r="G21" s="12">
        <f t="shared" si="7"/>
        <v>0.2890625</v>
      </c>
      <c r="H21" s="12">
        <v>0.5</v>
      </c>
      <c r="I21" s="14">
        <f t="shared" si="5"/>
        <v>10156.25</v>
      </c>
    </row>
    <row r="22" spans="1:9" x14ac:dyDescent="0.35">
      <c r="A22" s="9">
        <v>5</v>
      </c>
      <c r="B22" s="10">
        <f t="shared" si="8"/>
        <v>20312.5</v>
      </c>
      <c r="C22" s="9"/>
      <c r="D22" s="11">
        <f t="shared" si="9"/>
        <v>10156.25</v>
      </c>
      <c r="E22" s="12">
        <v>0.15</v>
      </c>
      <c r="F22" s="10">
        <f t="shared" si="6"/>
        <v>5585.9375</v>
      </c>
      <c r="G22" s="12">
        <f t="shared" si="7"/>
        <v>0.55859375</v>
      </c>
      <c r="H22" s="12">
        <v>0.5</v>
      </c>
      <c r="I22" s="14">
        <f t="shared" si="5"/>
        <v>15234.375</v>
      </c>
    </row>
    <row r="23" spans="1:9" x14ac:dyDescent="0.35">
      <c r="A23" s="9">
        <v>6</v>
      </c>
      <c r="B23" s="10">
        <f t="shared" si="8"/>
        <v>30468.75</v>
      </c>
      <c r="C23" s="9"/>
      <c r="D23" s="11">
        <f t="shared" si="9"/>
        <v>15234.375</v>
      </c>
      <c r="E23" s="12">
        <v>0.15</v>
      </c>
      <c r="F23" s="10">
        <f t="shared" si="6"/>
        <v>8378.90625</v>
      </c>
      <c r="G23" s="12">
        <f t="shared" si="7"/>
        <v>0.837890625</v>
      </c>
      <c r="H23" s="12">
        <v>0.5</v>
      </c>
      <c r="I23" s="14">
        <f t="shared" si="5"/>
        <v>22851.5625</v>
      </c>
    </row>
    <row r="24" spans="1:9" x14ac:dyDescent="0.35">
      <c r="A24" s="9">
        <v>7</v>
      </c>
      <c r="B24" s="10">
        <f t="shared" si="8"/>
        <v>45703.125</v>
      </c>
      <c r="C24" s="9"/>
      <c r="D24" s="11">
        <f t="shared" si="9"/>
        <v>22851.5625</v>
      </c>
      <c r="E24" s="12">
        <v>0.15</v>
      </c>
      <c r="F24" s="10">
        <f t="shared" si="6"/>
        <v>12568.359375</v>
      </c>
      <c r="G24" s="12">
        <f t="shared" si="7"/>
        <v>1.2568359375</v>
      </c>
      <c r="H24" s="12">
        <v>0.5</v>
      </c>
      <c r="I24" s="14">
        <f t="shared" si="5"/>
        <v>34277.34375</v>
      </c>
    </row>
    <row r="25" spans="1:9" x14ac:dyDescent="0.35">
      <c r="A25" s="9">
        <v>8</v>
      </c>
      <c r="B25" s="10">
        <f t="shared" si="8"/>
        <v>68554.6875</v>
      </c>
      <c r="C25" s="9"/>
      <c r="D25" s="11">
        <f t="shared" si="9"/>
        <v>34277.34375</v>
      </c>
      <c r="E25" s="12">
        <v>0.15</v>
      </c>
      <c r="F25" s="10">
        <f t="shared" si="6"/>
        <v>18852.5390625</v>
      </c>
      <c r="G25" s="12">
        <f t="shared" si="7"/>
        <v>1.88525390625</v>
      </c>
      <c r="H25" s="12">
        <v>0.5</v>
      </c>
      <c r="I25" s="14">
        <f t="shared" si="5"/>
        <v>51416.015625</v>
      </c>
    </row>
    <row r="26" spans="1:9" x14ac:dyDescent="0.35">
      <c r="A26" s="9">
        <v>9</v>
      </c>
      <c r="B26" s="10">
        <f t="shared" si="8"/>
        <v>102832.03125</v>
      </c>
      <c r="C26" s="9"/>
      <c r="D26" s="11">
        <f t="shared" si="9"/>
        <v>51416.015625</v>
      </c>
      <c r="E26" s="12">
        <v>0.15</v>
      </c>
      <c r="F26" s="10">
        <f t="shared" si="6"/>
        <v>28278.80859375</v>
      </c>
      <c r="G26" s="12">
        <f t="shared" si="7"/>
        <v>2.827880859375</v>
      </c>
      <c r="H26" s="12">
        <v>0.5</v>
      </c>
      <c r="I26" s="14">
        <f t="shared" si="5"/>
        <v>77124.0234375</v>
      </c>
    </row>
    <row r="27" spans="1:9" x14ac:dyDescent="0.35">
      <c r="A27" s="9">
        <v>10</v>
      </c>
      <c r="B27" s="10">
        <f t="shared" si="8"/>
        <v>154248.046875</v>
      </c>
      <c r="C27" s="9"/>
      <c r="D27" s="11">
        <f t="shared" si="9"/>
        <v>77124.0234375</v>
      </c>
      <c r="E27" s="12">
        <v>0.15</v>
      </c>
      <c r="F27" s="10">
        <f t="shared" si="6"/>
        <v>42418.212890625</v>
      </c>
      <c r="G27" s="12">
        <f t="shared" si="7"/>
        <v>4.2418212890625</v>
      </c>
      <c r="H27" s="12">
        <v>0.5</v>
      </c>
      <c r="I27" s="14">
        <f t="shared" si="5"/>
        <v>115686.03515625</v>
      </c>
    </row>
    <row r="28" spans="1:9" x14ac:dyDescent="0.35">
      <c r="A28" s="9">
        <v>11</v>
      </c>
      <c r="B28" s="10">
        <f t="shared" si="8"/>
        <v>231372.0703125</v>
      </c>
      <c r="C28" s="9"/>
      <c r="D28" s="11">
        <f t="shared" si="9"/>
        <v>115686.03515625</v>
      </c>
      <c r="E28" s="12">
        <v>0.15</v>
      </c>
      <c r="F28" s="10">
        <f t="shared" si="6"/>
        <v>63627.3193359375</v>
      </c>
      <c r="G28" s="12">
        <f t="shared" si="7"/>
        <v>6.36273193359375</v>
      </c>
      <c r="H28" s="12">
        <v>0.5</v>
      </c>
      <c r="I28" s="14">
        <f t="shared" si="5"/>
        <v>173529.052734375</v>
      </c>
    </row>
  </sheetData>
  <mergeCells count="3">
    <mergeCell ref="A2:I2"/>
    <mergeCell ref="A16:I16"/>
    <mergeCell ref="A1:I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4461-AD84-46B6-986E-0986BE7397CB}">
  <dimension ref="A1:U28"/>
  <sheetViews>
    <sheetView workbookViewId="0">
      <selection activeCell="U19" sqref="U19"/>
    </sheetView>
  </sheetViews>
  <sheetFormatPr defaultRowHeight="13.8" x14ac:dyDescent="0.25"/>
  <cols>
    <col min="7" max="7" width="12.44140625" customWidth="1"/>
    <col min="12" max="12" width="11.21875" customWidth="1"/>
    <col min="13" max="13" width="10.88671875" customWidth="1"/>
    <col min="14" max="14" width="12.109375" style="19" customWidth="1"/>
    <col min="16" max="16" width="8.88671875" customWidth="1"/>
    <col min="17" max="17" width="13.21875" customWidth="1"/>
    <col min="18" max="18" width="6.77734375" customWidth="1"/>
    <col min="19" max="19" width="11.6640625" customWidth="1"/>
    <col min="20" max="20" width="8.88671875" customWidth="1"/>
  </cols>
  <sheetData>
    <row r="1" spans="1:21" ht="16.2" x14ac:dyDescent="0.25">
      <c r="A1" s="22" t="s">
        <v>8</v>
      </c>
      <c r="B1" s="22"/>
      <c r="C1" s="22"/>
      <c r="D1" s="22"/>
      <c r="E1" s="22"/>
      <c r="F1" s="22"/>
      <c r="G1" s="22"/>
      <c r="H1" s="22"/>
      <c r="I1" s="22"/>
    </row>
    <row r="2" spans="1:21" ht="16.2" x14ac:dyDescent="0.25">
      <c r="A2" s="21" t="s">
        <v>12</v>
      </c>
      <c r="B2" s="21"/>
      <c r="C2" s="21"/>
      <c r="D2" s="21"/>
      <c r="E2" s="21"/>
      <c r="F2" s="21"/>
      <c r="G2" s="21"/>
      <c r="H2" s="21"/>
      <c r="I2" s="21"/>
      <c r="K2" s="21" t="s">
        <v>48</v>
      </c>
      <c r="L2" s="21"/>
      <c r="M2" s="21"/>
      <c r="N2" s="21"/>
      <c r="O2" s="21"/>
      <c r="P2" s="21"/>
      <c r="Q2" s="21"/>
      <c r="R2" s="21"/>
      <c r="S2" s="21"/>
      <c r="T2" s="21"/>
    </row>
    <row r="3" spans="1:21" ht="16.2" x14ac:dyDescent="0.4">
      <c r="A3" s="5" t="s">
        <v>5</v>
      </c>
      <c r="B3" s="6" t="s">
        <v>0</v>
      </c>
      <c r="C3" s="5" t="s">
        <v>7</v>
      </c>
      <c r="D3" s="6" t="s">
        <v>3</v>
      </c>
      <c r="E3" s="7" t="s">
        <v>1</v>
      </c>
      <c r="F3" s="8" t="s">
        <v>11</v>
      </c>
      <c r="G3" s="8" t="s">
        <v>6</v>
      </c>
      <c r="H3" s="7" t="s">
        <v>4</v>
      </c>
      <c r="I3" s="13" t="s">
        <v>2</v>
      </c>
      <c r="K3" s="5" t="s">
        <v>46</v>
      </c>
      <c r="L3" s="6" t="s">
        <v>49</v>
      </c>
      <c r="M3" s="5" t="s">
        <v>7</v>
      </c>
      <c r="N3" s="5" t="s">
        <v>3</v>
      </c>
      <c r="O3" s="7" t="s">
        <v>1</v>
      </c>
      <c r="P3" s="8" t="s">
        <v>11</v>
      </c>
      <c r="Q3" s="8" t="s">
        <v>6</v>
      </c>
      <c r="R3" s="8" t="s">
        <v>47</v>
      </c>
      <c r="S3" s="7" t="s">
        <v>4</v>
      </c>
      <c r="T3" s="13" t="s">
        <v>2</v>
      </c>
      <c r="U3" s="20" t="s">
        <v>50</v>
      </c>
    </row>
    <row r="4" spans="1:21" ht="15.6" x14ac:dyDescent="0.35">
      <c r="A4" s="9">
        <v>1</v>
      </c>
      <c r="B4" s="10">
        <v>2000</v>
      </c>
      <c r="C4" s="9">
        <v>2000</v>
      </c>
      <c r="D4" s="11">
        <v>0</v>
      </c>
      <c r="E4" s="12">
        <v>0.2</v>
      </c>
      <c r="F4" s="10">
        <f>0-1*(B4+D4)*E4</f>
        <v>-400</v>
      </c>
      <c r="G4" s="12">
        <f>F4/10000</f>
        <v>-0.04</v>
      </c>
      <c r="H4" s="12">
        <v>0.3</v>
      </c>
      <c r="I4" s="14">
        <f>(B4+D4)*3*0.1</f>
        <v>600</v>
      </c>
      <c r="K4" s="9">
        <v>1</v>
      </c>
      <c r="L4" s="10">
        <v>2500</v>
      </c>
      <c r="M4" s="9">
        <v>2500</v>
      </c>
      <c r="N4" s="10">
        <v>0</v>
      </c>
      <c r="O4" s="12">
        <v>0.2</v>
      </c>
      <c r="P4" s="10">
        <f>0-1*(L4+N4)*O4</f>
        <v>-500</v>
      </c>
      <c r="Q4" s="12">
        <f>P4/10000</f>
        <v>-0.05</v>
      </c>
      <c r="R4" s="14">
        <v>4</v>
      </c>
      <c r="S4" s="12">
        <f>R4*0.08</f>
        <v>0.32</v>
      </c>
      <c r="T4" s="14">
        <f>(L4+N4)*S4</f>
        <v>800</v>
      </c>
      <c r="U4">
        <v>1</v>
      </c>
    </row>
    <row r="5" spans="1:21" ht="15.6" x14ac:dyDescent="0.35">
      <c r="A5" s="9">
        <v>2</v>
      </c>
      <c r="B5" s="10">
        <f>C5+B4+D4</f>
        <v>4000</v>
      </c>
      <c r="C5" s="9">
        <v>2000</v>
      </c>
      <c r="D5" s="11">
        <f>I4</f>
        <v>600</v>
      </c>
      <c r="E5" s="12">
        <v>0.15</v>
      </c>
      <c r="F5" s="10">
        <f t="shared" ref="F5:F14" si="0">D5-1*(B5+D5)*E5</f>
        <v>-90</v>
      </c>
      <c r="G5" s="12">
        <f t="shared" ref="G5:G14" si="1">F5/10000</f>
        <v>-8.9999999999999993E-3</v>
      </c>
      <c r="H5" s="12">
        <v>0.3</v>
      </c>
      <c r="I5" s="14">
        <f t="shared" ref="I5:I14" si="2">(B5+D5)*3*0.1</f>
        <v>1380</v>
      </c>
      <c r="K5" s="9">
        <v>2</v>
      </c>
      <c r="L5" s="10">
        <f t="shared" ref="L5:L14" si="3">M5+L4+N4</f>
        <v>5000</v>
      </c>
      <c r="M5" s="9">
        <v>2500</v>
      </c>
      <c r="N5" s="10">
        <f>T4</f>
        <v>800</v>
      </c>
      <c r="O5" s="12">
        <v>0.16</v>
      </c>
      <c r="P5" s="10">
        <f t="shared" ref="P5:P14" si="4">N5-1*(L5+N5)*O5</f>
        <v>-128</v>
      </c>
      <c r="Q5" s="12">
        <f t="shared" ref="Q5:Q14" si="5">P5/10000</f>
        <v>-1.2800000000000001E-2</v>
      </c>
      <c r="R5" s="14">
        <v>4</v>
      </c>
      <c r="S5" s="12">
        <f t="shared" ref="S5:S14" si="6">R5*0.08</f>
        <v>0.32</v>
      </c>
      <c r="T5" s="14">
        <f t="shared" ref="T5:T14" si="7">(L5+N5)*S5</f>
        <v>1856</v>
      </c>
      <c r="U5">
        <f>U4*1.03</f>
        <v>1.03</v>
      </c>
    </row>
    <row r="6" spans="1:21" ht="15.6" x14ac:dyDescent="0.35">
      <c r="A6" s="9">
        <v>3</v>
      </c>
      <c r="B6" s="10">
        <f t="shared" ref="B6:B14" si="8">C6+B5+D5</f>
        <v>6600</v>
      </c>
      <c r="C6" s="9">
        <v>2000</v>
      </c>
      <c r="D6" s="11">
        <f t="shared" ref="D6:D14" si="9">I5</f>
        <v>1380</v>
      </c>
      <c r="E6" s="12">
        <v>0.15</v>
      </c>
      <c r="F6" s="10">
        <f t="shared" si="0"/>
        <v>183</v>
      </c>
      <c r="G6" s="12">
        <f t="shared" si="1"/>
        <v>1.83E-2</v>
      </c>
      <c r="H6" s="12">
        <v>0.3</v>
      </c>
      <c r="I6" s="14">
        <f t="shared" si="2"/>
        <v>2394</v>
      </c>
      <c r="K6" s="9">
        <v>3</v>
      </c>
      <c r="L6" s="10">
        <f t="shared" si="3"/>
        <v>8300</v>
      </c>
      <c r="M6" s="9">
        <v>2500</v>
      </c>
      <c r="N6" s="10">
        <f t="shared" ref="N6:N14" si="10">T5</f>
        <v>1856</v>
      </c>
      <c r="O6" s="12">
        <v>0.16</v>
      </c>
      <c r="P6" s="10">
        <f t="shared" si="4"/>
        <v>231.03999999999996</v>
      </c>
      <c r="Q6" s="12">
        <f t="shared" si="5"/>
        <v>2.3103999999999996E-2</v>
      </c>
      <c r="R6" s="14">
        <v>4</v>
      </c>
      <c r="S6" s="12">
        <f t="shared" si="6"/>
        <v>0.32</v>
      </c>
      <c r="T6" s="14">
        <f t="shared" si="7"/>
        <v>3249.92</v>
      </c>
      <c r="U6">
        <f t="shared" ref="U6:U14" si="11">U5*1.03</f>
        <v>1.0609</v>
      </c>
    </row>
    <row r="7" spans="1:21" ht="15.6" x14ac:dyDescent="0.35">
      <c r="A7" s="9">
        <v>4</v>
      </c>
      <c r="B7" s="10">
        <f t="shared" si="8"/>
        <v>9980</v>
      </c>
      <c r="C7" s="9">
        <v>2000</v>
      </c>
      <c r="D7" s="11">
        <f t="shared" si="9"/>
        <v>2394</v>
      </c>
      <c r="E7" s="12">
        <v>0.15</v>
      </c>
      <c r="F7" s="10">
        <f t="shared" si="0"/>
        <v>537.90000000000009</v>
      </c>
      <c r="G7" s="12">
        <f t="shared" si="1"/>
        <v>5.3790000000000011E-2</v>
      </c>
      <c r="H7" s="12">
        <v>0.3</v>
      </c>
      <c r="I7" s="14">
        <f t="shared" si="2"/>
        <v>3712.2000000000003</v>
      </c>
      <c r="K7" s="9">
        <v>4</v>
      </c>
      <c r="L7" s="10">
        <f t="shared" si="3"/>
        <v>12656</v>
      </c>
      <c r="M7" s="9">
        <v>2500</v>
      </c>
      <c r="N7" s="10">
        <f t="shared" si="10"/>
        <v>3249.92</v>
      </c>
      <c r="O7" s="12">
        <v>0.16</v>
      </c>
      <c r="P7" s="10">
        <f t="shared" si="4"/>
        <v>704.97280000000001</v>
      </c>
      <c r="Q7" s="12">
        <f t="shared" si="5"/>
        <v>7.0497279999999996E-2</v>
      </c>
      <c r="R7" s="14">
        <v>4</v>
      </c>
      <c r="S7" s="12">
        <f t="shared" si="6"/>
        <v>0.32</v>
      </c>
      <c r="T7" s="14">
        <f t="shared" si="7"/>
        <v>5089.8944000000001</v>
      </c>
      <c r="U7">
        <f t="shared" si="11"/>
        <v>1.092727</v>
      </c>
    </row>
    <row r="8" spans="1:21" ht="15.6" x14ac:dyDescent="0.35">
      <c r="A8" s="9">
        <v>5</v>
      </c>
      <c r="B8" s="10">
        <f t="shared" si="8"/>
        <v>14374</v>
      </c>
      <c r="C8" s="9">
        <v>2000</v>
      </c>
      <c r="D8" s="11">
        <f t="shared" si="9"/>
        <v>3712.2000000000003</v>
      </c>
      <c r="E8" s="12">
        <v>0.15</v>
      </c>
      <c r="F8" s="10">
        <f t="shared" si="0"/>
        <v>999.27000000000044</v>
      </c>
      <c r="G8" s="12">
        <f t="shared" si="1"/>
        <v>9.9927000000000044E-2</v>
      </c>
      <c r="H8" s="12">
        <v>0.3</v>
      </c>
      <c r="I8" s="14">
        <f t="shared" si="2"/>
        <v>5425.8600000000006</v>
      </c>
      <c r="K8" s="9">
        <v>5</v>
      </c>
      <c r="L8" s="10">
        <f t="shared" si="3"/>
        <v>15905.92</v>
      </c>
      <c r="M8" s="9"/>
      <c r="N8" s="10">
        <f t="shared" si="10"/>
        <v>5089.8944000000001</v>
      </c>
      <c r="O8" s="12">
        <v>0.16</v>
      </c>
      <c r="P8" s="10">
        <f t="shared" si="4"/>
        <v>1730.5640960000001</v>
      </c>
      <c r="Q8" s="12">
        <f t="shared" si="5"/>
        <v>0.17305640960000002</v>
      </c>
      <c r="R8" s="14">
        <v>4</v>
      </c>
      <c r="S8" s="12">
        <f t="shared" si="6"/>
        <v>0.32</v>
      </c>
      <c r="T8" s="14">
        <f t="shared" si="7"/>
        <v>6718.6606080000001</v>
      </c>
      <c r="U8">
        <f t="shared" si="11"/>
        <v>1.1255088100000001</v>
      </c>
    </row>
    <row r="9" spans="1:21" ht="15.6" x14ac:dyDescent="0.35">
      <c r="A9" s="9">
        <v>6</v>
      </c>
      <c r="B9" s="10">
        <f t="shared" si="8"/>
        <v>18086.2</v>
      </c>
      <c r="C9" s="9"/>
      <c r="D9" s="11">
        <f t="shared" si="9"/>
        <v>5425.8600000000006</v>
      </c>
      <c r="E9" s="12">
        <v>0.15</v>
      </c>
      <c r="F9" s="10">
        <f t="shared" si="0"/>
        <v>1899.0510000000004</v>
      </c>
      <c r="G9" s="12">
        <f t="shared" si="1"/>
        <v>0.18990510000000005</v>
      </c>
      <c r="H9" s="12">
        <v>0.3</v>
      </c>
      <c r="I9" s="14">
        <f t="shared" si="2"/>
        <v>7053.6180000000013</v>
      </c>
      <c r="K9" s="9">
        <v>6</v>
      </c>
      <c r="L9" s="10">
        <f t="shared" si="3"/>
        <v>20995.814399999999</v>
      </c>
      <c r="M9" s="9"/>
      <c r="N9" s="10">
        <f t="shared" si="10"/>
        <v>6718.6606080000001</v>
      </c>
      <c r="O9" s="12">
        <v>0.16</v>
      </c>
      <c r="P9" s="10">
        <f t="shared" si="4"/>
        <v>2284.3446067200002</v>
      </c>
      <c r="Q9" s="12">
        <f t="shared" si="5"/>
        <v>0.22843446067200002</v>
      </c>
      <c r="R9" s="14">
        <v>4</v>
      </c>
      <c r="S9" s="12">
        <f t="shared" si="6"/>
        <v>0.32</v>
      </c>
      <c r="T9" s="14">
        <f t="shared" si="7"/>
        <v>8868.6320025599998</v>
      </c>
      <c r="U9">
        <f t="shared" si="11"/>
        <v>1.1592740743000001</v>
      </c>
    </row>
    <row r="10" spans="1:21" ht="15.6" x14ac:dyDescent="0.35">
      <c r="A10" s="9">
        <v>7</v>
      </c>
      <c r="B10" s="10">
        <f t="shared" si="8"/>
        <v>23512.06</v>
      </c>
      <c r="C10" s="9"/>
      <c r="D10" s="11">
        <f t="shared" si="9"/>
        <v>7053.6180000000013</v>
      </c>
      <c r="E10" s="12">
        <v>0.15</v>
      </c>
      <c r="F10" s="10">
        <f t="shared" si="0"/>
        <v>2468.7663000000011</v>
      </c>
      <c r="G10" s="12">
        <f t="shared" si="1"/>
        <v>0.24687663000000012</v>
      </c>
      <c r="H10" s="12">
        <v>0.3</v>
      </c>
      <c r="I10" s="14">
        <f t="shared" si="2"/>
        <v>9169.7034000000021</v>
      </c>
      <c r="K10" s="9">
        <v>7</v>
      </c>
      <c r="L10" s="10">
        <f t="shared" si="3"/>
        <v>27714.475008000001</v>
      </c>
      <c r="M10" s="9"/>
      <c r="N10" s="10">
        <f t="shared" si="10"/>
        <v>8868.6320025599998</v>
      </c>
      <c r="O10" s="12">
        <v>0.16</v>
      </c>
      <c r="P10" s="10">
        <f t="shared" si="4"/>
        <v>3015.3348808703995</v>
      </c>
      <c r="Q10" s="12">
        <f t="shared" si="5"/>
        <v>0.30153348808703995</v>
      </c>
      <c r="R10" s="14">
        <v>4</v>
      </c>
      <c r="S10" s="12">
        <f t="shared" si="6"/>
        <v>0.32</v>
      </c>
      <c r="T10" s="14">
        <f t="shared" si="7"/>
        <v>11706.594243379201</v>
      </c>
      <c r="U10">
        <f t="shared" si="11"/>
        <v>1.1940522965290001</v>
      </c>
    </row>
    <row r="11" spans="1:21" ht="15.6" x14ac:dyDescent="0.35">
      <c r="A11" s="9">
        <v>8</v>
      </c>
      <c r="B11" s="10">
        <f t="shared" si="8"/>
        <v>30565.678000000004</v>
      </c>
      <c r="C11" s="9"/>
      <c r="D11" s="11">
        <f t="shared" si="9"/>
        <v>9169.7034000000021</v>
      </c>
      <c r="E11" s="12">
        <v>0.15</v>
      </c>
      <c r="F11" s="10">
        <f t="shared" si="0"/>
        <v>3209.3961900000013</v>
      </c>
      <c r="G11" s="12">
        <f t="shared" si="1"/>
        <v>0.32093961900000012</v>
      </c>
      <c r="H11" s="12">
        <v>0.3</v>
      </c>
      <c r="I11" s="14">
        <f t="shared" si="2"/>
        <v>11920.614420000002</v>
      </c>
      <c r="K11" s="9">
        <v>8</v>
      </c>
      <c r="L11" s="10">
        <f t="shared" si="3"/>
        <v>36583.107010560001</v>
      </c>
      <c r="M11" s="9"/>
      <c r="N11" s="10">
        <f t="shared" si="10"/>
        <v>11706.594243379201</v>
      </c>
      <c r="O11" s="12">
        <v>0.16</v>
      </c>
      <c r="P11" s="10">
        <f t="shared" si="4"/>
        <v>3980.2420427489278</v>
      </c>
      <c r="Q11" s="12">
        <f t="shared" si="5"/>
        <v>0.39802420427489277</v>
      </c>
      <c r="R11" s="14">
        <v>4</v>
      </c>
      <c r="S11" s="12">
        <f t="shared" si="6"/>
        <v>0.32</v>
      </c>
      <c r="T11" s="14">
        <f t="shared" si="7"/>
        <v>15452.704401260546</v>
      </c>
      <c r="U11">
        <f t="shared" si="11"/>
        <v>1.2298738654248702</v>
      </c>
    </row>
    <row r="12" spans="1:21" ht="15.6" x14ac:dyDescent="0.35">
      <c r="A12" s="9">
        <v>9</v>
      </c>
      <c r="B12" s="10">
        <f t="shared" si="8"/>
        <v>39735.381400000006</v>
      </c>
      <c r="C12" s="9"/>
      <c r="D12" s="11">
        <f t="shared" si="9"/>
        <v>11920.614420000002</v>
      </c>
      <c r="E12" s="12">
        <v>0.15</v>
      </c>
      <c r="F12" s="10">
        <f t="shared" si="0"/>
        <v>4172.2150470000006</v>
      </c>
      <c r="G12" s="12">
        <f t="shared" si="1"/>
        <v>0.41722150470000008</v>
      </c>
      <c r="H12" s="12">
        <v>0.3</v>
      </c>
      <c r="I12" s="14">
        <f t="shared" si="2"/>
        <v>15496.798746000004</v>
      </c>
      <c r="K12" s="9">
        <v>9</v>
      </c>
      <c r="L12" s="10">
        <f t="shared" si="3"/>
        <v>48289.701253939202</v>
      </c>
      <c r="M12" s="9"/>
      <c r="N12" s="10">
        <f t="shared" si="10"/>
        <v>15452.704401260546</v>
      </c>
      <c r="O12" s="12">
        <v>0.16</v>
      </c>
      <c r="P12" s="10">
        <f t="shared" si="4"/>
        <v>5253.9194964285853</v>
      </c>
      <c r="Q12" s="12">
        <f t="shared" si="5"/>
        <v>0.52539194964285851</v>
      </c>
      <c r="R12" s="14">
        <v>4</v>
      </c>
      <c r="S12" s="12">
        <f t="shared" si="6"/>
        <v>0.32</v>
      </c>
      <c r="T12" s="14">
        <f t="shared" si="7"/>
        <v>20397.569809663921</v>
      </c>
      <c r="U12">
        <f t="shared" si="11"/>
        <v>1.2667700813876164</v>
      </c>
    </row>
    <row r="13" spans="1:21" ht="15.6" x14ac:dyDescent="0.35">
      <c r="A13" s="9">
        <v>10</v>
      </c>
      <c r="B13" s="10">
        <f t="shared" si="8"/>
        <v>51655.995820000011</v>
      </c>
      <c r="C13" s="9"/>
      <c r="D13" s="11">
        <f t="shared" si="9"/>
        <v>15496.798746000004</v>
      </c>
      <c r="E13" s="12">
        <v>0.15</v>
      </c>
      <c r="F13" s="10">
        <f t="shared" si="0"/>
        <v>5423.8795611000023</v>
      </c>
      <c r="G13" s="12">
        <f t="shared" si="1"/>
        <v>0.54238795611000024</v>
      </c>
      <c r="H13" s="12">
        <v>0.3</v>
      </c>
      <c r="I13" s="14">
        <f t="shared" si="2"/>
        <v>20145.838369800007</v>
      </c>
      <c r="K13" s="9">
        <v>10</v>
      </c>
      <c r="L13" s="10">
        <f t="shared" si="3"/>
        <v>63742.405655199749</v>
      </c>
      <c r="M13" s="9"/>
      <c r="N13" s="10">
        <f t="shared" si="10"/>
        <v>20397.569809663921</v>
      </c>
      <c r="O13" s="12">
        <v>0.16</v>
      </c>
      <c r="P13" s="10">
        <f t="shared" si="4"/>
        <v>6935.1737352857326</v>
      </c>
      <c r="Q13" s="12">
        <f t="shared" si="5"/>
        <v>0.69351737352857323</v>
      </c>
      <c r="R13" s="14">
        <v>4</v>
      </c>
      <c r="S13" s="12">
        <f t="shared" si="6"/>
        <v>0.32</v>
      </c>
      <c r="T13" s="14">
        <f t="shared" si="7"/>
        <v>26924.792148756376</v>
      </c>
      <c r="U13">
        <f t="shared" si="11"/>
        <v>1.3047731838292449</v>
      </c>
    </row>
    <row r="14" spans="1:21" ht="15.6" x14ac:dyDescent="0.35">
      <c r="A14" s="9">
        <v>11</v>
      </c>
      <c r="B14" s="10">
        <f t="shared" si="8"/>
        <v>67152.794566000011</v>
      </c>
      <c r="C14" s="9"/>
      <c r="D14" s="11">
        <f t="shared" si="9"/>
        <v>20145.838369800007</v>
      </c>
      <c r="E14" s="12">
        <v>0.15</v>
      </c>
      <c r="F14" s="10">
        <f t="shared" si="0"/>
        <v>7051.0434294300048</v>
      </c>
      <c r="G14" s="12">
        <f t="shared" si="1"/>
        <v>0.70510434294300051</v>
      </c>
      <c r="H14" s="12">
        <v>0.3</v>
      </c>
      <c r="I14" s="14">
        <f t="shared" si="2"/>
        <v>26189.589880740008</v>
      </c>
      <c r="K14" s="9">
        <v>11</v>
      </c>
      <c r="L14" s="10">
        <f t="shared" si="3"/>
        <v>84139.975464863674</v>
      </c>
      <c r="M14" s="9"/>
      <c r="N14" s="10">
        <f t="shared" si="10"/>
        <v>26924.792148756376</v>
      </c>
      <c r="O14" s="12">
        <v>0.16</v>
      </c>
      <c r="P14" s="10">
        <f t="shared" si="4"/>
        <v>9154.429330577168</v>
      </c>
      <c r="Q14" s="12">
        <f t="shared" si="5"/>
        <v>0.91544293305771685</v>
      </c>
      <c r="R14" s="14">
        <v>4</v>
      </c>
      <c r="S14" s="12">
        <f t="shared" si="6"/>
        <v>0.32</v>
      </c>
      <c r="T14" s="14">
        <f t="shared" si="7"/>
        <v>35540.725636358417</v>
      </c>
      <c r="U14">
        <f t="shared" si="11"/>
        <v>1.3439163793441222</v>
      </c>
    </row>
    <row r="15" spans="1:21" ht="15.6" x14ac:dyDescent="0.35">
      <c r="A15" s="1"/>
      <c r="B15" s="1"/>
      <c r="C15" s="4"/>
      <c r="D15" s="2"/>
      <c r="E15" s="1"/>
      <c r="F15" s="3"/>
      <c r="G15" s="3"/>
      <c r="H15" s="1"/>
      <c r="I15" s="15"/>
    </row>
    <row r="16" spans="1:21" ht="16.2" x14ac:dyDescent="0.25">
      <c r="A16" s="21" t="s">
        <v>13</v>
      </c>
      <c r="B16" s="21"/>
      <c r="C16" s="21"/>
      <c r="D16" s="21"/>
      <c r="E16" s="21"/>
      <c r="F16" s="21"/>
      <c r="G16" s="21"/>
      <c r="H16" s="21"/>
      <c r="I16" s="21"/>
      <c r="K16" s="21" t="s">
        <v>48</v>
      </c>
      <c r="L16" s="21"/>
      <c r="M16" s="21"/>
      <c r="N16" s="21"/>
      <c r="O16" s="21"/>
      <c r="P16" s="21"/>
      <c r="Q16" s="21"/>
      <c r="R16" s="21"/>
      <c r="S16" s="21"/>
      <c r="T16" s="21"/>
    </row>
    <row r="17" spans="1:21" ht="16.2" x14ac:dyDescent="0.4">
      <c r="A17" s="5" t="s">
        <v>5</v>
      </c>
      <c r="B17" s="6" t="s">
        <v>0</v>
      </c>
      <c r="C17" s="5" t="s">
        <v>7</v>
      </c>
      <c r="D17" s="6" t="s">
        <v>3</v>
      </c>
      <c r="E17" s="7" t="s">
        <v>1</v>
      </c>
      <c r="F17" s="8" t="s">
        <v>11</v>
      </c>
      <c r="G17" s="8" t="s">
        <v>6</v>
      </c>
      <c r="H17" s="7" t="s">
        <v>4</v>
      </c>
      <c r="I17" s="13" t="s">
        <v>2</v>
      </c>
      <c r="K17" s="5" t="s">
        <v>46</v>
      </c>
      <c r="L17" s="6" t="s">
        <v>49</v>
      </c>
      <c r="M17" s="5" t="s">
        <v>7</v>
      </c>
      <c r="N17" s="5" t="s">
        <v>3</v>
      </c>
      <c r="O17" s="7" t="s">
        <v>1</v>
      </c>
      <c r="P17" s="8" t="s">
        <v>11</v>
      </c>
      <c r="Q17" s="8" t="s">
        <v>6</v>
      </c>
      <c r="R17" s="8" t="s">
        <v>47</v>
      </c>
      <c r="S17" s="7" t="s">
        <v>4</v>
      </c>
      <c r="T17" s="13" t="s">
        <v>2</v>
      </c>
    </row>
    <row r="18" spans="1:21" ht="15.6" x14ac:dyDescent="0.35">
      <c r="A18" s="9">
        <v>1</v>
      </c>
      <c r="B18" s="10">
        <v>2500</v>
      </c>
      <c r="C18" s="9">
        <v>2500</v>
      </c>
      <c r="D18" s="11">
        <v>0</v>
      </c>
      <c r="E18" s="12">
        <v>0.2</v>
      </c>
      <c r="F18" s="10">
        <f>0-1*(B18+D18)*E18</f>
        <v>-500</v>
      </c>
      <c r="G18" s="12">
        <f>F18/10000</f>
        <v>-0.05</v>
      </c>
      <c r="H18" s="12">
        <v>0.3</v>
      </c>
      <c r="I18" s="14">
        <f>(B18+D18)*3*0.1</f>
        <v>750</v>
      </c>
      <c r="K18" s="9">
        <v>1</v>
      </c>
      <c r="L18" s="10">
        <v>10000</v>
      </c>
      <c r="M18" s="10">
        <v>10000</v>
      </c>
      <c r="N18" s="10">
        <v>0</v>
      </c>
      <c r="O18" s="12">
        <v>0.08</v>
      </c>
      <c r="P18" s="10">
        <f>0-1*(L18+N18)*O18</f>
        <v>-800</v>
      </c>
      <c r="Q18" s="12">
        <f>P18/10000</f>
        <v>-0.08</v>
      </c>
      <c r="R18" s="14">
        <v>2</v>
      </c>
      <c r="S18" s="12">
        <f>R18*0.1</f>
        <v>0.2</v>
      </c>
      <c r="T18" s="14">
        <f>(L18+N18)*S18</f>
        <v>2000</v>
      </c>
      <c r="U18">
        <v>0</v>
      </c>
    </row>
    <row r="19" spans="1:21" ht="15.6" x14ac:dyDescent="0.35">
      <c r="A19" s="9">
        <v>2</v>
      </c>
      <c r="B19" s="10">
        <f>C19+B18+D18</f>
        <v>5000</v>
      </c>
      <c r="C19" s="9">
        <v>2500</v>
      </c>
      <c r="D19" s="11">
        <f>I18</f>
        <v>750</v>
      </c>
      <c r="E19" s="12">
        <v>0.15</v>
      </c>
      <c r="F19" s="10">
        <f t="shared" ref="F19:F28" si="12">D19-1*(B19+D19)*E19</f>
        <v>-112.5</v>
      </c>
      <c r="G19" s="12">
        <f t="shared" ref="G19:G28" si="13">F19/10000</f>
        <v>-1.125E-2</v>
      </c>
      <c r="H19" s="12">
        <v>0.3</v>
      </c>
      <c r="I19" s="14">
        <f t="shared" ref="I19:I28" si="14">(B19+D19)*3*0.1</f>
        <v>1725</v>
      </c>
      <c r="K19" s="9">
        <v>2</v>
      </c>
      <c r="L19" s="10">
        <f t="shared" ref="L19:L28" si="15">M19+L18+N18</f>
        <v>10000</v>
      </c>
      <c r="M19" s="9"/>
      <c r="N19" s="10">
        <f>T18</f>
        <v>2000</v>
      </c>
      <c r="O19" s="12">
        <v>0.08</v>
      </c>
      <c r="P19" s="10">
        <f t="shared" ref="P19:P28" si="16">N19-1*(L19+N19)*O19</f>
        <v>1040</v>
      </c>
      <c r="Q19" s="12">
        <f t="shared" ref="Q19:Q28" si="17">P19/10000</f>
        <v>0.104</v>
      </c>
      <c r="R19" s="14">
        <v>2</v>
      </c>
      <c r="S19" s="12">
        <f t="shared" ref="S19:S28" si="18">R19*0.1</f>
        <v>0.2</v>
      </c>
      <c r="T19" s="14">
        <f t="shared" ref="T19:T28" si="19">(L19+N19)*S19</f>
        <v>2400</v>
      </c>
      <c r="U19">
        <f>(U18+1)*1.1</f>
        <v>1.1000000000000001</v>
      </c>
    </row>
    <row r="20" spans="1:21" ht="15.6" x14ac:dyDescent="0.35">
      <c r="A20" s="9">
        <v>3</v>
      </c>
      <c r="B20" s="10">
        <f t="shared" ref="B20:B28" si="20">C20+B19+D19</f>
        <v>8250</v>
      </c>
      <c r="C20" s="9">
        <v>2500</v>
      </c>
      <c r="D20" s="11">
        <f t="shared" ref="D20:D28" si="21">I19</f>
        <v>1725</v>
      </c>
      <c r="E20" s="12">
        <v>0.15</v>
      </c>
      <c r="F20" s="10">
        <f t="shared" si="12"/>
        <v>228.75</v>
      </c>
      <c r="G20" s="12">
        <f t="shared" si="13"/>
        <v>2.2875E-2</v>
      </c>
      <c r="H20" s="12">
        <v>0.3</v>
      </c>
      <c r="I20" s="14">
        <f t="shared" si="14"/>
        <v>2992.5</v>
      </c>
      <c r="K20" s="9">
        <v>3</v>
      </c>
      <c r="L20" s="10">
        <f t="shared" si="15"/>
        <v>12000</v>
      </c>
      <c r="M20" s="9"/>
      <c r="N20" s="10">
        <f t="shared" ref="N20:N28" si="22">T19</f>
        <v>2400</v>
      </c>
      <c r="O20" s="12">
        <v>0.08</v>
      </c>
      <c r="P20" s="10">
        <f t="shared" si="16"/>
        <v>1248</v>
      </c>
      <c r="Q20" s="12">
        <f t="shared" si="17"/>
        <v>0.12479999999999999</v>
      </c>
      <c r="R20" s="14">
        <v>2</v>
      </c>
      <c r="S20" s="12">
        <f t="shared" si="18"/>
        <v>0.2</v>
      </c>
      <c r="T20" s="14">
        <f t="shared" si="19"/>
        <v>2880</v>
      </c>
    </row>
    <row r="21" spans="1:21" ht="15.6" x14ac:dyDescent="0.35">
      <c r="A21" s="9">
        <v>4</v>
      </c>
      <c r="B21" s="10">
        <f t="shared" si="20"/>
        <v>12475</v>
      </c>
      <c r="C21" s="9">
        <v>2500</v>
      </c>
      <c r="D21" s="11">
        <f t="shared" si="21"/>
        <v>2992.5</v>
      </c>
      <c r="E21" s="12">
        <v>0.15</v>
      </c>
      <c r="F21" s="10">
        <f t="shared" si="12"/>
        <v>672.375</v>
      </c>
      <c r="G21" s="12">
        <f t="shared" si="13"/>
        <v>6.7237500000000006E-2</v>
      </c>
      <c r="H21" s="12">
        <v>0.3</v>
      </c>
      <c r="I21" s="14">
        <f t="shared" si="14"/>
        <v>4640.25</v>
      </c>
      <c r="K21" s="9">
        <v>4</v>
      </c>
      <c r="L21" s="10">
        <f t="shared" si="15"/>
        <v>14400</v>
      </c>
      <c r="M21" s="9"/>
      <c r="N21" s="10">
        <f t="shared" si="22"/>
        <v>2880</v>
      </c>
      <c r="O21" s="12">
        <v>0.08</v>
      </c>
      <c r="P21" s="10">
        <f t="shared" si="16"/>
        <v>1497.6</v>
      </c>
      <c r="Q21" s="12">
        <f t="shared" si="17"/>
        <v>0.14976</v>
      </c>
      <c r="R21" s="14">
        <v>2</v>
      </c>
      <c r="S21" s="12">
        <f t="shared" si="18"/>
        <v>0.2</v>
      </c>
      <c r="T21" s="14">
        <f t="shared" si="19"/>
        <v>3456</v>
      </c>
    </row>
    <row r="22" spans="1:21" ht="15.6" x14ac:dyDescent="0.35">
      <c r="A22" s="9">
        <v>5</v>
      </c>
      <c r="B22" s="10">
        <f t="shared" si="20"/>
        <v>15467.5</v>
      </c>
      <c r="C22" s="9"/>
      <c r="D22" s="11">
        <f t="shared" si="21"/>
        <v>4640.25</v>
      </c>
      <c r="E22" s="12">
        <v>0.15</v>
      </c>
      <c r="F22" s="10">
        <f t="shared" si="12"/>
        <v>1624.0875000000001</v>
      </c>
      <c r="G22" s="12">
        <f t="shared" si="13"/>
        <v>0.16240875000000002</v>
      </c>
      <c r="H22" s="12">
        <v>0.3</v>
      </c>
      <c r="I22" s="14">
        <f t="shared" si="14"/>
        <v>6032.3250000000007</v>
      </c>
      <c r="K22" s="9">
        <v>5</v>
      </c>
      <c r="L22" s="10">
        <f t="shared" si="15"/>
        <v>17280</v>
      </c>
      <c r="M22" s="9"/>
      <c r="N22" s="10">
        <f t="shared" si="22"/>
        <v>3456</v>
      </c>
      <c r="O22" s="12">
        <v>0.08</v>
      </c>
      <c r="P22" s="10">
        <f t="shared" si="16"/>
        <v>1797.12</v>
      </c>
      <c r="Q22" s="12">
        <f t="shared" si="17"/>
        <v>0.17971199999999998</v>
      </c>
      <c r="R22" s="14">
        <v>2</v>
      </c>
      <c r="S22" s="12">
        <f t="shared" si="18"/>
        <v>0.2</v>
      </c>
      <c r="T22" s="14">
        <f t="shared" si="19"/>
        <v>4147.2</v>
      </c>
    </row>
    <row r="23" spans="1:21" ht="15.6" x14ac:dyDescent="0.35">
      <c r="A23" s="9">
        <v>6</v>
      </c>
      <c r="B23" s="10">
        <f t="shared" si="20"/>
        <v>20107.75</v>
      </c>
      <c r="C23" s="9"/>
      <c r="D23" s="11">
        <f t="shared" si="21"/>
        <v>6032.3250000000007</v>
      </c>
      <c r="E23" s="12">
        <v>0.15</v>
      </c>
      <c r="F23" s="10">
        <f t="shared" si="12"/>
        <v>2111.3137500000007</v>
      </c>
      <c r="G23" s="12">
        <f t="shared" si="13"/>
        <v>0.21113137500000007</v>
      </c>
      <c r="H23" s="12">
        <v>0.3</v>
      </c>
      <c r="I23" s="14">
        <f t="shared" si="14"/>
        <v>7842.0225000000009</v>
      </c>
      <c r="K23" s="9">
        <v>6</v>
      </c>
      <c r="L23" s="10">
        <f t="shared" si="15"/>
        <v>20736</v>
      </c>
      <c r="M23" s="9"/>
      <c r="N23" s="10">
        <f t="shared" si="22"/>
        <v>4147.2</v>
      </c>
      <c r="O23" s="12">
        <v>0.08</v>
      </c>
      <c r="P23" s="10">
        <f t="shared" si="16"/>
        <v>2156.5439999999999</v>
      </c>
      <c r="Q23" s="12">
        <f t="shared" si="17"/>
        <v>0.2156544</v>
      </c>
      <c r="R23" s="14">
        <v>2</v>
      </c>
      <c r="S23" s="12">
        <f t="shared" si="18"/>
        <v>0.2</v>
      </c>
      <c r="T23" s="14">
        <f t="shared" si="19"/>
        <v>4976.6400000000003</v>
      </c>
    </row>
    <row r="24" spans="1:21" ht="15.6" x14ac:dyDescent="0.35">
      <c r="A24" s="9">
        <v>7</v>
      </c>
      <c r="B24" s="10">
        <f t="shared" si="20"/>
        <v>26140.075000000001</v>
      </c>
      <c r="C24" s="9"/>
      <c r="D24" s="11">
        <f t="shared" si="21"/>
        <v>7842.0225000000009</v>
      </c>
      <c r="E24" s="12">
        <v>0.15</v>
      </c>
      <c r="F24" s="10">
        <f t="shared" si="12"/>
        <v>2744.707875000001</v>
      </c>
      <c r="G24" s="12">
        <f t="shared" si="13"/>
        <v>0.27447078750000009</v>
      </c>
      <c r="H24" s="12">
        <v>0.3</v>
      </c>
      <c r="I24" s="14">
        <f t="shared" si="14"/>
        <v>10194.629250000002</v>
      </c>
      <c r="K24" s="9">
        <v>7</v>
      </c>
      <c r="L24" s="10">
        <f t="shared" si="15"/>
        <v>24883.200000000001</v>
      </c>
      <c r="M24" s="9"/>
      <c r="N24" s="10">
        <f t="shared" si="22"/>
        <v>4976.6400000000003</v>
      </c>
      <c r="O24" s="12">
        <v>0.08</v>
      </c>
      <c r="P24" s="10">
        <f t="shared" si="16"/>
        <v>2587.8528000000001</v>
      </c>
      <c r="Q24" s="12">
        <f t="shared" si="17"/>
        <v>0.25878528000000001</v>
      </c>
      <c r="R24" s="14">
        <v>2</v>
      </c>
      <c r="S24" s="12">
        <f t="shared" si="18"/>
        <v>0.2</v>
      </c>
      <c r="T24" s="14">
        <f t="shared" si="19"/>
        <v>5971.9680000000008</v>
      </c>
    </row>
    <row r="25" spans="1:21" ht="15.6" x14ac:dyDescent="0.35">
      <c r="A25" s="9">
        <v>8</v>
      </c>
      <c r="B25" s="10">
        <f t="shared" si="20"/>
        <v>33982.097500000003</v>
      </c>
      <c r="C25" s="9"/>
      <c r="D25" s="11">
        <f t="shared" si="21"/>
        <v>10194.629250000002</v>
      </c>
      <c r="E25" s="12">
        <v>0.15</v>
      </c>
      <c r="F25" s="10">
        <f t="shared" si="12"/>
        <v>3568.1202375000021</v>
      </c>
      <c r="G25" s="12">
        <f t="shared" si="13"/>
        <v>0.35681202375000021</v>
      </c>
      <c r="H25" s="12">
        <v>0.3</v>
      </c>
      <c r="I25" s="14">
        <f t="shared" si="14"/>
        <v>13253.018025000001</v>
      </c>
      <c r="K25" s="9">
        <v>8</v>
      </c>
      <c r="L25" s="10">
        <f t="shared" si="15"/>
        <v>29859.84</v>
      </c>
      <c r="M25" s="9"/>
      <c r="N25" s="10">
        <f t="shared" si="22"/>
        <v>5971.9680000000008</v>
      </c>
      <c r="O25" s="12">
        <v>0.08</v>
      </c>
      <c r="P25" s="10">
        <f t="shared" si="16"/>
        <v>3105.4233600000002</v>
      </c>
      <c r="Q25" s="12">
        <f t="shared" si="17"/>
        <v>0.31054233600000003</v>
      </c>
      <c r="R25" s="14">
        <v>2</v>
      </c>
      <c r="S25" s="12">
        <f t="shared" si="18"/>
        <v>0.2</v>
      </c>
      <c r="T25" s="14">
        <f t="shared" si="19"/>
        <v>7166.3616000000011</v>
      </c>
    </row>
    <row r="26" spans="1:21" ht="15.6" x14ac:dyDescent="0.35">
      <c r="A26" s="9">
        <v>9</v>
      </c>
      <c r="B26" s="10">
        <f t="shared" si="20"/>
        <v>44176.726750000002</v>
      </c>
      <c r="C26" s="9"/>
      <c r="D26" s="11">
        <f t="shared" si="21"/>
        <v>13253.018025000001</v>
      </c>
      <c r="E26" s="12">
        <v>0.15</v>
      </c>
      <c r="F26" s="10">
        <f t="shared" si="12"/>
        <v>4638.5563087500013</v>
      </c>
      <c r="G26" s="12">
        <f t="shared" si="13"/>
        <v>0.46385563087500015</v>
      </c>
      <c r="H26" s="12">
        <v>0.3</v>
      </c>
      <c r="I26" s="14">
        <f t="shared" si="14"/>
        <v>17228.9234325</v>
      </c>
      <c r="K26" s="9">
        <v>9</v>
      </c>
      <c r="L26" s="10">
        <f t="shared" si="15"/>
        <v>35831.808000000005</v>
      </c>
      <c r="M26" s="9"/>
      <c r="N26" s="10">
        <f t="shared" si="22"/>
        <v>7166.3616000000011</v>
      </c>
      <c r="O26" s="12">
        <v>0.08</v>
      </c>
      <c r="P26" s="10">
        <f t="shared" si="16"/>
        <v>3726.5080320000002</v>
      </c>
      <c r="Q26" s="12">
        <f t="shared" si="17"/>
        <v>0.37265080319999999</v>
      </c>
      <c r="R26" s="14">
        <v>2</v>
      </c>
      <c r="S26" s="12">
        <f t="shared" si="18"/>
        <v>0.2</v>
      </c>
      <c r="T26" s="14">
        <f t="shared" si="19"/>
        <v>8599.633920000002</v>
      </c>
    </row>
    <row r="27" spans="1:21" ht="15.6" x14ac:dyDescent="0.35">
      <c r="A27" s="9">
        <v>10</v>
      </c>
      <c r="B27" s="10">
        <f t="shared" si="20"/>
        <v>57429.744774999999</v>
      </c>
      <c r="C27" s="9"/>
      <c r="D27" s="11">
        <f t="shared" si="21"/>
        <v>17228.9234325</v>
      </c>
      <c r="E27" s="12">
        <v>0.15</v>
      </c>
      <c r="F27" s="10">
        <f t="shared" si="12"/>
        <v>6030.1232013749996</v>
      </c>
      <c r="G27" s="12">
        <f t="shared" si="13"/>
        <v>0.60301232013749995</v>
      </c>
      <c r="H27" s="12">
        <v>0.3</v>
      </c>
      <c r="I27" s="14">
        <f t="shared" si="14"/>
        <v>22397.60046225</v>
      </c>
      <c r="K27" s="9">
        <v>10</v>
      </c>
      <c r="L27" s="10">
        <f t="shared" si="15"/>
        <v>42998.169600000008</v>
      </c>
      <c r="M27" s="9"/>
      <c r="N27" s="10">
        <f t="shared" si="22"/>
        <v>8599.633920000002</v>
      </c>
      <c r="O27" s="12">
        <v>0.08</v>
      </c>
      <c r="P27" s="10">
        <f t="shared" si="16"/>
        <v>4471.8096384000009</v>
      </c>
      <c r="Q27" s="12">
        <f t="shared" si="17"/>
        <v>0.44718096384000011</v>
      </c>
      <c r="R27" s="14">
        <v>2</v>
      </c>
      <c r="S27" s="12">
        <f t="shared" si="18"/>
        <v>0.2</v>
      </c>
      <c r="T27" s="14">
        <f t="shared" si="19"/>
        <v>10319.560704000003</v>
      </c>
    </row>
    <row r="28" spans="1:21" ht="15.6" x14ac:dyDescent="0.35">
      <c r="A28" s="9">
        <v>11</v>
      </c>
      <c r="B28" s="10">
        <f t="shared" si="20"/>
        <v>74658.668207499999</v>
      </c>
      <c r="C28" s="9"/>
      <c r="D28" s="11">
        <f t="shared" si="21"/>
        <v>22397.60046225</v>
      </c>
      <c r="E28" s="12">
        <v>0.15</v>
      </c>
      <c r="F28" s="10">
        <f t="shared" si="12"/>
        <v>7839.1601617875003</v>
      </c>
      <c r="G28" s="12">
        <f t="shared" si="13"/>
        <v>0.78391601617875006</v>
      </c>
      <c r="H28" s="12">
        <v>0.3</v>
      </c>
      <c r="I28" s="14">
        <f t="shared" si="14"/>
        <v>29116.880600925</v>
      </c>
      <c r="K28" s="9">
        <v>11</v>
      </c>
      <c r="L28" s="10">
        <f t="shared" si="15"/>
        <v>51597.803520000009</v>
      </c>
      <c r="M28" s="9"/>
      <c r="N28" s="10">
        <f t="shared" si="22"/>
        <v>10319.560704000003</v>
      </c>
      <c r="O28" s="12">
        <v>0.08</v>
      </c>
      <c r="P28" s="10">
        <f t="shared" si="16"/>
        <v>5366.1715660800019</v>
      </c>
      <c r="Q28" s="12">
        <f t="shared" si="17"/>
        <v>0.53661715660800013</v>
      </c>
      <c r="R28" s="14">
        <v>2</v>
      </c>
      <c r="S28" s="12">
        <f t="shared" si="18"/>
        <v>0.2</v>
      </c>
      <c r="T28" s="14">
        <f t="shared" si="19"/>
        <v>12383.472844800002</v>
      </c>
    </row>
  </sheetData>
  <mergeCells count="5">
    <mergeCell ref="A1:I1"/>
    <mergeCell ref="A2:I2"/>
    <mergeCell ref="A16:I16"/>
    <mergeCell ref="K2:T2"/>
    <mergeCell ref="K16:T1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交易计划</vt:lpstr>
      <vt:lpstr>2021交易计划</vt:lpstr>
      <vt:lpstr>资金曲线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51943</dc:creator>
  <cp:lastModifiedBy>51943</cp:lastModifiedBy>
  <dcterms:created xsi:type="dcterms:W3CDTF">2015-06-05T18:19:34Z</dcterms:created>
  <dcterms:modified xsi:type="dcterms:W3CDTF">2021-12-16T01:56:35Z</dcterms:modified>
</cp:coreProperties>
</file>