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bookViews>
    <workbookView xWindow="0" yWindow="0" windowWidth="16416" windowHeight="82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" l="1"/>
  <c r="S37" i="1"/>
  <c r="S38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T37" i="1"/>
  <c r="Q38" i="1"/>
  <c r="R38" i="1"/>
  <c r="T38" i="1"/>
  <c r="Q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4" i="1"/>
  <c r="B43" i="1" l="1"/>
  <c r="F48" i="1"/>
  <c r="F50" i="1"/>
  <c r="F52" i="1"/>
  <c r="F54" i="1"/>
  <c r="F56" i="1"/>
  <c r="F47" i="1"/>
  <c r="E48" i="1"/>
  <c r="E49" i="1"/>
  <c r="E50" i="1"/>
  <c r="E51" i="1"/>
  <c r="E52" i="1"/>
  <c r="E53" i="1"/>
  <c r="E54" i="1"/>
  <c r="E55" i="1"/>
  <c r="E56" i="1"/>
  <c r="E47" i="1"/>
  <c r="D48" i="1"/>
  <c r="D49" i="1"/>
  <c r="D50" i="1"/>
  <c r="D51" i="1"/>
  <c r="D52" i="1"/>
  <c r="D53" i="1"/>
  <c r="D54" i="1"/>
  <c r="D55" i="1"/>
  <c r="D56" i="1"/>
  <c r="D47" i="1"/>
  <c r="D36" i="1"/>
  <c r="B47" i="1"/>
  <c r="F41" i="1"/>
  <c r="F42" i="1"/>
  <c r="F44" i="1"/>
  <c r="F45" i="1"/>
  <c r="F46" i="1"/>
  <c r="F40" i="1"/>
  <c r="F35" i="1"/>
  <c r="F36" i="1"/>
  <c r="F37" i="1"/>
  <c r="F38" i="1"/>
  <c r="F39" i="1"/>
  <c r="F34" i="1"/>
  <c r="D41" i="1"/>
  <c r="E41" i="1"/>
  <c r="D42" i="1"/>
  <c r="E42" i="1"/>
  <c r="D44" i="1"/>
  <c r="E44" i="1"/>
  <c r="D45" i="1"/>
  <c r="E45" i="1"/>
  <c r="D46" i="1"/>
  <c r="E46" i="1"/>
  <c r="E40" i="1"/>
  <c r="D40" i="1"/>
  <c r="B40" i="1"/>
  <c r="E35" i="1"/>
  <c r="E36" i="1"/>
  <c r="E37" i="1"/>
  <c r="E38" i="1"/>
  <c r="E39" i="1"/>
  <c r="E34" i="1"/>
  <c r="D35" i="1"/>
  <c r="D37" i="1"/>
  <c r="D38" i="1"/>
  <c r="D39" i="1"/>
  <c r="D34" i="1"/>
  <c r="F5" i="1"/>
  <c r="B34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9" i="1"/>
  <c r="B10" i="1" l="1"/>
  <c r="B35" i="1" s="1"/>
  <c r="B41" i="1" s="1"/>
  <c r="B48" i="1" s="1"/>
  <c r="B49" i="1" s="1"/>
  <c r="B11" i="1"/>
  <c r="B36" i="1" s="1"/>
  <c r="B42" i="1" s="1"/>
  <c r="B50" i="1" s="1"/>
  <c r="B51" i="1" s="1"/>
  <c r="B12" i="1"/>
  <c r="B37" i="1" s="1"/>
  <c r="B44" i="1" s="1"/>
  <c r="B52" i="1" s="1"/>
  <c r="B53" i="1" s="1"/>
  <c r="B13" i="1"/>
  <c r="B38" i="1" s="1"/>
  <c r="B45" i="1" s="1"/>
  <c r="B54" i="1" s="1"/>
  <c r="B55" i="1" s="1"/>
  <c r="B14" i="1"/>
  <c r="B39" i="1" s="1"/>
  <c r="B46" i="1" s="1"/>
  <c r="B56" i="1" s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D3" i="1"/>
</calcChain>
</file>

<file path=xl/sharedStrings.xml><?xml version="1.0" encoding="utf-8"?>
<sst xmlns="http://schemas.openxmlformats.org/spreadsheetml/2006/main" count="80" uniqueCount="20">
  <si>
    <t>12 month</t>
  </si>
  <si>
    <t>litterfall</t>
  </si>
  <si>
    <t>cumulative</t>
  </si>
  <si>
    <t>6month</t>
  </si>
  <si>
    <t>standing</t>
  </si>
  <si>
    <t>leaf</t>
  </si>
  <si>
    <t>branch</t>
  </si>
  <si>
    <t>2month</t>
  </si>
  <si>
    <t>Date</t>
  </si>
  <si>
    <t>Simulation</t>
  </si>
  <si>
    <t>GuadeloupeHarvest12Month</t>
  </si>
  <si>
    <t>tree spacing</t>
  </si>
  <si>
    <t>row spacing</t>
  </si>
  <si>
    <t>population</t>
  </si>
  <si>
    <t>Gliricidia.Leaf.Live.Wt</t>
  </si>
  <si>
    <t>Gliricidia.Stem.Live.Wt</t>
  </si>
  <si>
    <t>GuadeloupeHarvest06Month</t>
  </si>
  <si>
    <t>Gliricidia.Leaf.Detached.Wt</t>
  </si>
  <si>
    <t>GuadeloupeHarvest02Month</t>
  </si>
  <si>
    <t>Gliricidia.AboveGround.Wt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</si>
</sst>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Sheet1!$D$34:$D$39</c:f>
              <c:numCache>
                <c:formatCode>General</c:formatCode>
                <c:ptCount val="6"/>
                <c:pt idx="0">
                  <c:v>272.10071530758057</c:v>
                </c:pt>
                <c:pt idx="1">
                  <c:v>871.14849785407705</c:v>
                </c:pt>
                <c:pt idx="2">
                  <c:v>1457.0174535050062</c:v>
                </c:pt>
                <c:pt idx="3">
                  <c:v>971.30758226037051</c:v>
                </c:pt>
                <c:pt idx="4">
                  <c:v>812.48869814020009</c:v>
                </c:pt>
                <c:pt idx="5">
                  <c:v>287.46666666666687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8-467D-B632-5D85C46D0F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Sheet1!$E$34:$E$39</c:f>
              <c:numCache>
                <c:formatCode>General</c:formatCode>
                <c:ptCount val="6"/>
                <c:pt idx="0">
                  <c:v>110.04366812227003</c:v>
                </c:pt>
                <c:pt idx="1">
                  <c:v>880.34934497816437</c:v>
                </c:pt>
                <c:pt idx="2">
                  <c:v>2714.4104803493365</c:v>
                </c:pt>
                <c:pt idx="3">
                  <c:v>4438.4279475982521</c:v>
                </c:pt>
                <c:pt idx="4">
                  <c:v>6199.1266375545765</c:v>
                </c:pt>
                <c:pt idx="5">
                  <c:v>4621.8340611353606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8-467D-B632-5D85C46D0F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Sheet1!$B$34:$B$39</c:f>
              <c:numCache>
                <c:formatCode>m/d/yyyy</c:formatCode>
                <c:ptCount val="6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35348.519313304721</c:v>
                </c:pt>
                <c:pt idx="4">
                  <c:v>35400.43347639485</c:v>
                </c:pt>
                <c:pt idx="5">
                  <c:v>35461</c:v>
                </c:pt>
              </c:numCache>
            </c:numRef>
          </c:xVal>
          <c:yVal>
            <c:numRef>
              <c:f>Sheet1!$F$34:$F$39</c:f>
              <c:numCache>
                <c:formatCode>General</c:formatCode>
                <c:ptCount val="6"/>
                <c:pt idx="0">
                  <c:v>0</c:v>
                </c:pt>
                <c:pt idx="1">
                  <c:v>47.948497854077509</c:v>
                </c:pt>
                <c:pt idx="2">
                  <c:v>333.34020028612167</c:v>
                </c:pt>
                <c:pt idx="3">
                  <c:v>500.90758226037059</c:v>
                </c:pt>
                <c:pt idx="4">
                  <c:v>289.82203147353323</c:v>
                </c:pt>
                <c:pt idx="5">
                  <c:v>182.93333333333328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8-467D-B632-5D85C46D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Sheet1!$D$40:$D$46</c:f>
              <c:numCache>
                <c:formatCode>General</c:formatCode>
                <c:ptCount val="7"/>
                <c:pt idx="0">
                  <c:v>195.6612399643173</c:v>
                </c:pt>
                <c:pt idx="1">
                  <c:v>752.15655664585154</c:v>
                </c:pt>
                <c:pt idx="2">
                  <c:v>1282.9170383586077</c:v>
                </c:pt>
                <c:pt idx="3">
                  <c:v>0</c:v>
                </c:pt>
                <c:pt idx="4">
                  <c:v>459.89406779660811</c:v>
                </c:pt>
                <c:pt idx="5">
                  <c:v>539.28412132024903</c:v>
                </c:pt>
                <c:pt idx="6">
                  <c:v>232.15990187332525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9-48C0-8AD0-4D1C1ADE4D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Sheet1!$E$40:$E$46</c:f>
              <c:numCache>
                <c:formatCode>General</c:formatCode>
                <c:ptCount val="7"/>
                <c:pt idx="0">
                  <c:v>76.461446503288556</c:v>
                </c:pt>
                <c:pt idx="1">
                  <c:v>714.69216975493043</c:v>
                </c:pt>
                <c:pt idx="2">
                  <c:v>2337.0233114166117</c:v>
                </c:pt>
                <c:pt idx="3">
                  <c:v>0</c:v>
                </c:pt>
                <c:pt idx="4">
                  <c:v>269.55170352659633</c:v>
                </c:pt>
                <c:pt idx="5">
                  <c:v>837.34608487746493</c:v>
                </c:pt>
                <c:pt idx="6">
                  <c:v>1194.9790794979062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9-48C0-8AD0-4D1C1ADE4D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Sheet1!$B$40:$B$46</c:f>
              <c:numCache>
                <c:formatCode>m/d/yyyy</c:formatCode>
                <c:ptCount val="7"/>
                <c:pt idx="0">
                  <c:v>35184.124463519314</c:v>
                </c:pt>
                <c:pt idx="1">
                  <c:v>35236.038626609443</c:v>
                </c:pt>
                <c:pt idx="2">
                  <c:v>35290.836909871243</c:v>
                </c:pt>
                <c:pt idx="3">
                  <c:v>35290.836909871243</c:v>
                </c:pt>
                <c:pt idx="4">
                  <c:v>35348.519313304721</c:v>
                </c:pt>
                <c:pt idx="5">
                  <c:v>35400.43347639485</c:v>
                </c:pt>
                <c:pt idx="6">
                  <c:v>35461</c:v>
                </c:pt>
              </c:numCache>
            </c:numRef>
          </c:xVal>
          <c:yVal>
            <c:numRef>
              <c:f>Sheet1!$F$40:$F$46</c:f>
              <c:numCache>
                <c:formatCode>General</c:formatCode>
                <c:ptCount val="7"/>
                <c:pt idx="0">
                  <c:v>0</c:v>
                </c:pt>
                <c:pt idx="1">
                  <c:v>30.051293487956993</c:v>
                </c:pt>
                <c:pt idx="2">
                  <c:v>290.02230151650213</c:v>
                </c:pt>
                <c:pt idx="4">
                  <c:v>21.473015165030727</c:v>
                </c:pt>
                <c:pt idx="5">
                  <c:v>191.12622658340734</c:v>
                </c:pt>
                <c:pt idx="6">
                  <c:v>296.57894736841979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B9-48C0-8AD0-4D1C1ADE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Sheet1!$D$47:$D$56</c:f>
              <c:numCache>
                <c:formatCode>General</c:formatCode>
                <c:ptCount val="10"/>
                <c:pt idx="0">
                  <c:v>53.091847192281655</c:v>
                </c:pt>
                <c:pt idx="1">
                  <c:v>385.9808460260781</c:v>
                </c:pt>
                <c:pt idx="2">
                  <c:v>182.34088419267016</c:v>
                </c:pt>
                <c:pt idx="3">
                  <c:v>362.55186062126631</c:v>
                </c:pt>
                <c:pt idx="4">
                  <c:v>171.74329434215599</c:v>
                </c:pt>
                <c:pt idx="5">
                  <c:v>237.56263914902607</c:v>
                </c:pt>
                <c:pt idx="6">
                  <c:v>46.650174930204713</c:v>
                </c:pt>
                <c:pt idx="7">
                  <c:v>226.75725341909006</c:v>
                </c:pt>
                <c:pt idx="8">
                  <c:v>86.754779658621047</c:v>
                </c:pt>
                <c:pt idx="9">
                  <c:v>101.76803194684915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8A5-ABC8-2A4BEB2DB0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Sheet1!$E$47:$E$56</c:f>
              <c:numCache>
                <c:formatCode>General</c:formatCode>
                <c:ptCount val="10"/>
                <c:pt idx="0">
                  <c:v>0</c:v>
                </c:pt>
                <c:pt idx="1">
                  <c:v>403.49344978165851</c:v>
                </c:pt>
                <c:pt idx="2">
                  <c:v>146.7248908296927</c:v>
                </c:pt>
                <c:pt idx="3">
                  <c:v>696.94323144104601</c:v>
                </c:pt>
                <c:pt idx="4">
                  <c:v>293.44978165938539</c:v>
                </c:pt>
                <c:pt idx="5">
                  <c:v>696.94323144104601</c:v>
                </c:pt>
                <c:pt idx="6">
                  <c:v>146.7248908296927</c:v>
                </c:pt>
                <c:pt idx="7">
                  <c:v>880.34934497816437</c:v>
                </c:pt>
                <c:pt idx="8">
                  <c:v>330.13100436680901</c:v>
                </c:pt>
                <c:pt idx="9">
                  <c:v>146.7248908296927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8A5-ABC8-2A4BEB2DB0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Sheet1!$B$47:$B$56</c:f>
              <c:numCache>
                <c:formatCode>m/d/yyyy</c:formatCode>
                <c:ptCount val="10"/>
                <c:pt idx="0">
                  <c:v>35184.124463519314</c:v>
                </c:pt>
                <c:pt idx="1">
                  <c:v>35236.038626609443</c:v>
                </c:pt>
                <c:pt idx="2">
                  <c:v>35236.038626609443</c:v>
                </c:pt>
                <c:pt idx="3">
                  <c:v>35290.836909871243</c:v>
                </c:pt>
                <c:pt idx="4">
                  <c:v>35290.836909871243</c:v>
                </c:pt>
                <c:pt idx="5">
                  <c:v>35348.519313304721</c:v>
                </c:pt>
                <c:pt idx="6">
                  <c:v>35348.519313304721</c:v>
                </c:pt>
                <c:pt idx="7">
                  <c:v>35400.43347639485</c:v>
                </c:pt>
                <c:pt idx="8">
                  <c:v>35400.43347639485</c:v>
                </c:pt>
                <c:pt idx="9">
                  <c:v>35461</c:v>
                </c:pt>
              </c:numCache>
            </c:numRef>
          </c:xVal>
          <c:yVal>
            <c:numRef>
              <c:f>Sheet1!$F$47:$F$56</c:f>
              <c:numCache>
                <c:formatCode>General</c:formatCode>
                <c:ptCount val="10"/>
                <c:pt idx="0">
                  <c:v>0</c:v>
                </c:pt>
                <c:pt idx="1">
                  <c:v>29.610912817612764</c:v>
                </c:pt>
                <c:pt idx="3">
                  <c:v>108.10580626921592</c:v>
                </c:pt>
                <c:pt idx="5">
                  <c:v>84.832667773968865</c:v>
                </c:pt>
                <c:pt idx="7">
                  <c:v>61.351733399300393</c:v>
                </c:pt>
                <c:pt idx="9">
                  <c:v>127.22302717602533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7-48A5-ABC8-2A4BEB2D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7120"/>
        <c:axId val="368345808"/>
      </c:scatterChart>
      <c:valAx>
        <c:axId val="3683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808"/>
        <c:crosses val="autoZero"/>
        <c:crossBetween val="midCat"/>
      </c:valAx>
      <c:valAx>
        <c:axId val="3683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Sheet1!$S$33</c:f>
              <c:strCache>
                <c:ptCount val="1"/>
                <c:pt idx="0">
                  <c:v>Gliricidia.Leaf.Live.Wt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Sheet1!$R$34:$R$42</c:f>
              <c:numCache>
                <c:formatCode>General</c:formatCode>
                <c:ptCount val="9"/>
                <c:pt idx="0">
                  <c:v>382.14438342985062</c:v>
                </c:pt>
                <c:pt idx="1">
                  <c:v>1751.4978428322415</c:v>
                </c:pt>
                <c:pt idx="2">
                  <c:v>4171.4279338543429</c:v>
                </c:pt>
                <c:pt idx="3">
                  <c:v>5409.7355298586226</c:v>
                </c:pt>
                <c:pt idx="4">
                  <c:v>7011.6153356947761</c:v>
                </c:pt>
                <c:pt idx="5">
                  <c:v>4909.3007278020277</c:v>
                </c:pt>
                <c:pt idx="6">
                  <c:v>272.12268646760583</c:v>
                </c:pt>
                <c:pt idx="7">
                  <c:v>1466.848726400782</c:v>
                </c:pt>
                <c:pt idx="8">
                  <c:v>3619.9403497752191</c:v>
                </c:pt>
              </c:numCache>
            </c:numRef>
          </c:xVal>
          <c:yVal>
            <c:numRef>
              <c:f>Sheet1!$S$34:$S$42</c:f>
              <c:numCache>
                <c:formatCode>General</c:formatCode>
                <c:ptCount val="9"/>
                <c:pt idx="0">
                  <c:v>272.10071530758057</c:v>
                </c:pt>
                <c:pt idx="1">
                  <c:v>871.14849785407705</c:v>
                </c:pt>
                <c:pt idx="2">
                  <c:v>1457.0174535050062</c:v>
                </c:pt>
                <c:pt idx="3">
                  <c:v>971.30758226037051</c:v>
                </c:pt>
                <c:pt idx="4">
                  <c:v>812.48869814020009</c:v>
                </c:pt>
                <c:pt idx="5">
                  <c:v>287.46666666666687</c:v>
                </c:pt>
                <c:pt idx="6">
                  <c:v>195.6612399643173</c:v>
                </c:pt>
                <c:pt idx="7">
                  <c:v>752.15655664585154</c:v>
                </c:pt>
                <c:pt idx="8">
                  <c:v>1282.9170383586077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3-40C3-9ED7-EE5631C8FEA6}"/>
            </c:ext>
          </c:extLst>
        </c:ser>
        <c:ser>
          <c:idx val="1"/>
          <c:order val="1"/>
          <c:tx>
            <c:strRef>
              <c:f>Sheet1!$T$33</c:f>
              <c:strCache>
                <c:ptCount val="1"/>
                <c:pt idx="0">
                  <c:v>Gliricidia.Stem.Live.Wt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46157042869641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Sheet1!$R$34:$R$42</c:f>
              <c:numCache>
                <c:formatCode>General</c:formatCode>
                <c:ptCount val="9"/>
                <c:pt idx="0">
                  <c:v>382.14438342985062</c:v>
                </c:pt>
                <c:pt idx="1">
                  <c:v>1751.4978428322415</c:v>
                </c:pt>
                <c:pt idx="2">
                  <c:v>4171.4279338543429</c:v>
                </c:pt>
                <c:pt idx="3">
                  <c:v>5409.7355298586226</c:v>
                </c:pt>
                <c:pt idx="4">
                  <c:v>7011.6153356947761</c:v>
                </c:pt>
                <c:pt idx="5">
                  <c:v>4909.3007278020277</c:v>
                </c:pt>
                <c:pt idx="6">
                  <c:v>272.12268646760583</c:v>
                </c:pt>
                <c:pt idx="7">
                  <c:v>1466.848726400782</c:v>
                </c:pt>
                <c:pt idx="8">
                  <c:v>3619.9403497752191</c:v>
                </c:pt>
              </c:numCache>
            </c:numRef>
          </c:xVal>
          <c:yVal>
            <c:numRef>
              <c:f>Sheet1!$T$34:$T$42</c:f>
              <c:numCache>
                <c:formatCode>General</c:formatCode>
                <c:ptCount val="9"/>
                <c:pt idx="0">
                  <c:v>110.04366812227003</c:v>
                </c:pt>
                <c:pt idx="1">
                  <c:v>880.34934497816437</c:v>
                </c:pt>
                <c:pt idx="2">
                  <c:v>2714.4104803493365</c:v>
                </c:pt>
                <c:pt idx="3">
                  <c:v>4438.4279475982521</c:v>
                </c:pt>
                <c:pt idx="4">
                  <c:v>6199.1266375545765</c:v>
                </c:pt>
                <c:pt idx="5">
                  <c:v>4621.8340611353606</c:v>
                </c:pt>
                <c:pt idx="6">
                  <c:v>76.461446503288556</c:v>
                </c:pt>
                <c:pt idx="7">
                  <c:v>714.69216975493043</c:v>
                </c:pt>
                <c:pt idx="8">
                  <c:v>2337.0233114166117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3-40C3-9ED7-EE5631C8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45392"/>
        <c:axId val="487947688"/>
      </c:scatterChart>
      <c:valAx>
        <c:axId val="4879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7688"/>
        <c:crosses val="autoZero"/>
        <c:crossBetween val="midCat"/>
      </c:valAx>
      <c:valAx>
        <c:axId val="4879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4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Sheet1!$S$33</c:f>
              <c:strCache>
                <c:ptCount val="1"/>
                <c:pt idx="0">
                  <c:v>Gliricidia.Leaf.Live.Wt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(Sheet1!$R$34:$R$36,Sheet1!$R$40:$R$42)</c:f>
              <c:numCache>
                <c:formatCode>General</c:formatCode>
                <c:ptCount val="6"/>
                <c:pt idx="0">
                  <c:v>382.14438342985062</c:v>
                </c:pt>
                <c:pt idx="1">
                  <c:v>1751.4978428322415</c:v>
                </c:pt>
                <c:pt idx="2">
                  <c:v>4171.4279338543429</c:v>
                </c:pt>
                <c:pt idx="3">
                  <c:v>272.12268646760583</c:v>
                </c:pt>
                <c:pt idx="4">
                  <c:v>1466.848726400782</c:v>
                </c:pt>
                <c:pt idx="5">
                  <c:v>3619.9403497752191</c:v>
                </c:pt>
              </c:numCache>
            </c:numRef>
          </c:xVal>
          <c:yVal>
            <c:numRef>
              <c:f>(Sheet1!$S$34:$S$36,Sheet1!$S$40:$S$42)</c:f>
              <c:numCache>
                <c:formatCode>General</c:formatCode>
                <c:ptCount val="6"/>
                <c:pt idx="0">
                  <c:v>272.10071530758057</c:v>
                </c:pt>
                <c:pt idx="1">
                  <c:v>871.14849785407705</c:v>
                </c:pt>
                <c:pt idx="2">
                  <c:v>1457.0174535050062</c:v>
                </c:pt>
                <c:pt idx="3">
                  <c:v>195.6612399643173</c:v>
                </c:pt>
                <c:pt idx="4">
                  <c:v>752.15655664585154</c:v>
                </c:pt>
                <c:pt idx="5">
                  <c:v>1282.9170383586077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9-4687-99DC-18168C9E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33032"/>
        <c:axId val="486232376"/>
      </c:scatterChart>
      <c:valAx>
        <c:axId val="4862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2376"/>
        <c:crosses val="autoZero"/>
        <c:crossBetween val="midCat"/>
      </c:valAx>
      <c:valAx>
        <c:axId val="4862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13335</xdr:rowOff>
    </xdr:from>
    <xdr:to>
      <xdr:col>10</xdr:col>
      <xdr:colOff>956310</xdr:colOff>
      <xdr:row>48</xdr:row>
      <xdr:rowOff>13335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48</xdr:row>
      <xdr:rowOff>53340</xdr:rowOff>
    </xdr:from>
    <xdr:to>
      <xdr:col>10</xdr:col>
      <xdr:colOff>937260</xdr:colOff>
      <xdr:row>63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14</xdr:col>
      <xdr:colOff>167640</xdr:colOff>
      <xdr:row>47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83820</xdr:colOff>
      <xdr:row>43</xdr:row>
      <xdr:rowOff>135255</xdr:rowOff>
    </xdr:from>
    <xdr:to>
      <xdr:col>20</xdr:col>
      <xdr:colOff>403860</xdr:colOff>
      <xdr:row>58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1748790</xdr:colOff>
      <xdr:row>38</xdr:row>
      <xdr:rowOff>59055</xdr:rowOff>
    </xdr:from>
    <xdr:to>
      <xdr:col>17</xdr:col>
      <xdr:colOff>487680</xdr:colOff>
      <xdr:row>53</xdr:row>
      <xdr:rowOff>59055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7"/>
  <sheetViews>
    <sheetView tabSelected="1" topLeftCell="M33" workbookViewId="0">
      <selection activeCell="R40" activeCellId="1" sqref="R33:S36 R40:S42"/>
    </sheetView>
  </sheetViews>
  <sheetFormatPr defaultRowHeight="14.4" x14ac:dyDescent="0.55000000000000004"/>
  <cols>
    <col min="1" max="1" width="23.7890625" bestFit="1" customWidth="1"/>
    <col min="2" max="2" width="10.15625" bestFit="1" customWidth="1"/>
    <col min="3" max="3" width="10.15625" customWidth="1"/>
    <col min="4" max="4" width="17.7890625" bestFit="1" customWidth="1"/>
    <col min="5" max="5" width="18.5234375" bestFit="1" customWidth="1"/>
    <col min="6" max="6" width="22.26171875" bestFit="1" customWidth="1"/>
    <col min="8" max="8" width="10.15625" bestFit="1" customWidth="1"/>
    <col min="10" max="10" width="24.734375" customWidth="1"/>
    <col min="11" max="12" width="24.578125" customWidth="1"/>
    <col min="13" max="13" width="24.578125" bestFit="1" customWidth="1"/>
    <col min="14" max="15" width="11.68359375" customWidth="1"/>
    <col min="16" max="16" width="23.7890625" bestFit="1" customWidth="1"/>
  </cols>
  <sheetData>
    <row r="3" spans="1:18" x14ac:dyDescent="0.55000000000000004">
      <c r="B3" s="1">
        <v>35461</v>
      </c>
      <c r="C3" s="1"/>
      <c r="D3">
        <f>B3-B4</f>
        <v>336</v>
      </c>
      <c r="F3">
        <v>0.7</v>
      </c>
      <c r="G3" t="s">
        <v>11</v>
      </c>
    </row>
    <row r="4" spans="1:18" x14ac:dyDescent="0.55000000000000004">
      <c r="B4" s="1">
        <v>35125</v>
      </c>
      <c r="C4" s="1"/>
      <c r="F4">
        <v>3</v>
      </c>
      <c r="G4" t="s">
        <v>12</v>
      </c>
    </row>
    <row r="5" spans="1:18" x14ac:dyDescent="0.55000000000000004">
      <c r="F5">
        <f>F3*F4</f>
        <v>2.0999999999999996</v>
      </c>
      <c r="G5" t="s">
        <v>13</v>
      </c>
    </row>
    <row r="7" spans="1:18" x14ac:dyDescent="0.55000000000000004">
      <c r="D7" t="s">
        <v>0</v>
      </c>
      <c r="I7" t="s">
        <v>3</v>
      </c>
      <c r="O7" t="s">
        <v>7</v>
      </c>
    </row>
    <row r="8" spans="1:18" x14ac:dyDescent="0.55000000000000004">
      <c r="E8" t="s">
        <v>5</v>
      </c>
      <c r="F8" t="s">
        <v>6</v>
      </c>
      <c r="H8" t="s">
        <v>8</v>
      </c>
      <c r="J8" t="s">
        <v>5</v>
      </c>
      <c r="K8" t="s">
        <v>6</v>
      </c>
    </row>
    <row r="9" spans="1:18" x14ac:dyDescent="0.55000000000000004">
      <c r="A9" t="s">
        <v>4</v>
      </c>
      <c r="B9" s="2">
        <f>(DATE(1996,3,1)+D9)</f>
        <v>35184.124463519314</v>
      </c>
      <c r="C9" s="2"/>
      <c r="D9">
        <v>59.124463519313302</v>
      </c>
      <c r="E9">
        <v>0.129571769194086</v>
      </c>
      <c r="F9">
        <v>5.2401746724890501E-2</v>
      </c>
      <c r="H9" s="2">
        <f>(DATE(1996,3,1)+I9)</f>
        <v>35183.372881355936</v>
      </c>
      <c r="I9">
        <v>58.372881355932201</v>
      </c>
      <c r="J9">
        <v>9.3172019030627301E-2</v>
      </c>
      <c r="K9">
        <v>3.64102126206136E-2</v>
      </c>
      <c r="M9" t="s">
        <v>4</v>
      </c>
      <c r="N9" s="2">
        <f>(DATE(1996,3,1)+O9)</f>
        <v>35182.624765876244</v>
      </c>
      <c r="O9">
        <v>57.624765876241298</v>
      </c>
      <c r="P9">
        <v>2.52818319963246E-2</v>
      </c>
      <c r="Q9">
        <v>58.621276595744597</v>
      </c>
      <c r="R9">
        <v>0</v>
      </c>
    </row>
    <row r="10" spans="1:18" x14ac:dyDescent="0.55000000000000004">
      <c r="A10" t="s">
        <v>4</v>
      </c>
      <c r="B10" s="2">
        <f t="shared" ref="B10:B26" si="0">(DATE(1996,3,1)+D10)</f>
        <v>35236.038626609443</v>
      </c>
      <c r="C10" s="2"/>
      <c r="D10">
        <v>111.03862660944201</v>
      </c>
      <c r="E10">
        <v>0.414832618025751</v>
      </c>
      <c r="F10">
        <v>0.41921397379912601</v>
      </c>
      <c r="H10" s="2">
        <f t="shared" ref="H10:H26" si="1">(DATE(1996,3,1)+I10)</f>
        <v>35236.050847457627</v>
      </c>
      <c r="I10">
        <v>111.050847457627</v>
      </c>
      <c r="J10">
        <v>0.35816978887897699</v>
      </c>
      <c r="K10">
        <v>0.34032960464520501</v>
      </c>
      <c r="M10" t="s">
        <v>4</v>
      </c>
      <c r="N10" s="2">
        <f t="shared" ref="N10:N30" si="2">(DATE(1996,3,1)+O10)</f>
        <v>35234.894335088524</v>
      </c>
      <c r="O10">
        <v>109.894335088525</v>
      </c>
      <c r="P10">
        <v>0.18380040286956101</v>
      </c>
      <c r="Q10">
        <v>112.953191489361</v>
      </c>
      <c r="R10">
        <v>0.19213973799126599</v>
      </c>
    </row>
    <row r="11" spans="1:18" x14ac:dyDescent="0.55000000000000004">
      <c r="A11" t="s">
        <v>4</v>
      </c>
      <c r="B11" s="2">
        <f t="shared" si="0"/>
        <v>35290.836909871243</v>
      </c>
      <c r="C11" s="2"/>
      <c r="D11">
        <v>165.83690987124399</v>
      </c>
      <c r="E11">
        <v>0.69381783500238403</v>
      </c>
      <c r="F11">
        <v>1.2925764192139699</v>
      </c>
      <c r="H11" s="2">
        <f t="shared" si="1"/>
        <v>35290.152542372882</v>
      </c>
      <c r="I11">
        <v>165.15254237288099</v>
      </c>
      <c r="J11">
        <v>0.61091287540886097</v>
      </c>
      <c r="K11">
        <v>1.1128682435317201</v>
      </c>
      <c r="M11" t="s">
        <v>4</v>
      </c>
      <c r="N11" s="2">
        <f t="shared" si="2"/>
        <v>35234.7993426865</v>
      </c>
      <c r="O11">
        <v>109.799342686503</v>
      </c>
      <c r="P11">
        <v>8.6828992472700095E-2</v>
      </c>
      <c r="Q11">
        <v>112.953191489361</v>
      </c>
      <c r="R11">
        <v>6.9868995633187006E-2</v>
      </c>
    </row>
    <row r="12" spans="1:18" x14ac:dyDescent="0.55000000000000004">
      <c r="A12" t="s">
        <v>4</v>
      </c>
      <c r="B12" s="2">
        <f t="shared" si="0"/>
        <v>35348.519313304721</v>
      </c>
      <c r="C12" s="2"/>
      <c r="D12">
        <v>223.51931330472101</v>
      </c>
      <c r="E12">
        <v>0.46252742012398601</v>
      </c>
      <c r="F12">
        <v>2.1135371179039302</v>
      </c>
      <c r="H12" s="2">
        <f t="shared" si="1"/>
        <v>35348.52542372881</v>
      </c>
      <c r="I12">
        <v>223.525423728813</v>
      </c>
      <c r="J12">
        <v>0.21899717514124201</v>
      </c>
      <c r="K12">
        <v>0.128357954060284</v>
      </c>
      <c r="M12" t="s">
        <v>4</v>
      </c>
      <c r="N12" s="2">
        <f t="shared" si="2"/>
        <v>35288.369120401454</v>
      </c>
      <c r="O12">
        <v>163.369120401456</v>
      </c>
      <c r="P12">
        <v>0.172643743152984</v>
      </c>
      <c r="Q12">
        <v>165.85531914893599</v>
      </c>
      <c r="R12">
        <v>0.33187772925764097</v>
      </c>
    </row>
    <row r="13" spans="1:18" x14ac:dyDescent="0.55000000000000004">
      <c r="A13" t="s">
        <v>4</v>
      </c>
      <c r="B13" s="2">
        <f t="shared" si="0"/>
        <v>35400.43347639485</v>
      </c>
      <c r="C13" s="2"/>
      <c r="D13">
        <v>275.43347639484898</v>
      </c>
      <c r="E13">
        <v>0.386899380066762</v>
      </c>
      <c r="F13">
        <v>2.9519650655021801</v>
      </c>
      <c r="H13" s="2">
        <f t="shared" si="1"/>
        <v>35401.203389830509</v>
      </c>
      <c r="I13">
        <v>276.203389830508</v>
      </c>
      <c r="J13">
        <v>0.256801962533452</v>
      </c>
      <c r="K13">
        <v>0.39873623089403099</v>
      </c>
      <c r="M13" t="s">
        <v>4</v>
      </c>
      <c r="N13" s="2">
        <f t="shared" si="2"/>
        <v>35291.022970632926</v>
      </c>
      <c r="O13">
        <v>166.022970632929</v>
      </c>
      <c r="P13">
        <v>8.1782521115312395E-2</v>
      </c>
      <c r="Q13">
        <v>165.85531914893599</v>
      </c>
      <c r="R13">
        <v>0.13973799126637401</v>
      </c>
    </row>
    <row r="14" spans="1:18" x14ac:dyDescent="0.55000000000000004">
      <c r="A14" t="s">
        <v>4</v>
      </c>
      <c r="B14" s="2">
        <f t="shared" si="0"/>
        <v>35461</v>
      </c>
      <c r="C14" s="2"/>
      <c r="D14">
        <v>336</v>
      </c>
      <c r="E14">
        <v>0.136888888888889</v>
      </c>
      <c r="F14">
        <v>2.2008733624454102</v>
      </c>
      <c r="H14" s="2">
        <f t="shared" si="1"/>
        <v>35462.423728813555</v>
      </c>
      <c r="I14">
        <v>337.42372881355902</v>
      </c>
      <c r="J14">
        <v>0.110552334225393</v>
      </c>
      <c r="K14">
        <v>0.56903765690376495</v>
      </c>
      <c r="M14" t="s">
        <v>4</v>
      </c>
      <c r="N14" s="2">
        <f t="shared" si="2"/>
        <v>35348.653673534296</v>
      </c>
      <c r="O14">
        <v>223.65367353429599</v>
      </c>
      <c r="P14">
        <v>0.113125066261441</v>
      </c>
      <c r="Q14">
        <v>224.47659574468</v>
      </c>
      <c r="R14">
        <v>0.33187772925764097</v>
      </c>
    </row>
    <row r="15" spans="1:18" x14ac:dyDescent="0.55000000000000004">
      <c r="A15" t="s">
        <v>1</v>
      </c>
      <c r="B15" s="2">
        <f t="shared" si="0"/>
        <v>35182.682403433479</v>
      </c>
      <c r="C15" s="2"/>
      <c r="D15">
        <v>57.682403433476402</v>
      </c>
      <c r="E15">
        <v>0</v>
      </c>
      <c r="H15" s="2">
        <f t="shared" si="1"/>
        <v>35183.372881355936</v>
      </c>
      <c r="I15">
        <v>58.372881355932201</v>
      </c>
      <c r="J15">
        <v>0</v>
      </c>
      <c r="M15" t="s">
        <v>4</v>
      </c>
      <c r="N15" s="2">
        <f t="shared" si="2"/>
        <v>35348.564618157397</v>
      </c>
      <c r="O15">
        <v>223.56461815740099</v>
      </c>
      <c r="P15">
        <v>2.2214369014383201E-2</v>
      </c>
      <c r="Q15">
        <v>224.47659574468</v>
      </c>
      <c r="R15">
        <v>6.9868995633187006E-2</v>
      </c>
    </row>
    <row r="16" spans="1:18" x14ac:dyDescent="0.55000000000000004">
      <c r="A16" t="s">
        <v>1</v>
      </c>
      <c r="B16" s="2">
        <f t="shared" si="0"/>
        <v>35236.038626609443</v>
      </c>
      <c r="C16" s="2"/>
      <c r="D16">
        <v>111.03862660944201</v>
      </c>
      <c r="E16">
        <v>2.2832618025751199E-2</v>
      </c>
      <c r="H16" s="2">
        <f t="shared" si="1"/>
        <v>35236.050847457627</v>
      </c>
      <c r="I16">
        <v>111.050847457627</v>
      </c>
      <c r="J16">
        <v>1.4310139756169999E-2</v>
      </c>
      <c r="M16" t="s">
        <v>4</v>
      </c>
      <c r="N16" s="2">
        <f t="shared" si="2"/>
        <v>35399.391490263988</v>
      </c>
      <c r="O16">
        <v>274.39149026398502</v>
      </c>
      <c r="P16">
        <v>0.107979644485281</v>
      </c>
      <c r="Q16">
        <v>275.94893617021199</v>
      </c>
      <c r="R16">
        <v>0.41921397379912601</v>
      </c>
    </row>
    <row r="17" spans="1:18" x14ac:dyDescent="0.55000000000000004">
      <c r="A17" t="s">
        <v>1</v>
      </c>
      <c r="B17" s="2">
        <f t="shared" si="0"/>
        <v>35289.394849785407</v>
      </c>
      <c r="C17" s="2"/>
      <c r="D17">
        <v>164.39484978540699</v>
      </c>
      <c r="E17">
        <v>0.15873342870767701</v>
      </c>
      <c r="H17" s="2">
        <f t="shared" si="1"/>
        <v>35290.152542372882</v>
      </c>
      <c r="I17">
        <v>165.15254237288099</v>
      </c>
      <c r="J17">
        <v>0.13810585786500101</v>
      </c>
      <c r="M17" t="s">
        <v>4</v>
      </c>
      <c r="N17" s="2">
        <f t="shared" si="2"/>
        <v>35399.326182987592</v>
      </c>
      <c r="O17">
        <v>274.32618298759502</v>
      </c>
      <c r="P17">
        <v>4.1311799837438601E-2</v>
      </c>
      <c r="Q17">
        <v>277.37872340425503</v>
      </c>
      <c r="R17">
        <v>0.157205240174671</v>
      </c>
    </row>
    <row r="18" spans="1:18" x14ac:dyDescent="0.55000000000000004">
      <c r="A18" t="s">
        <v>1</v>
      </c>
      <c r="B18" s="2">
        <f t="shared" si="0"/>
        <v>35348.519313304721</v>
      </c>
      <c r="C18" s="2"/>
      <c r="D18">
        <v>223.51931330472101</v>
      </c>
      <c r="E18">
        <v>0.23852742012398601</v>
      </c>
      <c r="H18" s="2">
        <f t="shared" si="1"/>
        <v>35348.52542372881</v>
      </c>
      <c r="I18">
        <v>223.525423728813</v>
      </c>
      <c r="J18">
        <v>1.02252453166813E-2</v>
      </c>
      <c r="M18" t="s">
        <v>4</v>
      </c>
      <c r="N18" s="2">
        <f t="shared" si="2"/>
        <v>35459.676043396823</v>
      </c>
      <c r="O18">
        <v>334.676043396826</v>
      </c>
      <c r="P18">
        <v>4.8460967593737699E-2</v>
      </c>
      <c r="Q18">
        <v>336</v>
      </c>
      <c r="R18">
        <v>6.9868995633187006E-2</v>
      </c>
    </row>
    <row r="19" spans="1:18" x14ac:dyDescent="0.55000000000000004">
      <c r="A19" t="s">
        <v>1</v>
      </c>
      <c r="B19" s="2">
        <f t="shared" si="0"/>
        <v>35400.43347639485</v>
      </c>
      <c r="C19" s="2"/>
      <c r="D19">
        <v>275.43347639484898</v>
      </c>
      <c r="E19">
        <v>0.13801049117787301</v>
      </c>
      <c r="H19" s="2">
        <f t="shared" si="1"/>
        <v>35401.203389830509</v>
      </c>
      <c r="I19">
        <v>276.203389830508</v>
      </c>
      <c r="J19">
        <v>9.1012488849241596E-2</v>
      </c>
      <c r="M19" t="s">
        <v>1</v>
      </c>
      <c r="N19" s="2">
        <f t="shared" si="2"/>
        <v>35182.595080750609</v>
      </c>
      <c r="O19">
        <v>57.595080750609597</v>
      </c>
      <c r="P19">
        <v>0</v>
      </c>
    </row>
    <row r="20" spans="1:18" x14ac:dyDescent="0.55000000000000004">
      <c r="A20" t="s">
        <v>1</v>
      </c>
      <c r="B20" s="2">
        <f t="shared" si="0"/>
        <v>35461</v>
      </c>
      <c r="C20" s="2"/>
      <c r="D20">
        <v>336</v>
      </c>
      <c r="E20">
        <v>8.7111111111111098E-2</v>
      </c>
      <c r="H20" s="2">
        <f t="shared" si="1"/>
        <v>35461</v>
      </c>
      <c r="I20">
        <v>336</v>
      </c>
      <c r="J20">
        <v>0.14122807017543801</v>
      </c>
      <c r="M20" t="s">
        <v>1</v>
      </c>
      <c r="N20" s="2">
        <f t="shared" si="2"/>
        <v>35234.728098384985</v>
      </c>
      <c r="O20">
        <v>109.72809838498701</v>
      </c>
      <c r="P20">
        <v>1.4100434675053701E-2</v>
      </c>
    </row>
    <row r="21" spans="1:18" x14ac:dyDescent="0.55000000000000004">
      <c r="A21" t="s">
        <v>2</v>
      </c>
      <c r="B21" s="2">
        <f t="shared" si="0"/>
        <v>35184.124463519314</v>
      </c>
      <c r="C21" s="2"/>
      <c r="D21">
        <v>59.124463519313302</v>
      </c>
      <c r="E21">
        <v>0.129571769194086</v>
      </c>
      <c r="F21">
        <v>6.9868995633187006E-2</v>
      </c>
      <c r="H21" s="2">
        <f t="shared" si="1"/>
        <v>35183.372881355936</v>
      </c>
      <c r="I21">
        <v>58.372881355932201</v>
      </c>
      <c r="J21">
        <v>9.3172019030627301E-2</v>
      </c>
      <c r="K21">
        <v>1.9673810946972702E-2</v>
      </c>
      <c r="M21" t="s">
        <v>1</v>
      </c>
      <c r="N21" s="2">
        <f t="shared" si="2"/>
        <v>35290.993285507298</v>
      </c>
      <c r="O21">
        <v>165.993285507297</v>
      </c>
      <c r="P21">
        <v>5.1478955366293301E-2</v>
      </c>
    </row>
    <row r="22" spans="1:18" x14ac:dyDescent="0.55000000000000004">
      <c r="A22" t="s">
        <v>2</v>
      </c>
      <c r="B22" s="2">
        <f t="shared" si="0"/>
        <v>35236.038626609443</v>
      </c>
      <c r="C22" s="2"/>
      <c r="D22">
        <v>111.03862660944201</v>
      </c>
      <c r="E22">
        <v>0.44594372913686198</v>
      </c>
      <c r="F22">
        <v>0.43668122270742299</v>
      </c>
      <c r="H22" s="2">
        <f t="shared" si="1"/>
        <v>35236.050847457627</v>
      </c>
      <c r="I22">
        <v>111.050847457627</v>
      </c>
      <c r="J22">
        <v>0.376590841510555</v>
      </c>
      <c r="K22">
        <v>0.34032960464520501</v>
      </c>
      <c r="M22" t="s">
        <v>1</v>
      </c>
      <c r="N22" s="2">
        <f t="shared" si="2"/>
        <v>35348.582429232782</v>
      </c>
      <c r="O22">
        <v>223.58242923277999</v>
      </c>
      <c r="P22">
        <v>4.0396508463794702E-2</v>
      </c>
    </row>
    <row r="23" spans="1:18" x14ac:dyDescent="0.55000000000000004">
      <c r="A23" t="s">
        <v>2</v>
      </c>
      <c r="B23" s="2">
        <f t="shared" si="0"/>
        <v>35289.394849785407</v>
      </c>
      <c r="C23" s="2"/>
      <c r="D23">
        <v>164.39484978540699</v>
      </c>
      <c r="E23">
        <v>0.88673342870767702</v>
      </c>
      <c r="F23">
        <v>1.31004366812227</v>
      </c>
      <c r="H23" s="2">
        <f t="shared" si="1"/>
        <v>35290.152542372882</v>
      </c>
      <c r="I23">
        <v>165.15254237288099</v>
      </c>
      <c r="J23">
        <v>0.76442164733868501</v>
      </c>
      <c r="K23">
        <v>1.12953633336179</v>
      </c>
      <c r="M23" t="s">
        <v>1</v>
      </c>
      <c r="N23" s="2">
        <f t="shared" si="2"/>
        <v>35400.68576174153</v>
      </c>
      <c r="O23">
        <v>275.68576174152702</v>
      </c>
      <c r="P23">
        <v>2.9215111142524001E-2</v>
      </c>
    </row>
    <row r="24" spans="1:18" x14ac:dyDescent="0.55000000000000004">
      <c r="A24" t="s">
        <v>2</v>
      </c>
      <c r="B24" s="2">
        <f t="shared" si="0"/>
        <v>35349.961373390557</v>
      </c>
      <c r="C24" s="2"/>
      <c r="D24">
        <v>224.96137339055699</v>
      </c>
      <c r="E24">
        <v>0.88561182641869296</v>
      </c>
      <c r="F24">
        <v>2.1484716157205201</v>
      </c>
      <c r="H24" s="2">
        <f t="shared" si="1"/>
        <v>35349.949152542373</v>
      </c>
      <c r="I24">
        <v>224.94915254237199</v>
      </c>
      <c r="J24">
        <v>0.99884775498067102</v>
      </c>
      <c r="K24">
        <v>1.26636495602425</v>
      </c>
      <c r="M24" t="s">
        <v>1</v>
      </c>
      <c r="N24" s="2">
        <f t="shared" si="2"/>
        <v>35459.687917447081</v>
      </c>
      <c r="O24">
        <v>334.68791744707897</v>
      </c>
      <c r="P24">
        <v>6.0582393893345403E-2</v>
      </c>
    </row>
    <row r="25" spans="1:18" x14ac:dyDescent="0.55000000000000004">
      <c r="A25" t="s">
        <v>2</v>
      </c>
      <c r="B25" s="2">
        <f t="shared" si="0"/>
        <v>35400.43347639485</v>
      </c>
      <c r="C25" s="2"/>
      <c r="D25">
        <v>275.43347639484898</v>
      </c>
      <c r="E25">
        <v>1.0588993800667601</v>
      </c>
      <c r="F25">
        <v>3.4410480349344899</v>
      </c>
      <c r="H25" s="2">
        <f t="shared" si="1"/>
        <v>35399.779661016946</v>
      </c>
      <c r="I25">
        <v>274.77966101694898</v>
      </c>
      <c r="J25">
        <v>1.1532671721676999</v>
      </c>
      <c r="K25">
        <v>1.53674323285799</v>
      </c>
      <c r="M25" t="s">
        <v>2</v>
      </c>
      <c r="N25" s="2">
        <f t="shared" si="2"/>
        <v>35182.660388026998</v>
      </c>
      <c r="O25">
        <v>57.6603880269993</v>
      </c>
      <c r="P25">
        <v>6.16461108951478E-2</v>
      </c>
      <c r="Q25">
        <v>60.051063829787203</v>
      </c>
      <c r="R25">
        <v>1.7467248908296502E-2</v>
      </c>
    </row>
    <row r="26" spans="1:18" x14ac:dyDescent="0.55000000000000004">
      <c r="A26" t="s">
        <v>2</v>
      </c>
      <c r="B26" s="2">
        <f t="shared" si="0"/>
        <v>35462.442060085836</v>
      </c>
      <c r="C26" s="2"/>
      <c r="D26">
        <v>337.442060085837</v>
      </c>
      <c r="E26">
        <v>1.0639732951835901</v>
      </c>
      <c r="F26">
        <v>3.4235807860262</v>
      </c>
      <c r="H26" s="2">
        <f t="shared" si="1"/>
        <v>35462.423728813555</v>
      </c>
      <c r="I26">
        <v>337.42372881355902</v>
      </c>
      <c r="J26">
        <v>1.2894997026464401</v>
      </c>
      <c r="K26">
        <v>2.3264281444795398</v>
      </c>
      <c r="M26" t="s">
        <v>2</v>
      </c>
      <c r="N26" s="2">
        <f t="shared" si="2"/>
        <v>35236.313284093718</v>
      </c>
      <c r="O26">
        <v>111.31328409372</v>
      </c>
      <c r="P26">
        <v>0.23231084567268601</v>
      </c>
      <c r="Q26">
        <v>128.68085106382901</v>
      </c>
      <c r="R26">
        <v>0.19213973799126599</v>
      </c>
    </row>
    <row r="27" spans="1:18" x14ac:dyDescent="0.55000000000000004">
      <c r="M27" t="s">
        <v>2</v>
      </c>
      <c r="N27" s="2">
        <f t="shared" si="2"/>
        <v>35291.302010813866</v>
      </c>
      <c r="O27">
        <v>166.30201081386701</v>
      </c>
      <c r="P27">
        <v>0.366636039156094</v>
      </c>
      <c r="Q27">
        <v>165.85531914893599</v>
      </c>
      <c r="R27">
        <v>0.45414847161571897</v>
      </c>
    </row>
    <row r="28" spans="1:18" x14ac:dyDescent="0.55000000000000004">
      <c r="M28" t="s">
        <v>2</v>
      </c>
      <c r="N28" s="2">
        <f t="shared" si="2"/>
        <v>35350.35166272043</v>
      </c>
      <c r="O28">
        <v>225.351662720429</v>
      </c>
      <c r="P28">
        <v>0.44648902710534699</v>
      </c>
      <c r="Q28">
        <v>224.47659574468</v>
      </c>
      <c r="R28">
        <v>0.62882096069868898</v>
      </c>
    </row>
    <row r="29" spans="1:18" x14ac:dyDescent="0.55000000000000004">
      <c r="M29" t="s">
        <v>2</v>
      </c>
      <c r="N29" s="2">
        <f t="shared" si="2"/>
        <v>35401.190408877264</v>
      </c>
      <c r="O29">
        <v>276.19040887726601</v>
      </c>
      <c r="P29">
        <v>0.54437572887585195</v>
      </c>
      <c r="Q29">
        <v>277.37872340425503</v>
      </c>
      <c r="R29">
        <v>0.96069868995633101</v>
      </c>
    </row>
    <row r="30" spans="1:18" x14ac:dyDescent="0.55000000000000004">
      <c r="M30" t="s">
        <v>2</v>
      </c>
      <c r="N30" s="2">
        <f t="shared" si="2"/>
        <v>35460.228186733577</v>
      </c>
      <c r="O30">
        <v>335.22818673357602</v>
      </c>
      <c r="P30">
        <v>0.61210729052549695</v>
      </c>
      <c r="Q30">
        <v>337.42978723404201</v>
      </c>
      <c r="R30">
        <v>0.96069868995633101</v>
      </c>
    </row>
    <row r="33" spans="1:20" x14ac:dyDescent="0.55000000000000004">
      <c r="A33" t="s">
        <v>9</v>
      </c>
      <c r="B33" t="s">
        <v>8</v>
      </c>
      <c r="C33" t="s">
        <v>19</v>
      </c>
      <c r="D33" t="s">
        <v>14</v>
      </c>
      <c r="E33" t="s">
        <v>15</v>
      </c>
      <c r="F33" t="s">
        <v>17</v>
      </c>
      <c r="P33" t="str">
        <f>A33</f>
        <v>Simulation</v>
      </c>
      <c r="Q33" t="str">
        <f t="shared" ref="Q33:T48" si="3">B33</f>
        <v>Date</v>
      </c>
      <c r="R33" t="str">
        <f t="shared" si="3"/>
        <v>Gliricidia.AboveGround.Wt</v>
      </c>
      <c r="S33" t="str">
        <f t="shared" si="3"/>
        <v>Gliricidia.Leaf.Live.Wt</v>
      </c>
      <c r="T33" t="str">
        <f t="shared" si="3"/>
        <v>Gliricidia.Stem.Live.Wt</v>
      </c>
    </row>
    <row r="34" spans="1:20" x14ac:dyDescent="0.55000000000000004">
      <c r="A34" t="s">
        <v>10</v>
      </c>
      <c r="B34" s="2">
        <f>B9</f>
        <v>35184.124463519314</v>
      </c>
      <c r="C34" s="4">
        <f>D34+E34</f>
        <v>382.14438342985062</v>
      </c>
      <c r="D34">
        <f>E9*$F$5*1000</f>
        <v>272.10071530758057</v>
      </c>
      <c r="E34">
        <f>F9*$F$5*1000</f>
        <v>110.04366812227003</v>
      </c>
      <c r="F34">
        <f>E15*$F$5*1000</f>
        <v>0</v>
      </c>
      <c r="P34" t="str">
        <f t="shared" ref="P34:P56" si="4">A34</f>
        <v>GuadeloupeHarvest12Month</v>
      </c>
      <c r="Q34">
        <f t="shared" si="3"/>
        <v>35184.124463519314</v>
      </c>
      <c r="R34">
        <f t="shared" si="3"/>
        <v>382.14438342985062</v>
      </c>
      <c r="S34">
        <f t="shared" si="3"/>
        <v>272.10071530758057</v>
      </c>
      <c r="T34">
        <f t="shared" si="3"/>
        <v>110.04366812227003</v>
      </c>
    </row>
    <row r="35" spans="1:20" x14ac:dyDescent="0.55000000000000004">
      <c r="A35" t="s">
        <v>10</v>
      </c>
      <c r="B35" s="2">
        <f t="shared" ref="B35:B39" si="5">B10</f>
        <v>35236.038626609443</v>
      </c>
      <c r="C35" s="4">
        <f t="shared" ref="C35:C56" si="6">D35+E35</f>
        <v>1751.4978428322415</v>
      </c>
      <c r="D35">
        <f t="shared" ref="D35:E39" si="7">E10*$F$5*1000</f>
        <v>871.14849785407705</v>
      </c>
      <c r="E35">
        <f t="shared" si="7"/>
        <v>880.34934497816437</v>
      </c>
      <c r="F35">
        <f t="shared" ref="F35:F39" si="8">E16*$F$5*1000</f>
        <v>47.948497854077509</v>
      </c>
      <c r="P35" t="str">
        <f t="shared" si="4"/>
        <v>GuadeloupeHarvest12Month</v>
      </c>
      <c r="Q35">
        <f t="shared" si="3"/>
        <v>35236.038626609443</v>
      </c>
      <c r="R35">
        <f t="shared" si="3"/>
        <v>1751.4978428322415</v>
      </c>
      <c r="S35">
        <f t="shared" si="3"/>
        <v>871.14849785407705</v>
      </c>
      <c r="T35">
        <f t="shared" si="3"/>
        <v>880.34934497816437</v>
      </c>
    </row>
    <row r="36" spans="1:20" x14ac:dyDescent="0.55000000000000004">
      <c r="A36" t="s">
        <v>10</v>
      </c>
      <c r="B36" s="2">
        <f t="shared" si="5"/>
        <v>35290.836909871243</v>
      </c>
      <c r="C36" s="4">
        <f t="shared" si="6"/>
        <v>4171.4279338543429</v>
      </c>
      <c r="D36">
        <f>E11*$F$5*1000</f>
        <v>1457.0174535050062</v>
      </c>
      <c r="E36">
        <f t="shared" si="7"/>
        <v>2714.4104803493365</v>
      </c>
      <c r="F36">
        <f t="shared" si="8"/>
        <v>333.34020028612167</v>
      </c>
      <c r="J36" s="2"/>
      <c r="K36" s="3"/>
      <c r="L36" s="3"/>
      <c r="M36" s="3"/>
      <c r="N36" s="3"/>
      <c r="P36" t="str">
        <f t="shared" si="4"/>
        <v>GuadeloupeHarvest12Month</v>
      </c>
      <c r="Q36">
        <f t="shared" si="3"/>
        <v>35290.836909871243</v>
      </c>
      <c r="R36">
        <f t="shared" si="3"/>
        <v>4171.4279338543429</v>
      </c>
      <c r="S36">
        <f t="shared" si="3"/>
        <v>1457.0174535050062</v>
      </c>
      <c r="T36">
        <f t="shared" si="3"/>
        <v>2714.4104803493365</v>
      </c>
    </row>
    <row r="37" spans="1:20" x14ac:dyDescent="0.55000000000000004">
      <c r="A37" t="s">
        <v>10</v>
      </c>
      <c r="B37" s="2">
        <f t="shared" si="5"/>
        <v>35348.519313304721</v>
      </c>
      <c r="C37" s="4">
        <f t="shared" si="6"/>
        <v>5409.7355298586226</v>
      </c>
      <c r="D37">
        <f t="shared" si="7"/>
        <v>971.30758226037051</v>
      </c>
      <c r="E37">
        <f t="shared" si="7"/>
        <v>4438.4279475982521</v>
      </c>
      <c r="F37">
        <f t="shared" si="8"/>
        <v>500.90758226037059</v>
      </c>
      <c r="J37" s="2"/>
      <c r="K37" s="3"/>
      <c r="L37" s="3"/>
      <c r="M37" s="3"/>
      <c r="N37" s="3"/>
      <c r="P37" t="str">
        <f t="shared" si="4"/>
        <v>GuadeloupeHarvest12Month</v>
      </c>
      <c r="Q37">
        <f t="shared" si="3"/>
        <v>35348.519313304721</v>
      </c>
      <c r="R37">
        <f t="shared" si="3"/>
        <v>5409.7355298586226</v>
      </c>
      <c r="S37">
        <f t="shared" si="3"/>
        <v>971.30758226037051</v>
      </c>
      <c r="T37">
        <f t="shared" si="3"/>
        <v>4438.4279475982521</v>
      </c>
    </row>
    <row r="38" spans="1:20" x14ac:dyDescent="0.55000000000000004">
      <c r="A38" t="s">
        <v>10</v>
      </c>
      <c r="B38" s="2">
        <f t="shared" si="5"/>
        <v>35400.43347639485</v>
      </c>
      <c r="C38" s="4">
        <f t="shared" si="6"/>
        <v>7011.6153356947761</v>
      </c>
      <c r="D38">
        <f t="shared" si="7"/>
        <v>812.48869814020009</v>
      </c>
      <c r="E38">
        <f t="shared" si="7"/>
        <v>6199.1266375545765</v>
      </c>
      <c r="F38">
        <f t="shared" si="8"/>
        <v>289.82203147353323</v>
      </c>
      <c r="J38" s="2"/>
      <c r="K38" s="3"/>
      <c r="L38" s="3"/>
      <c r="M38" s="3"/>
      <c r="N38" s="3"/>
      <c r="P38" t="str">
        <f t="shared" si="4"/>
        <v>GuadeloupeHarvest12Month</v>
      </c>
      <c r="Q38">
        <f t="shared" si="3"/>
        <v>35400.43347639485</v>
      </c>
      <c r="R38">
        <f t="shared" si="3"/>
        <v>7011.6153356947761</v>
      </c>
      <c r="S38">
        <f t="shared" si="3"/>
        <v>812.48869814020009</v>
      </c>
      <c r="T38">
        <f t="shared" si="3"/>
        <v>6199.1266375545765</v>
      </c>
    </row>
    <row r="39" spans="1:20" x14ac:dyDescent="0.55000000000000004">
      <c r="A39" t="s">
        <v>10</v>
      </c>
      <c r="B39" s="2">
        <f t="shared" si="5"/>
        <v>35461</v>
      </c>
      <c r="C39" s="4">
        <f t="shared" si="6"/>
        <v>4909.3007278020277</v>
      </c>
      <c r="D39">
        <f t="shared" si="7"/>
        <v>287.46666666666687</v>
      </c>
      <c r="E39">
        <f t="shared" si="7"/>
        <v>4621.8340611353606</v>
      </c>
      <c r="F39">
        <f t="shared" si="8"/>
        <v>182.93333333333328</v>
      </c>
      <c r="J39" s="2"/>
      <c r="K39" s="3"/>
      <c r="L39" s="3"/>
      <c r="M39" s="3"/>
      <c r="N39" s="3"/>
      <c r="P39" t="str">
        <f t="shared" si="4"/>
        <v>GuadeloupeHarvest12Month</v>
      </c>
      <c r="Q39">
        <f t="shared" si="3"/>
        <v>35461</v>
      </c>
      <c r="R39">
        <f t="shared" si="3"/>
        <v>4909.3007278020277</v>
      </c>
      <c r="S39">
        <f t="shared" si="3"/>
        <v>287.46666666666687</v>
      </c>
      <c r="T39">
        <f t="shared" si="3"/>
        <v>4621.8340611353606</v>
      </c>
    </row>
    <row r="40" spans="1:20" x14ac:dyDescent="0.55000000000000004">
      <c r="A40" t="s">
        <v>16</v>
      </c>
      <c r="B40" s="2">
        <f>B34</f>
        <v>35184.124463519314</v>
      </c>
      <c r="C40" s="4">
        <f t="shared" si="6"/>
        <v>272.12268646760583</v>
      </c>
      <c r="D40">
        <f>J9*$F$5*1000</f>
        <v>195.6612399643173</v>
      </c>
      <c r="E40">
        <f>K9*$F$5*1000</f>
        <v>76.461446503288556</v>
      </c>
      <c r="F40">
        <f>J15*$F$5*1000</f>
        <v>0</v>
      </c>
      <c r="J40" s="2"/>
      <c r="K40" s="3"/>
      <c r="L40" s="3"/>
      <c r="M40" s="3"/>
      <c r="N40" s="3"/>
      <c r="P40" t="str">
        <f t="shared" si="4"/>
        <v>GuadeloupeHarvest06Month</v>
      </c>
      <c r="Q40">
        <f t="shared" si="3"/>
        <v>35184.124463519314</v>
      </c>
      <c r="R40">
        <f t="shared" si="3"/>
        <v>272.12268646760583</v>
      </c>
      <c r="S40">
        <f t="shared" si="3"/>
        <v>195.6612399643173</v>
      </c>
      <c r="T40">
        <f t="shared" si="3"/>
        <v>76.461446503288556</v>
      </c>
    </row>
    <row r="41" spans="1:20" x14ac:dyDescent="0.55000000000000004">
      <c r="A41" t="s">
        <v>16</v>
      </c>
      <c r="B41" s="2">
        <f t="shared" ref="B41:B42" si="9">B35</f>
        <v>35236.038626609443</v>
      </c>
      <c r="C41" s="4">
        <f t="shared" si="6"/>
        <v>1466.848726400782</v>
      </c>
      <c r="D41">
        <f t="shared" ref="D41:E41" si="10">J10*$F$5*1000</f>
        <v>752.15655664585154</v>
      </c>
      <c r="E41">
        <f t="shared" si="10"/>
        <v>714.69216975493043</v>
      </c>
      <c r="F41">
        <f t="shared" ref="F41:F42" si="11">J16*$F$5*1000</f>
        <v>30.051293487956993</v>
      </c>
      <c r="J41" s="2"/>
      <c r="K41" s="3"/>
      <c r="L41" s="3"/>
      <c r="M41" s="3"/>
      <c r="N41" s="3"/>
      <c r="P41" t="str">
        <f t="shared" si="4"/>
        <v>GuadeloupeHarvest06Month</v>
      </c>
      <c r="Q41">
        <f t="shared" si="3"/>
        <v>35236.038626609443</v>
      </c>
      <c r="R41">
        <f t="shared" si="3"/>
        <v>1466.848726400782</v>
      </c>
      <c r="S41">
        <f t="shared" si="3"/>
        <v>752.15655664585154</v>
      </c>
      <c r="T41">
        <f t="shared" si="3"/>
        <v>714.69216975493043</v>
      </c>
    </row>
    <row r="42" spans="1:20" x14ac:dyDescent="0.55000000000000004">
      <c r="A42" t="s">
        <v>16</v>
      </c>
      <c r="B42" s="2">
        <f t="shared" si="9"/>
        <v>35290.836909871243</v>
      </c>
      <c r="C42" s="4">
        <f t="shared" si="6"/>
        <v>3619.9403497752191</v>
      </c>
      <c r="D42">
        <f t="shared" ref="D42:E42" si="12">J11*$F$5*1000</f>
        <v>1282.9170383586077</v>
      </c>
      <c r="E42">
        <f t="shared" si="12"/>
        <v>2337.0233114166117</v>
      </c>
      <c r="F42">
        <f t="shared" si="11"/>
        <v>290.02230151650213</v>
      </c>
      <c r="J42" s="2"/>
      <c r="K42" s="3"/>
      <c r="L42" s="3"/>
      <c r="M42" s="3"/>
      <c r="N42" s="3"/>
      <c r="P42" t="str">
        <f t="shared" si="4"/>
        <v>GuadeloupeHarvest06Month</v>
      </c>
      <c r="Q42">
        <f t="shared" si="3"/>
        <v>35290.836909871243</v>
      </c>
      <c r="R42">
        <f t="shared" si="3"/>
        <v>3619.9403497752191</v>
      </c>
      <c r="S42">
        <f t="shared" si="3"/>
        <v>1282.9170383586077</v>
      </c>
      <c r="T42">
        <f t="shared" si="3"/>
        <v>2337.0233114166117</v>
      </c>
    </row>
    <row r="43" spans="1:20" x14ac:dyDescent="0.55000000000000004">
      <c r="A43" t="s">
        <v>16</v>
      </c>
      <c r="B43" s="2">
        <f>B42</f>
        <v>35290.836909871243</v>
      </c>
      <c r="C43" s="4">
        <f t="shared" si="6"/>
        <v>0</v>
      </c>
      <c r="D43">
        <v>0</v>
      </c>
      <c r="E43">
        <v>0</v>
      </c>
      <c r="J43" s="2"/>
      <c r="K43" s="3"/>
      <c r="L43" s="3"/>
      <c r="M43" s="3"/>
      <c r="N43" s="3"/>
      <c r="P43" t="str">
        <f t="shared" si="4"/>
        <v>GuadeloupeHarvest06Month</v>
      </c>
      <c r="Q43">
        <f t="shared" si="3"/>
        <v>35290.836909871243</v>
      </c>
      <c r="R43">
        <f t="shared" si="3"/>
        <v>0</v>
      </c>
      <c r="S43">
        <f t="shared" si="3"/>
        <v>0</v>
      </c>
      <c r="T43">
        <f t="shared" si="3"/>
        <v>0</v>
      </c>
    </row>
    <row r="44" spans="1:20" x14ac:dyDescent="0.55000000000000004">
      <c r="A44" t="s">
        <v>16</v>
      </c>
      <c r="B44" s="2">
        <f>B37</f>
        <v>35348.519313304721</v>
      </c>
      <c r="C44" s="4">
        <f t="shared" si="6"/>
        <v>729.44577132320444</v>
      </c>
      <c r="D44">
        <f t="shared" ref="D44:E44" si="13">J12*$F$5*1000</f>
        <v>459.89406779660811</v>
      </c>
      <c r="E44">
        <f t="shared" si="13"/>
        <v>269.55170352659633</v>
      </c>
      <c r="F44">
        <f>J18*$F$5*1000</f>
        <v>21.473015165030727</v>
      </c>
      <c r="P44" t="str">
        <f t="shared" si="4"/>
        <v>GuadeloupeHarvest06Month</v>
      </c>
      <c r="Q44">
        <f t="shared" si="3"/>
        <v>35348.519313304721</v>
      </c>
      <c r="R44">
        <f t="shared" si="3"/>
        <v>729.44577132320444</v>
      </c>
      <c r="S44">
        <f t="shared" si="3"/>
        <v>459.89406779660811</v>
      </c>
      <c r="T44">
        <f t="shared" si="3"/>
        <v>269.55170352659633</v>
      </c>
    </row>
    <row r="45" spans="1:20" x14ac:dyDescent="0.55000000000000004">
      <c r="A45" t="s">
        <v>16</v>
      </c>
      <c r="B45" s="2">
        <f>B38</f>
        <v>35400.43347639485</v>
      </c>
      <c r="C45" s="4">
        <f t="shared" si="6"/>
        <v>1376.630206197714</v>
      </c>
      <c r="D45">
        <f t="shared" ref="D45:E45" si="14">J13*$F$5*1000</f>
        <v>539.28412132024903</v>
      </c>
      <c r="E45">
        <f t="shared" si="14"/>
        <v>837.34608487746493</v>
      </c>
      <c r="F45">
        <f>J19*$F$5*1000</f>
        <v>191.12622658340734</v>
      </c>
      <c r="P45" t="str">
        <f t="shared" si="4"/>
        <v>GuadeloupeHarvest06Month</v>
      </c>
      <c r="Q45">
        <f t="shared" si="3"/>
        <v>35400.43347639485</v>
      </c>
      <c r="R45">
        <f t="shared" si="3"/>
        <v>1376.630206197714</v>
      </c>
      <c r="S45">
        <f t="shared" si="3"/>
        <v>539.28412132024903</v>
      </c>
      <c r="T45">
        <f t="shared" si="3"/>
        <v>837.34608487746493</v>
      </c>
    </row>
    <row r="46" spans="1:20" x14ac:dyDescent="0.55000000000000004">
      <c r="A46" t="s">
        <v>16</v>
      </c>
      <c r="B46" s="2">
        <f>B39</f>
        <v>35461</v>
      </c>
      <c r="C46" s="4">
        <f t="shared" si="6"/>
        <v>1427.1389813712315</v>
      </c>
      <c r="D46">
        <f>J14*$F$5*1000</f>
        <v>232.15990187332525</v>
      </c>
      <c r="E46">
        <f>K14*$F$5*1000</f>
        <v>1194.9790794979062</v>
      </c>
      <c r="F46">
        <f>J20*$F$5*1000</f>
        <v>296.57894736841979</v>
      </c>
      <c r="P46" t="str">
        <f t="shared" si="4"/>
        <v>GuadeloupeHarvest06Month</v>
      </c>
      <c r="Q46">
        <f t="shared" si="3"/>
        <v>35461</v>
      </c>
      <c r="R46">
        <f t="shared" si="3"/>
        <v>1427.1389813712315</v>
      </c>
      <c r="S46">
        <f t="shared" si="3"/>
        <v>232.15990187332525</v>
      </c>
      <c r="T46">
        <f t="shared" si="3"/>
        <v>1194.9790794979062</v>
      </c>
    </row>
    <row r="47" spans="1:20" x14ac:dyDescent="0.55000000000000004">
      <c r="A47" t="s">
        <v>18</v>
      </c>
      <c r="B47" s="2">
        <f>B40</f>
        <v>35184.124463519314</v>
      </c>
      <c r="C47" s="4">
        <f t="shared" si="6"/>
        <v>53.091847192281655</v>
      </c>
      <c r="D47">
        <f t="shared" ref="D47:D56" si="15">P9*$F$5*1000</f>
        <v>53.091847192281655</v>
      </c>
      <c r="E47">
        <f t="shared" ref="E47:E56" si="16">R9*$F$5*1000</f>
        <v>0</v>
      </c>
      <c r="F47">
        <f>P19*$F$5*1000</f>
        <v>0</v>
      </c>
      <c r="P47" t="str">
        <f t="shared" si="4"/>
        <v>GuadeloupeHarvest02Month</v>
      </c>
      <c r="Q47">
        <f t="shared" si="3"/>
        <v>35184.124463519314</v>
      </c>
      <c r="R47">
        <f t="shared" si="3"/>
        <v>53.091847192281655</v>
      </c>
      <c r="S47">
        <f t="shared" si="3"/>
        <v>53.091847192281655</v>
      </c>
      <c r="T47">
        <f t="shared" si="3"/>
        <v>0</v>
      </c>
    </row>
    <row r="48" spans="1:20" x14ac:dyDescent="0.55000000000000004">
      <c r="A48" t="s">
        <v>18</v>
      </c>
      <c r="B48" s="2">
        <f>B41</f>
        <v>35236.038626609443</v>
      </c>
      <c r="C48" s="4">
        <f t="shared" si="6"/>
        <v>789.47429580773655</v>
      </c>
      <c r="D48">
        <f t="shared" si="15"/>
        <v>385.9808460260781</v>
      </c>
      <c r="E48">
        <f t="shared" si="16"/>
        <v>403.49344978165851</v>
      </c>
      <c r="F48">
        <f>P20*$F$5*1000</f>
        <v>29.610912817612764</v>
      </c>
      <c r="P48" t="str">
        <f t="shared" si="4"/>
        <v>GuadeloupeHarvest02Month</v>
      </c>
      <c r="Q48">
        <f t="shared" si="3"/>
        <v>35236.038626609443</v>
      </c>
      <c r="R48">
        <f t="shared" si="3"/>
        <v>789.47429580773655</v>
      </c>
      <c r="S48">
        <f t="shared" si="3"/>
        <v>385.9808460260781</v>
      </c>
      <c r="T48">
        <f t="shared" si="3"/>
        <v>403.49344978165851</v>
      </c>
    </row>
    <row r="49" spans="1:20" x14ac:dyDescent="0.55000000000000004">
      <c r="A49" t="s">
        <v>18</v>
      </c>
      <c r="B49" s="2">
        <f>B48</f>
        <v>35236.038626609443</v>
      </c>
      <c r="C49" s="4">
        <f t="shared" si="6"/>
        <v>329.06577502236286</v>
      </c>
      <c r="D49">
        <f t="shared" si="15"/>
        <v>182.34088419267016</v>
      </c>
      <c r="E49">
        <f t="shared" si="16"/>
        <v>146.7248908296927</v>
      </c>
      <c r="P49" t="str">
        <f t="shared" si="4"/>
        <v>GuadeloupeHarvest02Month</v>
      </c>
      <c r="Q49">
        <f t="shared" ref="Q49:Q56" si="17">B49</f>
        <v>35236.038626609443</v>
      </c>
      <c r="R49">
        <f t="shared" ref="R49:R56" si="18">C49</f>
        <v>329.06577502236286</v>
      </c>
      <c r="S49">
        <f t="shared" ref="S49:S56" si="19">D49</f>
        <v>182.34088419267016</v>
      </c>
      <c r="T49">
        <f t="shared" ref="T49:T56" si="20">E49</f>
        <v>146.7248908296927</v>
      </c>
    </row>
    <row r="50" spans="1:20" x14ac:dyDescent="0.55000000000000004">
      <c r="A50" t="s">
        <v>18</v>
      </c>
      <c r="B50" s="2">
        <f>B42</f>
        <v>35290.836909871243</v>
      </c>
      <c r="C50" s="4">
        <f t="shared" si="6"/>
        <v>1059.4950920623123</v>
      </c>
      <c r="D50">
        <f t="shared" si="15"/>
        <v>362.55186062126631</v>
      </c>
      <c r="E50">
        <f t="shared" si="16"/>
        <v>696.94323144104601</v>
      </c>
      <c r="F50">
        <f>P21*$F$5*1000</f>
        <v>108.10580626921592</v>
      </c>
      <c r="P50" t="str">
        <f t="shared" si="4"/>
        <v>GuadeloupeHarvest02Month</v>
      </c>
      <c r="Q50">
        <f t="shared" si="17"/>
        <v>35290.836909871243</v>
      </c>
      <c r="R50">
        <f t="shared" si="18"/>
        <v>1059.4950920623123</v>
      </c>
      <c r="S50">
        <f t="shared" si="19"/>
        <v>362.55186062126631</v>
      </c>
      <c r="T50">
        <f t="shared" si="20"/>
        <v>696.94323144104601</v>
      </c>
    </row>
    <row r="51" spans="1:20" x14ac:dyDescent="0.55000000000000004">
      <c r="A51" t="s">
        <v>18</v>
      </c>
      <c r="B51" s="2">
        <f>B50</f>
        <v>35290.836909871243</v>
      </c>
      <c r="C51" s="4">
        <f t="shared" si="6"/>
        <v>465.19307600154139</v>
      </c>
      <c r="D51">
        <f t="shared" si="15"/>
        <v>171.74329434215599</v>
      </c>
      <c r="E51">
        <f t="shared" si="16"/>
        <v>293.44978165938539</v>
      </c>
      <c r="P51" t="str">
        <f t="shared" si="4"/>
        <v>GuadeloupeHarvest02Month</v>
      </c>
      <c r="Q51">
        <f t="shared" si="17"/>
        <v>35290.836909871243</v>
      </c>
      <c r="R51">
        <f t="shared" si="18"/>
        <v>465.19307600154139</v>
      </c>
      <c r="S51">
        <f t="shared" si="19"/>
        <v>171.74329434215599</v>
      </c>
      <c r="T51">
        <f t="shared" si="20"/>
        <v>293.44978165938539</v>
      </c>
    </row>
    <row r="52" spans="1:20" x14ac:dyDescent="0.55000000000000004">
      <c r="A52" t="s">
        <v>18</v>
      </c>
      <c r="B52" s="2">
        <f>B44</f>
        <v>35348.519313304721</v>
      </c>
      <c r="C52" s="4">
        <f t="shared" si="6"/>
        <v>934.50587059007205</v>
      </c>
      <c r="D52">
        <f t="shared" si="15"/>
        <v>237.56263914902607</v>
      </c>
      <c r="E52">
        <f t="shared" si="16"/>
        <v>696.94323144104601</v>
      </c>
      <c r="F52">
        <f>P22*$F$5*1000</f>
        <v>84.832667773968865</v>
      </c>
      <c r="P52" t="str">
        <f t="shared" si="4"/>
        <v>GuadeloupeHarvest02Month</v>
      </c>
      <c r="Q52">
        <f t="shared" si="17"/>
        <v>35348.519313304721</v>
      </c>
      <c r="R52">
        <f t="shared" si="18"/>
        <v>934.50587059007205</v>
      </c>
      <c r="S52">
        <f t="shared" si="19"/>
        <v>237.56263914902607</v>
      </c>
      <c r="T52">
        <f t="shared" si="20"/>
        <v>696.94323144104601</v>
      </c>
    </row>
    <row r="53" spans="1:20" x14ac:dyDescent="0.55000000000000004">
      <c r="A53" t="s">
        <v>18</v>
      </c>
      <c r="B53" s="2">
        <f>B52</f>
        <v>35348.519313304721</v>
      </c>
      <c r="C53" s="4">
        <f t="shared" si="6"/>
        <v>193.37506575989741</v>
      </c>
      <c r="D53">
        <f t="shared" si="15"/>
        <v>46.650174930204713</v>
      </c>
      <c r="E53">
        <f t="shared" si="16"/>
        <v>146.7248908296927</v>
      </c>
      <c r="P53" t="str">
        <f t="shared" si="4"/>
        <v>GuadeloupeHarvest02Month</v>
      </c>
      <c r="Q53">
        <f t="shared" si="17"/>
        <v>35348.519313304721</v>
      </c>
      <c r="R53">
        <f t="shared" si="18"/>
        <v>193.37506575989741</v>
      </c>
      <c r="S53">
        <f t="shared" si="19"/>
        <v>46.650174930204713</v>
      </c>
      <c r="T53">
        <f t="shared" si="20"/>
        <v>146.7248908296927</v>
      </c>
    </row>
    <row r="54" spans="1:20" x14ac:dyDescent="0.55000000000000004">
      <c r="A54" t="s">
        <v>18</v>
      </c>
      <c r="B54" s="2">
        <f>B45</f>
        <v>35400.43347639485</v>
      </c>
      <c r="C54" s="4">
        <f t="shared" si="6"/>
        <v>1107.1065983972544</v>
      </c>
      <c r="D54">
        <f t="shared" si="15"/>
        <v>226.75725341909006</v>
      </c>
      <c r="E54">
        <f t="shared" si="16"/>
        <v>880.34934497816437</v>
      </c>
      <c r="F54">
        <f>P23*$F$5*1000</f>
        <v>61.351733399300393</v>
      </c>
      <c r="P54" t="str">
        <f t="shared" si="4"/>
        <v>GuadeloupeHarvest02Month</v>
      </c>
      <c r="Q54">
        <f t="shared" si="17"/>
        <v>35400.43347639485</v>
      </c>
      <c r="R54">
        <f t="shared" si="18"/>
        <v>1107.1065983972544</v>
      </c>
      <c r="S54">
        <f t="shared" si="19"/>
        <v>226.75725341909006</v>
      </c>
      <c r="T54">
        <f t="shared" si="20"/>
        <v>880.34934497816437</v>
      </c>
    </row>
    <row r="55" spans="1:20" x14ac:dyDescent="0.55000000000000004">
      <c r="A55" t="s">
        <v>18</v>
      </c>
      <c r="B55" s="2">
        <f>B54</f>
        <v>35400.43347639485</v>
      </c>
      <c r="C55" s="4">
        <f t="shared" si="6"/>
        <v>416.88578402543004</v>
      </c>
      <c r="D55">
        <f t="shared" si="15"/>
        <v>86.754779658621047</v>
      </c>
      <c r="E55">
        <f t="shared" si="16"/>
        <v>330.13100436680901</v>
      </c>
      <c r="P55" t="str">
        <f t="shared" si="4"/>
        <v>GuadeloupeHarvest02Month</v>
      </c>
      <c r="Q55">
        <f t="shared" si="17"/>
        <v>35400.43347639485</v>
      </c>
      <c r="R55">
        <f t="shared" si="18"/>
        <v>416.88578402543004</v>
      </c>
      <c r="S55">
        <f t="shared" si="19"/>
        <v>86.754779658621047</v>
      </c>
      <c r="T55">
        <f t="shared" si="20"/>
        <v>330.13100436680901</v>
      </c>
    </row>
    <row r="56" spans="1:20" x14ac:dyDescent="0.55000000000000004">
      <c r="A56" t="s">
        <v>18</v>
      </c>
      <c r="B56" s="2">
        <f>B46</f>
        <v>35461</v>
      </c>
      <c r="C56" s="4">
        <f t="shared" si="6"/>
        <v>248.49292277654183</v>
      </c>
      <c r="D56">
        <f t="shared" si="15"/>
        <v>101.76803194684915</v>
      </c>
      <c r="E56">
        <f t="shared" si="16"/>
        <v>146.7248908296927</v>
      </c>
      <c r="F56">
        <f>P24*$F$5*1000</f>
        <v>127.22302717602533</v>
      </c>
      <c r="P56" t="str">
        <f t="shared" si="4"/>
        <v>GuadeloupeHarvest02Month</v>
      </c>
      <c r="Q56">
        <f t="shared" si="17"/>
        <v>35461</v>
      </c>
      <c r="R56">
        <f t="shared" si="18"/>
        <v>248.49292277654183</v>
      </c>
      <c r="S56">
        <f t="shared" si="19"/>
        <v>101.76803194684915</v>
      </c>
      <c r="T56">
        <f t="shared" si="20"/>
        <v>146.7248908296927</v>
      </c>
    </row>
    <row r="57" spans="1:20" x14ac:dyDescent="0.55000000000000004">
      <c r="B57" s="2"/>
      <c r="C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2016-09-30T07:58:03Z</dcterms:created>
  <dcterms:modified xsi:type="dcterms:W3CDTF">2016-10-03T05:14:15Z</dcterms:modified>
</cp:coreProperties>
</file>