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Airlines" sheetId="2" r:id="rId5"/>
    <sheet state="visible" name="Hotels" sheetId="3" r:id="rId6"/>
    <sheet state="visible" name="Retails" sheetId="4" r:id="rId7"/>
    <sheet state="visible" name="Tech" sheetId="5" r:id="rId8"/>
    <sheet state="visible" name="Crude Oil" sheetId="6" r:id="rId9"/>
    <sheet state="visible" name="Finance" sheetId="7" r:id="rId10"/>
    <sheet state="visible" name="Others" sheetId="8" r:id="rId11"/>
  </sheets>
  <definedNames/>
  <calcPr/>
</workbook>
</file>

<file path=xl/sharedStrings.xml><?xml version="1.0" encoding="utf-8"?>
<sst xmlns="http://schemas.openxmlformats.org/spreadsheetml/2006/main" count="193" uniqueCount="107">
  <si>
    <t>Market Cap</t>
  </si>
  <si>
    <t>6.582B</t>
  </si>
  <si>
    <t>High</t>
  </si>
  <si>
    <t>Low</t>
  </si>
  <si>
    <t>15.384B</t>
  </si>
  <si>
    <t>Ratio</t>
  </si>
  <si>
    <t>4.5B</t>
  </si>
  <si>
    <t>3.691B</t>
  </si>
  <si>
    <t>14.875B</t>
  </si>
  <si>
    <t>902.672M</t>
  </si>
  <si>
    <t>75.264B</t>
  </si>
  <si>
    <t>Computed Low</t>
  </si>
  <si>
    <t>Current</t>
  </si>
  <si>
    <t>Current Ratio</t>
  </si>
  <si>
    <t>PE Ratio</t>
  </si>
  <si>
    <t>Allocation Ratio</t>
  </si>
  <si>
    <t>Dow Jones</t>
  </si>
  <si>
    <t>7.395B</t>
  </si>
  <si>
    <t>19.964B</t>
  </si>
  <si>
    <t>27.478B</t>
  </si>
  <si>
    <t>Symbols</t>
  </si>
  <si>
    <t>UAL</t>
  </si>
  <si>
    <t>DAL</t>
  </si>
  <si>
    <t>AAL</t>
  </si>
  <si>
    <t>ALK</t>
  </si>
  <si>
    <t>LUV</t>
  </si>
  <si>
    <t>SAVE</t>
  </si>
  <si>
    <t>MGM</t>
  </si>
  <si>
    <t>HLT</t>
  </si>
  <si>
    <t>BA</t>
  </si>
  <si>
    <t>MAR</t>
  </si>
  <si>
    <t>Target</t>
  </si>
  <si>
    <t>Dip ratio</t>
  </si>
  <si>
    <t>First dip ratio</t>
  </si>
  <si>
    <t>NASDAQ</t>
  </si>
  <si>
    <t>Diff</t>
  </si>
  <si>
    <t>S&amp;P 500</t>
  </si>
  <si>
    <t>Total</t>
  </si>
  <si>
    <t>Average</t>
  </si>
  <si>
    <t>Allocated</t>
  </si>
  <si>
    <t>Sections</t>
  </si>
  <si>
    <t>Amount</t>
  </si>
  <si>
    <t>Airlines</t>
  </si>
  <si>
    <t>Hotels</t>
  </si>
  <si>
    <t>Retails</t>
  </si>
  <si>
    <t>Tech</t>
  </si>
  <si>
    <t>Crude Oil</t>
  </si>
  <si>
    <t>Finance</t>
  </si>
  <si>
    <t>Others</t>
  </si>
  <si>
    <t>Difference</t>
  </si>
  <si>
    <t>Actual Total</t>
  </si>
  <si>
    <t>86.209B</t>
  </si>
  <si>
    <t>190.474B</t>
  </si>
  <si>
    <t>30.974B</t>
  </si>
  <si>
    <t>195.847B</t>
  </si>
  <si>
    <t>389.044B</t>
  </si>
  <si>
    <t>SBUX</t>
  </si>
  <si>
    <t>DIS</t>
  </si>
  <si>
    <t>STZ</t>
  </si>
  <si>
    <t>KO</t>
  </si>
  <si>
    <t>V</t>
  </si>
  <si>
    <t>1.138T</t>
  </si>
  <si>
    <t>899.873B</t>
  </si>
  <si>
    <t>576.627B</t>
  </si>
  <si>
    <t>27.675B</t>
  </si>
  <si>
    <t>1.591B</t>
  </si>
  <si>
    <t>129.316B</t>
  </si>
  <si>
    <t>24.269B</t>
  </si>
  <si>
    <t>23.956B</t>
  </si>
  <si>
    <t>173.061B</t>
  </si>
  <si>
    <t>166.983B</t>
  </si>
  <si>
    <t>6.991B</t>
  </si>
  <si>
    <t>118.842B</t>
  </si>
  <si>
    <t>37.443B</t>
  </si>
  <si>
    <t>29.055B</t>
  </si>
  <si>
    <t>75.645B</t>
  </si>
  <si>
    <t>49.001B</t>
  </si>
  <si>
    <t>12.118B</t>
  </si>
  <si>
    <t>60.579B</t>
  </si>
  <si>
    <t>26.269B</t>
  </si>
  <si>
    <t>AMZN</t>
  </si>
  <si>
    <t>GOOGL</t>
  </si>
  <si>
    <t>FB</t>
  </si>
  <si>
    <t>VLO</t>
  </si>
  <si>
    <t>SQ</t>
  </si>
  <si>
    <t>YELP</t>
  </si>
  <si>
    <t>CVX</t>
  </si>
  <si>
    <t>TSLA</t>
  </si>
  <si>
    <t>SNAP</t>
  </si>
  <si>
    <t>RDS.B</t>
  </si>
  <si>
    <t>NVDA</t>
  </si>
  <si>
    <t>EPD</t>
  </si>
  <si>
    <t>HUBS</t>
  </si>
  <si>
    <t>PSX</t>
  </si>
  <si>
    <t>BP</t>
  </si>
  <si>
    <t>CEO</t>
  </si>
  <si>
    <t>PBA</t>
  </si>
  <si>
    <t>ENB</t>
  </si>
  <si>
    <t>SU</t>
  </si>
  <si>
    <t>60.495B</t>
  </si>
  <si>
    <t>12.81B</t>
  </si>
  <si>
    <t>20.685B</t>
  </si>
  <si>
    <t>9.139B</t>
  </si>
  <si>
    <t>BX</t>
  </si>
  <si>
    <t>CG</t>
  </si>
  <si>
    <t>KKR</t>
  </si>
  <si>
    <t>APO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</si>
</sst>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8">
    <font>
      <sz val="10.0"/>
      <color rgb="FF000000"/>
      <name val="Arial"/>
    </font>
    <font>
      <color theme="1"/>
      <name val="Arial"/>
    </font>
    <font>
      <b/>
      <color rgb="FFFF0000"/>
      <name val="Arial"/>
    </font>
    <font>
      <color rgb="FFFF0000"/>
      <name val="Arial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b/>
      <color rgb="FF43434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Font="1" applyNumberFormat="1"/>
    <xf borderId="0" fillId="0" fontId="1" numFmtId="4" xfId="0" applyFont="1" applyNumberFormat="1"/>
    <xf borderId="0" fillId="0" fontId="1" numFmtId="9" xfId="0" applyFont="1" applyNumberFormat="1"/>
    <xf borderId="0" fillId="2" fontId="2" numFmtId="164" xfId="0" applyAlignment="1" applyFill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3" numFmtId="164" xfId="0" applyAlignment="1" applyFont="1" applyNumberFormat="1">
      <alignment readingOrder="0"/>
    </xf>
    <xf borderId="0" fillId="0" fontId="1" numFmtId="165" xfId="0" applyFont="1" applyNumberFormat="1"/>
    <xf borderId="0" fillId="0" fontId="4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5" numFmtId="164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4" numFmtId="164" xfId="0" applyAlignment="1" applyFont="1" applyNumberFormat="1">
      <alignment readingOrder="0"/>
    </xf>
    <xf borderId="0" fillId="2" fontId="7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6" numFmtId="0" xfId="0" applyFont="1"/>
    <xf borderId="0" fillId="0" fontId="6" numFmtId="10" xfId="0" applyFont="1" applyNumberFormat="1"/>
    <xf borderId="0" fillId="0" fontId="6" numFmtId="164" xfId="0" applyFont="1" applyNumberFormat="1"/>
    <xf borderId="0" fillId="0" fontId="6" numFmtId="10" xfId="0" applyAlignment="1" applyFont="1" applyNumberFormat="1">
      <alignment readingOrder="0"/>
    </xf>
    <xf borderId="0" fillId="0" fontId="6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2008.0</v>
      </c>
      <c r="B1" s="1" t="s">
        <v>2</v>
      </c>
      <c r="C1" s="1" t="s">
        <v>3</v>
      </c>
      <c r="D1" s="1" t="s">
        <v>5</v>
      </c>
      <c r="F1" s="1">
        <v>2020.0</v>
      </c>
      <c r="G1" s="1" t="s">
        <v>2</v>
      </c>
      <c r="H1" s="1" t="s">
        <v>11</v>
      </c>
      <c r="I1" s="1" t="s">
        <v>12</v>
      </c>
      <c r="J1" s="1" t="s">
        <v>13</v>
      </c>
      <c r="K1" s="1" t="s">
        <v>15</v>
      </c>
    </row>
    <row r="2">
      <c r="A2" s="1" t="s">
        <v>16</v>
      </c>
      <c r="B2" s="2">
        <v>13895.63</v>
      </c>
      <c r="C2" s="2">
        <v>7365.67</v>
      </c>
      <c r="D2" s="4">
        <f t="shared" ref="D2:D4" si="1"> (B2 - C2) / B2</f>
        <v>0.4699290352</v>
      </c>
      <c r="G2" s="2">
        <v>29568.57</v>
      </c>
      <c r="H2" s="5">
        <f t="shared" ref="H2:H4" si="2"> G2 * (1 - D2)</f>
        <v>15673.44043</v>
      </c>
      <c r="I2" s="2">
        <v>23749.759765625</v>
      </c>
      <c r="J2" s="4">
        <f t="shared" ref="J2:J4" si="3"> (G2 - I2) / G2</f>
        <v>0.1967903837</v>
      </c>
      <c r="K2" s="6">
        <f t="shared" ref="K2:K4" si="4"> J2 / D2</f>
        <v>0.418766173</v>
      </c>
    </row>
    <row r="3">
      <c r="A3" s="1" t="s">
        <v>34</v>
      </c>
      <c r="B3" s="2">
        <v>2805.68</v>
      </c>
      <c r="C3" s="2">
        <v>1293.85</v>
      </c>
      <c r="D3" s="4">
        <f t="shared" si="1"/>
        <v>0.5388461977</v>
      </c>
      <c r="G3" s="2">
        <v>9838.37</v>
      </c>
      <c r="H3" s="5">
        <f t="shared" si="2"/>
        <v>4537.001734</v>
      </c>
      <c r="I3" s="2">
        <v>8710.71484375</v>
      </c>
      <c r="J3" s="4">
        <f t="shared" si="3"/>
        <v>0.1146180878</v>
      </c>
      <c r="K3" s="6">
        <f t="shared" si="4"/>
        <v>0.2127102098</v>
      </c>
    </row>
    <row r="4">
      <c r="A4" s="1" t="s">
        <v>36</v>
      </c>
      <c r="B4" s="2">
        <v>1561.8</v>
      </c>
      <c r="C4" s="2">
        <v>683.38</v>
      </c>
      <c r="D4" s="4">
        <f t="shared" si="1"/>
        <v>0.5624407735</v>
      </c>
      <c r="G4" s="2">
        <v>3393.52</v>
      </c>
      <c r="H4" s="5">
        <f t="shared" si="2"/>
        <v>1484.865986</v>
      </c>
      <c r="I4" s="2">
        <v>2842.739990234375</v>
      </c>
      <c r="J4" s="4">
        <f t="shared" si="3"/>
        <v>0.1623034518</v>
      </c>
      <c r="K4" s="6">
        <f t="shared" si="4"/>
        <v>0.2885698539</v>
      </c>
      <c r="M4" s="1" t="s">
        <v>37</v>
      </c>
      <c r="N4" s="8">
        <v>400000.0</v>
      </c>
    </row>
    <row r="5">
      <c r="K5" s="6">
        <f> AVERAGE(K2:K4)</f>
        <v>0.3066820789</v>
      </c>
      <c r="L5" s="1" t="s">
        <v>38</v>
      </c>
      <c r="M5" s="1" t="s">
        <v>39</v>
      </c>
      <c r="N5" s="11">
        <f> N4 * K5</f>
        <v>122672.8316</v>
      </c>
    </row>
    <row r="6">
      <c r="L6" s="1" t="s">
        <v>40</v>
      </c>
      <c r="M6" s="1" t="s">
        <v>5</v>
      </c>
      <c r="N6" s="1" t="s">
        <v>41</v>
      </c>
    </row>
    <row r="7">
      <c r="L7" s="1" t="s">
        <v>42</v>
      </c>
      <c r="M7" s="13">
        <v>0.3</v>
      </c>
      <c r="N7" s="11">
        <f t="shared" ref="N7:N13" si="5"> $N$5 * $M7</f>
        <v>36801.84947</v>
      </c>
    </row>
    <row r="8">
      <c r="L8" s="1" t="s">
        <v>43</v>
      </c>
      <c r="M8" s="13">
        <v>0.1</v>
      </c>
      <c r="N8" s="11">
        <f t="shared" si="5"/>
        <v>12267.28316</v>
      </c>
    </row>
    <row r="9">
      <c r="L9" s="1" t="s">
        <v>44</v>
      </c>
      <c r="M9" s="13">
        <v>0.1</v>
      </c>
      <c r="N9" s="11">
        <f t="shared" si="5"/>
        <v>12267.28316</v>
      </c>
    </row>
    <row r="10">
      <c r="L10" s="1" t="s">
        <v>45</v>
      </c>
      <c r="M10" s="13">
        <v>0.1</v>
      </c>
      <c r="N10" s="11">
        <f t="shared" si="5"/>
        <v>12267.28316</v>
      </c>
    </row>
    <row r="11">
      <c r="L11" s="1" t="s">
        <v>46</v>
      </c>
      <c r="M11" s="13">
        <v>0.3</v>
      </c>
      <c r="N11" s="11">
        <f t="shared" si="5"/>
        <v>36801.84947</v>
      </c>
    </row>
    <row r="12">
      <c r="L12" s="1" t="s">
        <v>47</v>
      </c>
      <c r="M12" s="13">
        <v>0.1</v>
      </c>
      <c r="N12" s="11">
        <f t="shared" si="5"/>
        <v>12267.28316</v>
      </c>
    </row>
    <row r="13">
      <c r="L13" s="1" t="s">
        <v>48</v>
      </c>
      <c r="M13" s="13">
        <v>0.0</v>
      </c>
      <c r="N13" s="11">
        <f t="shared" si="5"/>
        <v>0</v>
      </c>
    </row>
    <row r="14">
      <c r="L14" s="1" t="s">
        <v>37</v>
      </c>
      <c r="M14" s="4">
        <f> SUM(M7:M13)</f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 t="s">
        <v>0</v>
      </c>
      <c r="D1" s="1" t="s">
        <v>1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>
      <c r="C2" s="1" t="s">
        <v>14</v>
      </c>
      <c r="D2" s="1">
        <v>6.7</v>
      </c>
      <c r="E2" s="1">
        <v>4.44</v>
      </c>
      <c r="F2" s="1">
        <v>2.64</v>
      </c>
      <c r="G2" s="1">
        <v>4.86</v>
      </c>
      <c r="H2" s="1">
        <v>8.5</v>
      </c>
      <c r="I2" s="1">
        <v>2.69</v>
      </c>
      <c r="J2" s="1"/>
    </row>
    <row r="3"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29</v>
      </c>
    </row>
    <row r="4">
      <c r="C4" s="1" t="s">
        <v>12</v>
      </c>
      <c r="D4" s="3">
        <v>25.260000228881836</v>
      </c>
      <c r="E4" s="3">
        <v>22.56999969482422</v>
      </c>
      <c r="F4" s="3">
        <v>9.819999694824219</v>
      </c>
      <c r="G4" s="3">
        <v>28.770000457763672</v>
      </c>
      <c r="H4" s="3">
        <v>27.610000610351562</v>
      </c>
      <c r="I4" s="3">
        <v>12.899999618530273</v>
      </c>
      <c r="J4" s="3">
        <v>131.4600067138672</v>
      </c>
    </row>
    <row r="5">
      <c r="C5" s="1" t="s">
        <v>31</v>
      </c>
      <c r="D5" s="3">
        <v>79.99</v>
      </c>
      <c r="E5" s="3">
        <v>49.99</v>
      </c>
      <c r="F5" s="3">
        <v>29.99</v>
      </c>
      <c r="G5" s="3">
        <v>59.99</v>
      </c>
      <c r="H5" s="3">
        <v>54.99</v>
      </c>
      <c r="I5" s="3">
        <v>39.99</v>
      </c>
      <c r="J5" s="3">
        <v>389.99</v>
      </c>
    </row>
    <row r="6">
      <c r="C6" s="1" t="s">
        <v>32</v>
      </c>
      <c r="D6" s="4">
        <f t="shared" ref="D6:J6" si="1"> (D5 - D4) / D5</f>
        <v>0.6842105235</v>
      </c>
      <c r="E6" s="4">
        <f t="shared" si="1"/>
        <v>0.548509708</v>
      </c>
      <c r="F6" s="4">
        <f t="shared" si="1"/>
        <v>0.6725575293</v>
      </c>
      <c r="G6" s="4">
        <f t="shared" si="1"/>
        <v>0.5204200624</v>
      </c>
      <c r="H6" s="4">
        <f t="shared" si="1"/>
        <v>0.4979086996</v>
      </c>
      <c r="I6" s="4">
        <f t="shared" si="1"/>
        <v>0.6774193644</v>
      </c>
      <c r="J6" s="4">
        <f t="shared" si="1"/>
        <v>0.6629144165</v>
      </c>
    </row>
    <row r="7">
      <c r="C7" s="1" t="s">
        <v>33</v>
      </c>
      <c r="D7" s="4">
        <f t="shared" ref="D7:E7" si="2"> (D5 - D21) / D5</f>
        <v>0.7248406051</v>
      </c>
      <c r="E7" s="4">
        <f t="shared" si="2"/>
        <v>0.5597119424</v>
      </c>
      <c r="F7" s="4">
        <f t="shared" ref="F7:H7" si="3"> (F5 - F22) / F5</f>
        <v>0.6422140714</v>
      </c>
      <c r="G7" s="4">
        <f t="shared" si="3"/>
        <v>0.5127521254</v>
      </c>
      <c r="H7" s="4">
        <f t="shared" si="3"/>
        <v>0.440223677</v>
      </c>
      <c r="I7" s="4">
        <f t="shared" ref="I7:J7" si="4"> (I5 - I21) / I5</f>
        <v>0.7746936734</v>
      </c>
      <c r="J7" s="4">
        <f t="shared" si="4"/>
        <v>0.7435575271</v>
      </c>
    </row>
    <row r="8">
      <c r="C8" s="1" t="s">
        <v>35</v>
      </c>
      <c r="D8" s="4">
        <f t="shared" ref="D8:J8" si="5"> D7 - D6</f>
        <v>0.04063008162</v>
      </c>
      <c r="E8" s="4">
        <f t="shared" si="5"/>
        <v>0.01120223434</v>
      </c>
      <c r="F8" s="4">
        <f t="shared" si="5"/>
        <v>-0.03034345799</v>
      </c>
      <c r="G8" s="4">
        <f t="shared" si="5"/>
        <v>-0.007667937027</v>
      </c>
      <c r="H8" s="4">
        <f t="shared" si="5"/>
        <v>-0.05768502254</v>
      </c>
      <c r="I8" s="4">
        <f t="shared" si="5"/>
        <v>0.09727430904</v>
      </c>
      <c r="J8" s="4">
        <f t="shared" si="5"/>
        <v>0.08064311063</v>
      </c>
    </row>
    <row r="20">
      <c r="D20" s="9"/>
      <c r="E20" s="3">
        <v>21.01</v>
      </c>
      <c r="F20" s="9"/>
      <c r="G20" s="9"/>
      <c r="H20" s="9"/>
      <c r="I20" s="9"/>
      <c r="J20" s="9"/>
    </row>
    <row r="21">
      <c r="D21" s="7">
        <v>22.01</v>
      </c>
      <c r="E21" s="10">
        <v>22.01</v>
      </c>
      <c r="F21" s="3">
        <v>9.01</v>
      </c>
      <c r="G21" s="3">
        <v>26.01</v>
      </c>
      <c r="H21" s="3">
        <v>28.01</v>
      </c>
      <c r="I21" s="7">
        <v>9.01</v>
      </c>
      <c r="J21" s="7">
        <v>100.01</v>
      </c>
    </row>
    <row r="22">
      <c r="D22" s="12">
        <v>27.01</v>
      </c>
      <c r="E22" s="12">
        <v>23.06</v>
      </c>
      <c r="F22" s="14">
        <v>10.73</v>
      </c>
      <c r="G22" s="14">
        <v>29.23</v>
      </c>
      <c r="H22" s="14">
        <v>30.7821</v>
      </c>
      <c r="I22" s="12">
        <v>12.938</v>
      </c>
      <c r="J22" s="12">
        <v>130.01</v>
      </c>
    </row>
    <row r="23">
      <c r="D23" s="9"/>
      <c r="E23" s="9"/>
      <c r="F23" s="9"/>
      <c r="G23" s="9"/>
      <c r="H23" s="9"/>
      <c r="I23" s="9"/>
      <c r="J23" s="3">
        <v>142.01</v>
      </c>
    </row>
    <row r="36">
      <c r="D36" s="13">
        <v>0.15</v>
      </c>
      <c r="E36" s="13">
        <v>0.15</v>
      </c>
      <c r="F36" s="13">
        <v>0.15</v>
      </c>
      <c r="G36" s="13">
        <v>0.1</v>
      </c>
      <c r="H36" s="13">
        <v>0.1</v>
      </c>
      <c r="I36" s="13">
        <v>0.1</v>
      </c>
      <c r="J36" s="13">
        <v>0.25</v>
      </c>
      <c r="K36" s="4">
        <f> SUM(D36:J36)</f>
        <v>1</v>
      </c>
    </row>
    <row r="51">
      <c r="D51" s="1">
        <v>500.0</v>
      </c>
      <c r="I51" s="1">
        <v>1100.0</v>
      </c>
      <c r="J51" s="1">
        <v>100.0</v>
      </c>
    </row>
    <row r="52">
      <c r="D52" s="1">
        <v>400.0</v>
      </c>
      <c r="E52" s="1">
        <v>450.0</v>
      </c>
      <c r="F52" s="1">
        <v>1000.0</v>
      </c>
      <c r="G52" s="1">
        <v>350.0</v>
      </c>
      <c r="H52" s="1">
        <v>300.0</v>
      </c>
      <c r="I52" s="1">
        <v>700.0</v>
      </c>
      <c r="J52" s="1">
        <v>70.0</v>
      </c>
    </row>
    <row r="66">
      <c r="A66" s="1" t="s">
        <v>37</v>
      </c>
      <c r="B66" s="11">
        <f> Main!N7</f>
        <v>36801.84947</v>
      </c>
      <c r="C66" s="1" t="s">
        <v>41</v>
      </c>
      <c r="D66" s="11">
        <f t="shared" ref="D66:J66" si="6"> D36 * $B$66</f>
        <v>5520.27742</v>
      </c>
      <c r="E66" s="11">
        <f t="shared" si="6"/>
        <v>5520.27742</v>
      </c>
      <c r="F66" s="11">
        <f t="shared" si="6"/>
        <v>5520.27742</v>
      </c>
      <c r="G66" s="11">
        <f t="shared" si="6"/>
        <v>3680.184947</v>
      </c>
      <c r="H66" s="11">
        <f t="shared" si="6"/>
        <v>3680.184947</v>
      </c>
      <c r="I66" s="11">
        <f t="shared" si="6"/>
        <v>3680.184947</v>
      </c>
      <c r="J66" s="11">
        <f t="shared" si="6"/>
        <v>9200.462366</v>
      </c>
    </row>
    <row r="67">
      <c r="B67" s="11">
        <f> B66 - B68</f>
        <v>-42732.58053</v>
      </c>
      <c r="C67" s="1" t="s">
        <v>49</v>
      </c>
      <c r="D67" s="11">
        <f t="shared" ref="D67:J67" si="7"> D66 - D68</f>
        <v>-5283.72258</v>
      </c>
      <c r="E67" s="11">
        <f t="shared" si="7"/>
        <v>-4856.72258</v>
      </c>
      <c r="F67" s="11">
        <f t="shared" si="7"/>
        <v>-5209.72258</v>
      </c>
      <c r="G67" s="11">
        <f t="shared" si="7"/>
        <v>-6550.315053</v>
      </c>
      <c r="H67" s="11">
        <f t="shared" si="7"/>
        <v>-5554.445053</v>
      </c>
      <c r="I67" s="11">
        <f t="shared" si="7"/>
        <v>-5376.415053</v>
      </c>
      <c r="J67" s="11">
        <f t="shared" si="7"/>
        <v>-9901.237634</v>
      </c>
    </row>
    <row r="68">
      <c r="A68" s="1" t="s">
        <v>50</v>
      </c>
      <c r="B68" s="11">
        <f> SUM(D68:J68)</f>
        <v>79534.43</v>
      </c>
      <c r="C68" s="1" t="s">
        <v>37</v>
      </c>
      <c r="D68" s="11">
        <f t="shared" ref="D68:J68" si="8"> SUM(D69:D1004)</f>
        <v>10804</v>
      </c>
      <c r="E68" s="11">
        <f t="shared" si="8"/>
        <v>10377</v>
      </c>
      <c r="F68" s="11">
        <f t="shared" si="8"/>
        <v>10730</v>
      </c>
      <c r="G68" s="11">
        <f t="shared" si="8"/>
        <v>10230.5</v>
      </c>
      <c r="H68" s="11">
        <f t="shared" si="8"/>
        <v>9234.63</v>
      </c>
      <c r="I68" s="11">
        <f t="shared" si="8"/>
        <v>9056.6</v>
      </c>
      <c r="J68" s="11">
        <f t="shared" si="8"/>
        <v>19101.7</v>
      </c>
    </row>
    <row r="81">
      <c r="E81" s="9">
        <f t="shared" ref="E81:H81" si="9"> E21 * E51</f>
        <v>0</v>
      </c>
      <c r="F81" s="9">
        <f t="shared" si="9"/>
        <v>0</v>
      </c>
      <c r="G81" s="9">
        <f t="shared" si="9"/>
        <v>0</v>
      </c>
      <c r="H81" s="9">
        <f t="shared" si="9"/>
        <v>0</v>
      </c>
      <c r="J81" s="9">
        <f> J21 * J51</f>
        <v>10001</v>
      </c>
    </row>
    <row r="82">
      <c r="D82" s="9">
        <f t="shared" ref="D82:J82" si="10"> D22 * D52</f>
        <v>10804</v>
      </c>
      <c r="E82" s="9">
        <f t="shared" si="10"/>
        <v>10377</v>
      </c>
      <c r="F82" s="9">
        <f t="shared" si="10"/>
        <v>10730</v>
      </c>
      <c r="G82" s="9">
        <f t="shared" si="10"/>
        <v>10230.5</v>
      </c>
      <c r="H82" s="9">
        <f t="shared" si="10"/>
        <v>9234.63</v>
      </c>
      <c r="I82" s="9">
        <f t="shared" si="10"/>
        <v>9056.6</v>
      </c>
      <c r="J82" s="9">
        <f t="shared" si="10"/>
        <v>9100.7</v>
      </c>
    </row>
    <row r="83">
      <c r="D83" s="9">
        <f t="shared" ref="D83:J83" si="11"> D23 * D53</f>
        <v>0</v>
      </c>
      <c r="E83" s="9">
        <f t="shared" si="11"/>
        <v>0</v>
      </c>
      <c r="F83" s="9">
        <f t="shared" si="11"/>
        <v>0</v>
      </c>
      <c r="G83" s="9">
        <f t="shared" si="11"/>
        <v>0</v>
      </c>
      <c r="H83" s="9">
        <f t="shared" si="11"/>
        <v>0</v>
      </c>
      <c r="I83" s="9">
        <f t="shared" si="11"/>
        <v>0</v>
      </c>
      <c r="J83" s="9">
        <f t="shared" si="1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 t="s">
        <v>0</v>
      </c>
      <c r="D1" s="1" t="s">
        <v>17</v>
      </c>
      <c r="E1" s="1" t="s">
        <v>18</v>
      </c>
      <c r="F1" s="1" t="s">
        <v>19</v>
      </c>
      <c r="G1" s="1"/>
      <c r="H1" s="1"/>
      <c r="I1" s="1"/>
      <c r="J1" s="1"/>
    </row>
    <row r="2">
      <c r="C2" s="1" t="s">
        <v>14</v>
      </c>
      <c r="D2" s="1">
        <v>2.74</v>
      </c>
      <c r="E2" s="1">
        <v>23.69</v>
      </c>
      <c r="F2" s="1">
        <v>22.3</v>
      </c>
      <c r="G2" s="1"/>
      <c r="H2" s="1"/>
      <c r="I2" s="1"/>
      <c r="J2" s="1"/>
    </row>
    <row r="3">
      <c r="C3" s="1" t="s">
        <v>20</v>
      </c>
      <c r="D3" s="1" t="s">
        <v>27</v>
      </c>
      <c r="E3" s="1" t="s">
        <v>28</v>
      </c>
      <c r="F3" s="1" t="s">
        <v>30</v>
      </c>
    </row>
    <row r="4">
      <c r="C4" s="1" t="s">
        <v>12</v>
      </c>
      <c r="D4" s="3">
        <v>14.779999732971191</v>
      </c>
      <c r="E4" s="3">
        <v>71.41000366210938</v>
      </c>
      <c r="F4" s="3">
        <v>82.58000183105469</v>
      </c>
      <c r="G4" s="4"/>
      <c r="H4" s="4"/>
      <c r="I4" s="4"/>
      <c r="J4" s="4"/>
    </row>
    <row r="5">
      <c r="C5" s="1" t="s">
        <v>31</v>
      </c>
      <c r="D5" s="3">
        <v>29.99</v>
      </c>
      <c r="E5" s="3">
        <v>109.99</v>
      </c>
      <c r="F5" s="3">
        <v>149.99</v>
      </c>
      <c r="G5" s="3"/>
      <c r="H5" s="3"/>
      <c r="I5" s="3"/>
      <c r="J5" s="3"/>
    </row>
    <row r="6">
      <c r="C6" s="1" t="s">
        <v>32</v>
      </c>
      <c r="D6" s="4">
        <f t="shared" ref="D6:F6" si="1"> (D5 - D4) / D5</f>
        <v>0.5071690653</v>
      </c>
      <c r="E6" s="4">
        <f t="shared" si="1"/>
        <v>0.3507591266</v>
      </c>
      <c r="F6" s="4">
        <f t="shared" si="1"/>
        <v>0.4494299498</v>
      </c>
      <c r="G6" s="3"/>
      <c r="H6" s="3"/>
      <c r="I6" s="3"/>
      <c r="J6" s="3"/>
    </row>
    <row r="7">
      <c r="C7" s="1" t="s">
        <v>33</v>
      </c>
      <c r="D7" s="4">
        <f> (D5 - D20) / D5</f>
        <v>0.7662554185</v>
      </c>
      <c r="E7" s="4">
        <f t="shared" ref="E7:F7" si="2"> (E5 - E21) / E5</f>
        <v>0.4907718884</v>
      </c>
      <c r="F7" s="4">
        <f t="shared" si="2"/>
        <v>0.5999066604</v>
      </c>
    </row>
    <row r="8">
      <c r="C8" s="1" t="s">
        <v>35</v>
      </c>
      <c r="D8" s="4">
        <f t="shared" ref="D8:F8" si="3"> D7 - D6</f>
        <v>0.2590863532</v>
      </c>
      <c r="E8" s="4">
        <f t="shared" si="3"/>
        <v>0.1400127617</v>
      </c>
      <c r="F8" s="4">
        <f t="shared" si="3"/>
        <v>0.1504767107</v>
      </c>
    </row>
    <row r="20">
      <c r="D20" s="7">
        <v>7.01</v>
      </c>
      <c r="E20" s="3"/>
      <c r="F20" s="9"/>
      <c r="G20" s="9"/>
      <c r="H20" s="9"/>
      <c r="I20" s="9"/>
      <c r="J20" s="9"/>
    </row>
    <row r="21">
      <c r="D21" s="15">
        <v>10.01</v>
      </c>
      <c r="E21" s="7">
        <v>56.01</v>
      </c>
      <c r="F21" s="7">
        <v>60.01</v>
      </c>
      <c r="G21" s="3"/>
      <c r="H21" s="3"/>
      <c r="I21" s="10"/>
      <c r="J21" s="10"/>
    </row>
    <row r="22">
      <c r="D22" s="12">
        <v>13.01</v>
      </c>
      <c r="E22" s="12">
        <v>71.96</v>
      </c>
      <c r="F22" s="16">
        <v>78.9</v>
      </c>
      <c r="G22" s="10"/>
      <c r="H22" s="10"/>
      <c r="I22" s="3"/>
      <c r="J22" s="3"/>
    </row>
    <row r="23">
      <c r="D23" s="3">
        <v>14.87</v>
      </c>
      <c r="E23" s="9"/>
      <c r="F23" s="9"/>
      <c r="G23" s="9"/>
      <c r="H23" s="9"/>
      <c r="I23" s="9"/>
      <c r="J23" s="3"/>
    </row>
    <row r="36">
      <c r="D36" s="13">
        <v>0.3333</v>
      </c>
      <c r="E36" s="13">
        <v>0.3333</v>
      </c>
      <c r="F36" s="13">
        <v>0.3333</v>
      </c>
      <c r="H36" s="13"/>
      <c r="I36" s="13"/>
      <c r="J36" s="13"/>
      <c r="K36" s="4">
        <f> SUM(D36:J36)</f>
        <v>0.9999</v>
      </c>
    </row>
    <row r="50">
      <c r="D50" s="1">
        <v>1500.0</v>
      </c>
    </row>
    <row r="51">
      <c r="D51" s="1">
        <v>1000.0</v>
      </c>
      <c r="E51" s="1">
        <v>200.0</v>
      </c>
      <c r="F51" s="1">
        <v>150.0</v>
      </c>
    </row>
    <row r="52">
      <c r="D52" s="1">
        <v>700.0</v>
      </c>
      <c r="E52" s="1">
        <v>100.0</v>
      </c>
      <c r="F52" s="1">
        <v>100.0</v>
      </c>
    </row>
    <row r="66">
      <c r="A66" s="1" t="s">
        <v>37</v>
      </c>
      <c r="B66" s="11">
        <f> Main!N8</f>
        <v>12267.28316</v>
      </c>
      <c r="C66" s="1" t="s">
        <v>41</v>
      </c>
      <c r="D66" s="11">
        <f t="shared" ref="D66:F66" si="4"> D36 * $B$66</f>
        <v>4088.685476</v>
      </c>
      <c r="E66" s="11">
        <f t="shared" si="4"/>
        <v>4088.685476</v>
      </c>
      <c r="F66" s="11">
        <f t="shared" si="4"/>
        <v>4088.685476</v>
      </c>
    </row>
    <row r="67">
      <c r="B67" s="11">
        <f> B66 - B68</f>
        <v>-11925.71684</v>
      </c>
      <c r="C67" s="1" t="s">
        <v>49</v>
      </c>
      <c r="D67" s="11">
        <f t="shared" ref="D67:F67" si="5"> D66 - D68</f>
        <v>-5018.314524</v>
      </c>
      <c r="E67" s="11">
        <f t="shared" si="5"/>
        <v>-3107.314524</v>
      </c>
      <c r="F67" s="11">
        <f t="shared" si="5"/>
        <v>-3801.314524</v>
      </c>
    </row>
    <row r="68">
      <c r="A68" s="1" t="s">
        <v>50</v>
      </c>
      <c r="B68" s="11">
        <f> SUM(D68:J68)</f>
        <v>24193</v>
      </c>
      <c r="C68" s="1" t="s">
        <v>37</v>
      </c>
      <c r="D68" s="11">
        <f t="shared" ref="D68:F68" si="6"> SUM(D69:D1003)</f>
        <v>9107</v>
      </c>
      <c r="E68" s="11">
        <f t="shared" si="6"/>
        <v>7196</v>
      </c>
      <c r="F68" s="11">
        <f t="shared" si="6"/>
        <v>7890</v>
      </c>
      <c r="G68" s="11"/>
      <c r="H68" s="11"/>
      <c r="I68" s="11"/>
      <c r="J68" s="11"/>
    </row>
    <row r="82">
      <c r="D82" s="9">
        <f t="shared" ref="D82:F82" si="7"> D22 * D52</f>
        <v>9107</v>
      </c>
      <c r="E82" s="9">
        <f t="shared" si="7"/>
        <v>7196</v>
      </c>
      <c r="F82" s="9">
        <f t="shared" si="7"/>
        <v>7890</v>
      </c>
    </row>
    <row r="83">
      <c r="D83" s="9">
        <f t="shared" ref="D83:F83" si="8"> D23 * D53</f>
        <v>0</v>
      </c>
      <c r="E83" s="9">
        <f t="shared" si="8"/>
        <v>0</v>
      </c>
      <c r="F83" s="9">
        <f t="shared" si="8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 t="s">
        <v>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/>
      <c r="J1" s="1"/>
    </row>
    <row r="2">
      <c r="C2" s="1" t="s">
        <v>14</v>
      </c>
      <c r="D2" s="1">
        <v>26.18</v>
      </c>
      <c r="E2" s="1">
        <v>17.75</v>
      </c>
      <c r="F2" s="1"/>
      <c r="G2" s="1">
        <v>19.66</v>
      </c>
      <c r="H2" s="1">
        <v>31.59</v>
      </c>
      <c r="I2" s="1"/>
      <c r="J2" s="1"/>
    </row>
    <row r="3">
      <c r="C3" s="1" t="s">
        <v>20</v>
      </c>
      <c r="D3" s="1" t="s">
        <v>56</v>
      </c>
      <c r="E3" s="1" t="s">
        <v>57</v>
      </c>
      <c r="F3" s="1" t="s">
        <v>58</v>
      </c>
      <c r="G3" s="1" t="s">
        <v>59</v>
      </c>
      <c r="H3" s="1" t="s">
        <v>60</v>
      </c>
    </row>
    <row r="4">
      <c r="C4" s="1" t="s">
        <v>12</v>
      </c>
      <c r="D4" s="3">
        <v>71.88999938964844</v>
      </c>
      <c r="E4" s="3">
        <v>103.18000030517578</v>
      </c>
      <c r="F4" s="3">
        <v>163.75</v>
      </c>
      <c r="G4" s="3">
        <v>45.13999938964844</v>
      </c>
      <c r="H4" s="3">
        <v>176.14999389648438</v>
      </c>
      <c r="I4" s="4"/>
      <c r="J4" s="4"/>
    </row>
    <row r="5">
      <c r="C5" s="1" t="s">
        <v>31</v>
      </c>
      <c r="D5" s="3">
        <v>89.99</v>
      </c>
      <c r="E5" s="3">
        <v>149.99</v>
      </c>
      <c r="F5" s="3">
        <v>199.99</v>
      </c>
      <c r="G5" s="3">
        <v>54.99</v>
      </c>
      <c r="H5" s="3">
        <v>54.99</v>
      </c>
      <c r="I5" s="3"/>
      <c r="J5" s="3"/>
    </row>
    <row r="6">
      <c r="C6" s="1" t="s">
        <v>32</v>
      </c>
      <c r="D6" s="4">
        <f t="shared" ref="D6:H6" si="1"> (D5 - D4) / D5</f>
        <v>0.2011334661</v>
      </c>
      <c r="E6" s="4">
        <f t="shared" si="1"/>
        <v>0.3120874705</v>
      </c>
      <c r="F6" s="4">
        <f t="shared" si="1"/>
        <v>0.1812090605</v>
      </c>
      <c r="G6" s="4">
        <f t="shared" si="1"/>
        <v>0.1791234881</v>
      </c>
      <c r="H6" s="4">
        <f t="shared" si="1"/>
        <v>-2.203309582</v>
      </c>
      <c r="I6" s="3"/>
      <c r="J6" s="3"/>
    </row>
    <row r="7">
      <c r="C7" s="1" t="s">
        <v>33</v>
      </c>
      <c r="D7" s="4">
        <f t="shared" ref="D7:H7" si="2"> (D5 - D21) / D5</f>
        <v>0.3331481276</v>
      </c>
      <c r="E7" s="4">
        <f t="shared" si="2"/>
        <v>0.4665644376</v>
      </c>
      <c r="F7" s="4">
        <f t="shared" si="2"/>
        <v>0.4699234962</v>
      </c>
      <c r="G7" s="4">
        <f t="shared" si="2"/>
        <v>0.2905982906</v>
      </c>
      <c r="H7" s="4">
        <f t="shared" si="2"/>
        <v>-1.468448809</v>
      </c>
    </row>
    <row r="8">
      <c r="C8" s="1" t="s">
        <v>35</v>
      </c>
      <c r="D8" s="4">
        <f t="shared" ref="D8:H8" si="3"> D7 -D6</f>
        <v>0.1320146615</v>
      </c>
      <c r="E8" s="4">
        <f t="shared" si="3"/>
        <v>0.1544769672</v>
      </c>
      <c r="F8" s="4">
        <f t="shared" si="3"/>
        <v>0.2887144357</v>
      </c>
      <c r="G8" s="4">
        <f t="shared" si="3"/>
        <v>0.1114748025</v>
      </c>
      <c r="H8" s="4">
        <f t="shared" si="3"/>
        <v>0.7348607728</v>
      </c>
    </row>
    <row r="9">
      <c r="C9" s="1"/>
    </row>
    <row r="20">
      <c r="D20" s="9"/>
      <c r="E20" s="3"/>
      <c r="F20" s="9"/>
      <c r="G20" s="9"/>
      <c r="H20" s="9"/>
      <c r="I20" s="9"/>
      <c r="J20" s="9"/>
    </row>
    <row r="21">
      <c r="D21" s="7">
        <v>60.01</v>
      </c>
      <c r="E21" s="7">
        <v>80.01</v>
      </c>
      <c r="F21" s="7">
        <v>106.01</v>
      </c>
      <c r="G21" s="7">
        <v>39.01</v>
      </c>
      <c r="H21" s="10">
        <v>135.74</v>
      </c>
      <c r="I21" s="10"/>
      <c r="J21" s="10"/>
    </row>
    <row r="22">
      <c r="D22" s="3">
        <v>64.58</v>
      </c>
      <c r="E22" s="12">
        <v>100.01</v>
      </c>
      <c r="F22" s="17">
        <v>153.02</v>
      </c>
      <c r="G22" s="17">
        <v>45.38</v>
      </c>
      <c r="H22" s="17">
        <v>167.32</v>
      </c>
      <c r="I22" s="12"/>
      <c r="J22" s="12"/>
    </row>
    <row r="23">
      <c r="D23" s="9"/>
      <c r="E23" s="3">
        <v>102.73</v>
      </c>
      <c r="F23" s="9"/>
      <c r="G23" s="9"/>
      <c r="H23" s="9"/>
      <c r="I23" s="9"/>
      <c r="J23" s="3"/>
    </row>
    <row r="36">
      <c r="D36" s="13">
        <v>0.15</v>
      </c>
      <c r="E36" s="13">
        <v>0.15</v>
      </c>
      <c r="F36" s="13">
        <v>0.15</v>
      </c>
      <c r="G36" s="13">
        <v>0.1</v>
      </c>
      <c r="H36" s="13">
        <v>0.1</v>
      </c>
      <c r="I36" s="13"/>
      <c r="J36" s="13"/>
      <c r="K36" s="4">
        <f> SUM(D36:J36)</f>
        <v>0.65</v>
      </c>
    </row>
    <row r="51">
      <c r="D51" s="1">
        <v>200.0</v>
      </c>
      <c r="E51" s="1">
        <v>120.0</v>
      </c>
      <c r="F51" s="1">
        <v>100.0</v>
      </c>
      <c r="G51" s="1">
        <v>250.0</v>
      </c>
    </row>
    <row r="52">
      <c r="E52" s="1">
        <v>100.0</v>
      </c>
    </row>
    <row r="66">
      <c r="A66" s="1" t="s">
        <v>37</v>
      </c>
      <c r="B66" s="11">
        <f> Main!N9</f>
        <v>12267.28316</v>
      </c>
      <c r="C66" s="1" t="s">
        <v>41</v>
      </c>
      <c r="D66" s="11">
        <f t="shared" ref="D66:H66" si="4"> D36 * $B$66</f>
        <v>1840.092473</v>
      </c>
      <c r="E66" s="11">
        <f t="shared" si="4"/>
        <v>1840.092473</v>
      </c>
      <c r="F66" s="11">
        <f t="shared" si="4"/>
        <v>1840.092473</v>
      </c>
      <c r="G66" s="11">
        <f t="shared" si="4"/>
        <v>1226.728316</v>
      </c>
      <c r="H66" s="11">
        <f t="shared" si="4"/>
        <v>1226.728316</v>
      </c>
    </row>
    <row r="67">
      <c r="B67" s="11">
        <f> B66 - B68</f>
        <v>2266.283155</v>
      </c>
      <c r="C67" s="1" t="s">
        <v>49</v>
      </c>
      <c r="D67" s="11">
        <f t="shared" ref="D67:H67" si="5"> D66 - D68</f>
        <v>1840.092473</v>
      </c>
      <c r="E67" s="11">
        <f t="shared" si="5"/>
        <v>-8160.907527</v>
      </c>
      <c r="F67" s="11">
        <f t="shared" si="5"/>
        <v>1840.092473</v>
      </c>
      <c r="G67" s="11">
        <f t="shared" si="5"/>
        <v>1226.728316</v>
      </c>
      <c r="H67" s="11">
        <f t="shared" si="5"/>
        <v>1226.728316</v>
      </c>
    </row>
    <row r="68">
      <c r="A68" s="1" t="s">
        <v>50</v>
      </c>
      <c r="B68" s="11">
        <f> SUM(D68:J68)</f>
        <v>10001</v>
      </c>
      <c r="C68" s="1" t="s">
        <v>37</v>
      </c>
      <c r="D68" s="11">
        <f t="shared" ref="D68:H68" si="6"> SUM(D69:D1003)</f>
        <v>0</v>
      </c>
      <c r="E68" s="11">
        <f t="shared" si="6"/>
        <v>10001</v>
      </c>
      <c r="F68" s="11">
        <f t="shared" si="6"/>
        <v>0</v>
      </c>
      <c r="G68" s="11">
        <f t="shared" si="6"/>
        <v>0</v>
      </c>
      <c r="H68" s="11">
        <f t="shared" si="6"/>
        <v>0</v>
      </c>
      <c r="I68" s="11"/>
      <c r="J68" s="11"/>
    </row>
    <row r="82">
      <c r="D82" s="9">
        <f t="shared" ref="D82:H82" si="7"> D22 * D52</f>
        <v>0</v>
      </c>
      <c r="E82" s="9">
        <f t="shared" si="7"/>
        <v>10001</v>
      </c>
      <c r="F82" s="9">
        <f t="shared" si="7"/>
        <v>0</v>
      </c>
      <c r="G82" s="9">
        <f t="shared" si="7"/>
        <v>0</v>
      </c>
      <c r="H82" s="9">
        <f t="shared" si="7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 t="s">
        <v>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69</v>
      </c>
      <c r="L1" s="1" t="s">
        <v>71</v>
      </c>
    </row>
    <row r="2">
      <c r="C2" s="1" t="s">
        <v>14</v>
      </c>
      <c r="D2" s="1">
        <v>109.19</v>
      </c>
      <c r="E2" s="1">
        <v>26.57</v>
      </c>
      <c r="F2" s="1">
        <v>27.75</v>
      </c>
      <c r="G2" s="1">
        <v>77.78</v>
      </c>
      <c r="H2" s="1">
        <v>42.6</v>
      </c>
      <c r="I2" s="1"/>
      <c r="J2" s="1"/>
      <c r="K2" s="18">
        <v>62.56</v>
      </c>
    </row>
    <row r="3">
      <c r="C3" s="1" t="s">
        <v>20</v>
      </c>
      <c r="D3" s="1" t="s">
        <v>80</v>
      </c>
      <c r="E3" s="1" t="s">
        <v>81</v>
      </c>
      <c r="F3" s="1" t="s">
        <v>82</v>
      </c>
      <c r="G3" s="1" t="s">
        <v>84</v>
      </c>
      <c r="H3" s="1" t="s">
        <v>85</v>
      </c>
      <c r="I3" s="1" t="s">
        <v>87</v>
      </c>
      <c r="J3" s="1" t="s">
        <v>88</v>
      </c>
      <c r="K3" s="1" t="s">
        <v>90</v>
      </c>
      <c r="L3" s="1" t="s">
        <v>92</v>
      </c>
    </row>
    <row r="4">
      <c r="C4" s="1" t="s">
        <v>12</v>
      </c>
      <c r="D4" s="3">
        <v>2315.989990234375</v>
      </c>
      <c r="E4" s="3">
        <v>1322.9000244140625</v>
      </c>
      <c r="F4" s="3">
        <v>205.25999450683594</v>
      </c>
      <c r="G4" s="3">
        <v>63.689998626708984</v>
      </c>
      <c r="H4" s="3">
        <v>22.709999084472656</v>
      </c>
      <c r="I4" s="3">
        <v>761.1900024414062</v>
      </c>
      <c r="J4" s="3">
        <v>17.100000381469727</v>
      </c>
      <c r="K4" s="3">
        <v>291.2850036621094</v>
      </c>
      <c r="L4" s="3">
        <v>159.94000244140625</v>
      </c>
    </row>
    <row r="5">
      <c r="C5" s="1" t="s">
        <v>31</v>
      </c>
      <c r="D5" s="3">
        <v>2169.99</v>
      </c>
      <c r="E5" s="3">
        <v>1499.99</v>
      </c>
      <c r="F5" s="3">
        <v>219.99</v>
      </c>
      <c r="G5" s="3">
        <v>79.99</v>
      </c>
      <c r="H5" s="3">
        <v>39.99</v>
      </c>
      <c r="I5" s="3">
        <v>899.99</v>
      </c>
      <c r="J5" s="3">
        <v>18.99</v>
      </c>
      <c r="K5" s="1">
        <v>299.99</v>
      </c>
      <c r="L5" s="1">
        <v>179.99</v>
      </c>
    </row>
    <row r="6">
      <c r="C6" s="1" t="s">
        <v>32</v>
      </c>
      <c r="D6" s="4">
        <f t="shared" ref="D6:L6" si="1"> (D5 - D4) / D5</f>
        <v>-0.06728141154</v>
      </c>
      <c r="E6" s="4">
        <f t="shared" si="1"/>
        <v>0.1180607708</v>
      </c>
      <c r="F6" s="4">
        <f t="shared" si="1"/>
        <v>0.06695761395</v>
      </c>
      <c r="G6" s="4">
        <f t="shared" si="1"/>
        <v>0.2037754891</v>
      </c>
      <c r="H6" s="4">
        <f t="shared" si="1"/>
        <v>0.4321080499</v>
      </c>
      <c r="I6" s="4">
        <f t="shared" si="1"/>
        <v>0.1542239331</v>
      </c>
      <c r="J6" s="4">
        <f t="shared" si="1"/>
        <v>0.09952604626</v>
      </c>
      <c r="K6" s="4">
        <f t="shared" si="1"/>
        <v>0.02901762171</v>
      </c>
      <c r="L6" s="4">
        <f t="shared" si="1"/>
        <v>0.1113950639</v>
      </c>
    </row>
    <row r="7">
      <c r="C7" s="1" t="s">
        <v>33</v>
      </c>
      <c r="D7" s="4">
        <f t="shared" ref="D7:L7" si="2"> (D5 - D22) / D5</f>
        <v>0.2626648049</v>
      </c>
      <c r="E7" s="4">
        <f t="shared" si="2"/>
        <v>0.266655111</v>
      </c>
      <c r="F7" s="4">
        <f t="shared" si="2"/>
        <v>0.3181053684</v>
      </c>
      <c r="G7" s="4">
        <f t="shared" si="2"/>
        <v>0.4998124766</v>
      </c>
      <c r="H7" s="4">
        <f t="shared" si="2"/>
        <v>0.5746436609</v>
      </c>
      <c r="I7" s="4">
        <f t="shared" si="2"/>
        <v>0.555539506</v>
      </c>
      <c r="J7" s="4">
        <f t="shared" si="2"/>
        <v>0.420221169</v>
      </c>
      <c r="K7" s="4">
        <f t="shared" si="2"/>
        <v>0.3453115104</v>
      </c>
      <c r="L7" s="4">
        <f t="shared" si="2"/>
        <v>0.4182454581</v>
      </c>
    </row>
    <row r="8">
      <c r="C8" s="1" t="s">
        <v>35</v>
      </c>
      <c r="D8" s="4">
        <f t="shared" ref="D8:L8" si="3"> D7 - D6</f>
        <v>0.3299462165</v>
      </c>
      <c r="E8" s="4">
        <f t="shared" si="3"/>
        <v>0.1485943402</v>
      </c>
      <c r="F8" s="4">
        <f t="shared" si="3"/>
        <v>0.2511477545</v>
      </c>
      <c r="G8" s="4">
        <f t="shared" si="3"/>
        <v>0.2960369875</v>
      </c>
      <c r="H8" s="4">
        <f t="shared" si="3"/>
        <v>0.142535611</v>
      </c>
      <c r="I8" s="4">
        <f t="shared" si="3"/>
        <v>0.4013155729</v>
      </c>
      <c r="J8" s="4">
        <f t="shared" si="3"/>
        <v>0.3206951228</v>
      </c>
      <c r="K8" s="4">
        <f t="shared" si="3"/>
        <v>0.3162938887</v>
      </c>
      <c r="L8" s="4">
        <f t="shared" si="3"/>
        <v>0.3068503941</v>
      </c>
    </row>
    <row r="20">
      <c r="D20" s="9"/>
      <c r="E20" s="3"/>
      <c r="F20" s="9"/>
      <c r="G20" s="9"/>
      <c r="H20" s="9"/>
      <c r="I20" s="9"/>
      <c r="J20" s="9"/>
    </row>
    <row r="21">
      <c r="D21" s="14"/>
      <c r="E21" s="17"/>
      <c r="F21" s="3"/>
      <c r="G21" s="3"/>
      <c r="H21" s="20">
        <v>15.01</v>
      </c>
      <c r="I21" s="16"/>
      <c r="J21" s="15">
        <v>9.01</v>
      </c>
    </row>
    <row r="22">
      <c r="D22" s="20">
        <v>1600.01</v>
      </c>
      <c r="E22" s="20">
        <v>1100.01</v>
      </c>
      <c r="F22" s="15">
        <v>150.01</v>
      </c>
      <c r="G22" s="15">
        <v>40.01</v>
      </c>
      <c r="H22" s="15">
        <v>17.01</v>
      </c>
      <c r="I22" s="20">
        <v>400.01</v>
      </c>
      <c r="J22" s="3">
        <v>11.01</v>
      </c>
      <c r="K22" s="22">
        <v>196.4</v>
      </c>
      <c r="L22" s="22">
        <v>104.71</v>
      </c>
    </row>
    <row r="23">
      <c r="D23" s="9"/>
      <c r="E23" s="3">
        <v>1147.99</v>
      </c>
      <c r="F23" s="3">
        <v>160.01</v>
      </c>
      <c r="G23" s="3">
        <v>48.34</v>
      </c>
      <c r="H23" s="3">
        <v>19.37</v>
      </c>
      <c r="I23" s="9"/>
      <c r="J23" s="3"/>
      <c r="K23" s="1">
        <v>289.59</v>
      </c>
      <c r="L23" s="1">
        <v>145.35</v>
      </c>
    </row>
    <row r="36">
      <c r="D36" s="13">
        <v>0.15</v>
      </c>
      <c r="E36" s="13">
        <v>0.15</v>
      </c>
      <c r="F36" s="13">
        <v>0.15</v>
      </c>
      <c r="G36" s="13">
        <v>0.1</v>
      </c>
      <c r="H36" s="13">
        <v>0.1</v>
      </c>
      <c r="I36" s="13">
        <v>0.1</v>
      </c>
      <c r="J36" s="13">
        <v>0.25</v>
      </c>
      <c r="M36" s="4">
        <f> SUM(D36:L36)</f>
        <v>1</v>
      </c>
    </row>
    <row r="51">
      <c r="H51" s="1">
        <v>1000.0</v>
      </c>
      <c r="J51" s="1">
        <v>1000.0</v>
      </c>
    </row>
    <row r="52">
      <c r="D52" s="1">
        <v>10.0</v>
      </c>
      <c r="E52" s="1">
        <v>10.0</v>
      </c>
      <c r="F52" s="1">
        <v>100.0</v>
      </c>
      <c r="G52" s="1">
        <v>250.0</v>
      </c>
      <c r="H52" s="1">
        <v>500.0</v>
      </c>
      <c r="I52" s="1">
        <v>25.0</v>
      </c>
    </row>
    <row r="66">
      <c r="A66" s="1" t="s">
        <v>37</v>
      </c>
      <c r="B66" s="11">
        <f> Main!N10</f>
        <v>12267.28316</v>
      </c>
      <c r="C66" s="1" t="s">
        <v>41</v>
      </c>
      <c r="D66" s="11">
        <f t="shared" ref="D66:J66" si="4"> D36 * $B$66</f>
        <v>1840.092473</v>
      </c>
      <c r="E66" s="11">
        <f t="shared" si="4"/>
        <v>1840.092473</v>
      </c>
      <c r="F66" s="11">
        <f t="shared" si="4"/>
        <v>1840.092473</v>
      </c>
      <c r="G66" s="11">
        <f t="shared" si="4"/>
        <v>1226.728316</v>
      </c>
      <c r="H66" s="11">
        <f t="shared" si="4"/>
        <v>1226.728316</v>
      </c>
      <c r="I66" s="11">
        <f t="shared" si="4"/>
        <v>1226.728316</v>
      </c>
      <c r="J66" s="11">
        <f t="shared" si="4"/>
        <v>3066.820789</v>
      </c>
    </row>
    <row r="67">
      <c r="B67" s="11">
        <f> B66 - B68</f>
        <v>12267.28316</v>
      </c>
      <c r="C67" s="1" t="s">
        <v>49</v>
      </c>
      <c r="D67" s="11">
        <f t="shared" ref="D67:J67" si="5"> D66 - D68</f>
        <v>1840.092473</v>
      </c>
      <c r="E67" s="11">
        <f t="shared" si="5"/>
        <v>1840.092473</v>
      </c>
      <c r="F67" s="11">
        <f t="shared" si="5"/>
        <v>1840.092473</v>
      </c>
      <c r="G67" s="11">
        <f t="shared" si="5"/>
        <v>1226.728316</v>
      </c>
      <c r="H67" s="11">
        <f t="shared" si="5"/>
        <v>1226.728316</v>
      </c>
      <c r="I67" s="11">
        <f t="shared" si="5"/>
        <v>1226.728316</v>
      </c>
      <c r="J67" s="11">
        <f t="shared" si="5"/>
        <v>3066.820789</v>
      </c>
    </row>
    <row r="68">
      <c r="A68" s="1" t="s">
        <v>50</v>
      </c>
      <c r="B68" s="11">
        <f> SUM(D68:J68)</f>
        <v>0</v>
      </c>
      <c r="C68" s="1" t="s">
        <v>37</v>
      </c>
      <c r="D68" s="11">
        <f t="shared" ref="D68:J68" si="6"> SUM(D69:D1003)</f>
        <v>0</v>
      </c>
      <c r="E68" s="11">
        <f t="shared" si="6"/>
        <v>0</v>
      </c>
      <c r="F68" s="11">
        <f t="shared" si="6"/>
        <v>0</v>
      </c>
      <c r="G68" s="11">
        <f t="shared" si="6"/>
        <v>0</v>
      </c>
      <c r="H68" s="11">
        <f t="shared" si="6"/>
        <v>0</v>
      </c>
      <c r="I68" s="11">
        <f t="shared" si="6"/>
        <v>0</v>
      </c>
      <c r="J68" s="11">
        <f t="shared" si="6"/>
        <v>0</v>
      </c>
    </row>
    <row r="83">
      <c r="D83" s="9">
        <f t="shared" ref="D83:J83" si="7"> D23 * D53</f>
        <v>0</v>
      </c>
      <c r="E83" s="9">
        <f t="shared" si="7"/>
        <v>0</v>
      </c>
      <c r="F83" s="9">
        <f t="shared" si="7"/>
        <v>0</v>
      </c>
      <c r="G83" s="9">
        <f t="shared" si="7"/>
        <v>0</v>
      </c>
      <c r="H83" s="9">
        <f t="shared" si="7"/>
        <v>0</v>
      </c>
      <c r="I83" s="9">
        <f t="shared" si="7"/>
        <v>0</v>
      </c>
      <c r="J83" s="9">
        <f t="shared" si="7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 t="s">
        <v>0</v>
      </c>
      <c r="D1" s="1" t="s">
        <v>68</v>
      </c>
      <c r="E1" s="1" t="s">
        <v>70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</row>
    <row r="2">
      <c r="C2" s="1" t="s">
        <v>14</v>
      </c>
      <c r="D2" s="1">
        <v>57.1</v>
      </c>
      <c r="E2" s="1">
        <v>43.52</v>
      </c>
      <c r="F2" s="1">
        <v>12.2</v>
      </c>
      <c r="G2" s="1">
        <v>8.06</v>
      </c>
      <c r="H2" s="1">
        <v>80.24</v>
      </c>
      <c r="I2" s="1">
        <v>20.57</v>
      </c>
      <c r="J2" s="1">
        <v>9.46</v>
      </c>
      <c r="K2" s="18">
        <v>11.99</v>
      </c>
      <c r="L2" s="18">
        <v>41.13</v>
      </c>
      <c r="M2" s="18">
        <v>7.57</v>
      </c>
    </row>
    <row r="3">
      <c r="C3" s="1" t="s">
        <v>20</v>
      </c>
      <c r="D3" s="1" t="s">
        <v>83</v>
      </c>
      <c r="E3" s="1" t="s">
        <v>86</v>
      </c>
      <c r="F3" s="1" t="s">
        <v>89</v>
      </c>
      <c r="G3" s="1" t="s">
        <v>91</v>
      </c>
      <c r="H3" s="1" t="s">
        <v>93</v>
      </c>
      <c r="I3" s="1" t="s">
        <v>94</v>
      </c>
      <c r="J3" s="1" t="s">
        <v>95</v>
      </c>
      <c r="K3" s="1" t="s">
        <v>96</v>
      </c>
      <c r="L3" s="1" t="s">
        <v>97</v>
      </c>
      <c r="M3" s="1" t="s">
        <v>98</v>
      </c>
    </row>
    <row r="4">
      <c r="C4" s="1" t="s">
        <v>12</v>
      </c>
      <c r="D4" s="3">
        <v>63.65999984741211</v>
      </c>
      <c r="E4" s="3">
        <v>91.44000244140625</v>
      </c>
      <c r="F4" s="3">
        <v>31.229999542236328</v>
      </c>
      <c r="G4" s="3">
        <v>17.049999237060547</v>
      </c>
      <c r="H4" s="3">
        <v>73.4800033569336</v>
      </c>
      <c r="I4" s="3">
        <v>23.25</v>
      </c>
      <c r="J4" s="3">
        <v>106.62999725341797</v>
      </c>
      <c r="K4" s="3">
        <v>22.059999465942383</v>
      </c>
      <c r="L4" s="3">
        <v>30.110000610351562</v>
      </c>
      <c r="M4" s="3">
        <v>16.829999923706055</v>
      </c>
    </row>
    <row r="5">
      <c r="C5" s="1" t="s">
        <v>31</v>
      </c>
      <c r="D5" s="3">
        <v>79.99</v>
      </c>
      <c r="E5" s="3">
        <v>109.99</v>
      </c>
      <c r="F5" s="3">
        <v>59.99</v>
      </c>
      <c r="G5" s="3">
        <v>24.99</v>
      </c>
      <c r="H5" s="3">
        <v>99.99</v>
      </c>
      <c r="I5" s="3">
        <v>29.99</v>
      </c>
      <c r="J5" s="3">
        <v>149.99</v>
      </c>
      <c r="K5" s="3">
        <v>39.99</v>
      </c>
      <c r="L5" s="3">
        <v>39.99</v>
      </c>
      <c r="M5" s="3">
        <v>29.99</v>
      </c>
    </row>
    <row r="6">
      <c r="C6" s="1" t="s">
        <v>32</v>
      </c>
      <c r="D6" s="4">
        <f t="shared" ref="D6:M6" si="1"> (D5 - D4) / D5</f>
        <v>0.2041505207</v>
      </c>
      <c r="E6" s="4">
        <f t="shared" si="1"/>
        <v>0.1686516734</v>
      </c>
      <c r="F6" s="4">
        <f t="shared" si="1"/>
        <v>0.4794132432</v>
      </c>
      <c r="G6" s="4">
        <f t="shared" si="1"/>
        <v>0.3177271214</v>
      </c>
      <c r="H6" s="4">
        <f t="shared" si="1"/>
        <v>0.2651264791</v>
      </c>
      <c r="I6" s="4">
        <f t="shared" si="1"/>
        <v>0.2247415805</v>
      </c>
      <c r="J6" s="4">
        <f t="shared" si="1"/>
        <v>0.2890859574</v>
      </c>
      <c r="K6" s="4">
        <f t="shared" si="1"/>
        <v>0.4483621039</v>
      </c>
      <c r="L6" s="4">
        <f t="shared" si="1"/>
        <v>0.2470617502</v>
      </c>
      <c r="M6" s="4">
        <f t="shared" si="1"/>
        <v>0.4388129402</v>
      </c>
    </row>
    <row r="7">
      <c r="C7" s="1" t="s">
        <v>33</v>
      </c>
      <c r="D7" s="4">
        <f t="shared" ref="D7:M7" si="2"> (D5 - D21) / D5</f>
        <v>0.5873234154</v>
      </c>
      <c r="E7" s="4">
        <f t="shared" si="2"/>
        <v>0.499863624</v>
      </c>
      <c r="F7" s="4">
        <f t="shared" si="2"/>
        <v>0.6331055176</v>
      </c>
      <c r="G7" s="4">
        <f t="shared" si="2"/>
        <v>0.4393757503</v>
      </c>
      <c r="H7" s="4">
        <f t="shared" si="2"/>
        <v>0.5698569857</v>
      </c>
      <c r="I7" s="4">
        <f t="shared" si="2"/>
        <v>0.432810937</v>
      </c>
      <c r="J7" s="4">
        <f t="shared" si="2"/>
        <v>0.4265617708</v>
      </c>
      <c r="K7" s="4">
        <f t="shared" si="2"/>
        <v>0.6996749187</v>
      </c>
      <c r="L7" s="4">
        <f t="shared" si="2"/>
        <v>0.3995999</v>
      </c>
      <c r="M7" s="4">
        <f t="shared" si="2"/>
        <v>0.6328776259</v>
      </c>
    </row>
    <row r="8">
      <c r="C8" s="1" t="s">
        <v>35</v>
      </c>
      <c r="D8" s="4">
        <f t="shared" ref="D8:M8" si="3"> D7 - D6</f>
        <v>0.3831728947</v>
      </c>
      <c r="E8" s="4">
        <f t="shared" si="3"/>
        <v>0.3312119506</v>
      </c>
      <c r="F8" s="4">
        <f t="shared" si="3"/>
        <v>0.1536922744</v>
      </c>
      <c r="G8" s="4">
        <f t="shared" si="3"/>
        <v>0.1216486289</v>
      </c>
      <c r="H8" s="4">
        <f t="shared" si="3"/>
        <v>0.3047305066</v>
      </c>
      <c r="I8" s="4">
        <f t="shared" si="3"/>
        <v>0.2080693565</v>
      </c>
      <c r="J8" s="4">
        <f t="shared" si="3"/>
        <v>0.1374758134</v>
      </c>
      <c r="K8" s="4">
        <f t="shared" si="3"/>
        <v>0.2513128149</v>
      </c>
      <c r="L8" s="4">
        <f t="shared" si="3"/>
        <v>0.1525381498</v>
      </c>
      <c r="M8" s="4">
        <f t="shared" si="3"/>
        <v>0.1940646857</v>
      </c>
    </row>
    <row r="20">
      <c r="D20" s="9"/>
      <c r="E20" s="3"/>
      <c r="F20" s="9"/>
      <c r="G20" s="9"/>
      <c r="H20" s="9"/>
      <c r="I20" s="9"/>
      <c r="J20" s="9"/>
    </row>
    <row r="21">
      <c r="D21" s="7">
        <v>33.01</v>
      </c>
      <c r="E21" s="7">
        <v>55.01</v>
      </c>
      <c r="F21" s="7">
        <v>22.01</v>
      </c>
      <c r="G21" s="7">
        <v>14.01</v>
      </c>
      <c r="H21" s="7">
        <v>43.01</v>
      </c>
      <c r="I21" s="7">
        <v>17.01</v>
      </c>
      <c r="J21" s="7">
        <v>86.01</v>
      </c>
      <c r="K21" s="19">
        <v>12.01</v>
      </c>
      <c r="L21" s="19">
        <v>24.01</v>
      </c>
      <c r="M21" s="19">
        <v>11.01</v>
      </c>
    </row>
    <row r="22">
      <c r="D22" s="20">
        <v>49.62</v>
      </c>
      <c r="E22" s="20">
        <v>81.88</v>
      </c>
      <c r="F22" s="15">
        <v>32.94</v>
      </c>
      <c r="G22" s="15">
        <v>15.64</v>
      </c>
      <c r="H22" s="21">
        <v>56.81</v>
      </c>
      <c r="I22" s="20">
        <v>21.65</v>
      </c>
      <c r="J22" s="20">
        <v>103.01</v>
      </c>
      <c r="K22" s="23">
        <v>18.62</v>
      </c>
      <c r="L22" s="23">
        <v>28.61</v>
      </c>
      <c r="M22" s="23">
        <v>14.58</v>
      </c>
    </row>
    <row r="23">
      <c r="D23" s="9"/>
      <c r="E23" s="9"/>
      <c r="F23" s="9"/>
      <c r="G23" s="9"/>
      <c r="H23" s="9"/>
      <c r="I23" s="9"/>
      <c r="J23" s="3"/>
    </row>
    <row r="36">
      <c r="D36" s="13">
        <v>0.1</v>
      </c>
      <c r="E36" s="13">
        <v>0.1</v>
      </c>
      <c r="F36" s="13">
        <v>0.1</v>
      </c>
      <c r="G36" s="13">
        <v>0.1</v>
      </c>
      <c r="H36" s="13">
        <v>0.1</v>
      </c>
      <c r="I36" s="13">
        <v>0.1</v>
      </c>
      <c r="J36" s="13">
        <v>0.1</v>
      </c>
      <c r="K36" s="13">
        <v>0.1</v>
      </c>
      <c r="L36" s="13">
        <v>0.1</v>
      </c>
      <c r="M36" s="13">
        <v>0.1</v>
      </c>
      <c r="N36" s="4">
        <f> SUM(D36:M36)</f>
        <v>1</v>
      </c>
    </row>
    <row r="51">
      <c r="D51" s="1">
        <v>200.0</v>
      </c>
      <c r="E51" s="1">
        <v>100.0</v>
      </c>
      <c r="F51" s="1">
        <v>250.0</v>
      </c>
      <c r="G51" s="1">
        <v>400.0</v>
      </c>
      <c r="H51" s="1">
        <v>120.0</v>
      </c>
      <c r="I51" s="1">
        <v>300.0</v>
      </c>
      <c r="J51" s="1">
        <v>60.0</v>
      </c>
      <c r="K51" s="1">
        <v>450.0</v>
      </c>
      <c r="L51" s="1">
        <v>200.0</v>
      </c>
      <c r="M51" s="1">
        <v>500.0</v>
      </c>
    </row>
    <row r="52">
      <c r="D52" s="1">
        <v>100.0</v>
      </c>
      <c r="E52" s="1">
        <v>60.0</v>
      </c>
      <c r="F52" s="1">
        <v>150.0</v>
      </c>
      <c r="G52" s="1">
        <v>300.0</v>
      </c>
      <c r="H52" s="1">
        <v>90.0</v>
      </c>
      <c r="I52" s="1">
        <v>250.0</v>
      </c>
      <c r="J52" s="1">
        <v>50.0</v>
      </c>
      <c r="K52" s="1">
        <v>250.0</v>
      </c>
      <c r="L52" s="1">
        <v>150.0</v>
      </c>
      <c r="M52" s="1">
        <v>300.0</v>
      </c>
    </row>
    <row r="66">
      <c r="A66" s="1" t="s">
        <v>37</v>
      </c>
      <c r="B66" s="11">
        <f> Main!N11</f>
        <v>36801.84947</v>
      </c>
      <c r="C66" s="1" t="s">
        <v>41</v>
      </c>
      <c r="D66" s="11">
        <f t="shared" ref="D66:M66" si="4"> D36 * $B$66</f>
        <v>3680.184947</v>
      </c>
      <c r="E66" s="11">
        <f t="shared" si="4"/>
        <v>3680.184947</v>
      </c>
      <c r="F66" s="11">
        <f t="shared" si="4"/>
        <v>3680.184947</v>
      </c>
      <c r="G66" s="11">
        <f t="shared" si="4"/>
        <v>3680.184947</v>
      </c>
      <c r="H66" s="11">
        <f t="shared" si="4"/>
        <v>3680.184947</v>
      </c>
      <c r="I66" s="11">
        <f t="shared" si="4"/>
        <v>3680.184947</v>
      </c>
      <c r="J66" s="11">
        <f t="shared" si="4"/>
        <v>3680.184947</v>
      </c>
      <c r="K66" s="11">
        <f t="shared" si="4"/>
        <v>3680.184947</v>
      </c>
      <c r="L66" s="11">
        <f t="shared" si="4"/>
        <v>3680.184947</v>
      </c>
      <c r="M66" s="11">
        <f t="shared" si="4"/>
        <v>3680.184947</v>
      </c>
    </row>
    <row r="67">
      <c r="B67" s="11">
        <f> B66 - B68</f>
        <v>27818.34947</v>
      </c>
      <c r="C67" s="1" t="s">
        <v>49</v>
      </c>
      <c r="D67" s="11">
        <f t="shared" ref="D67:M67" si="5"> D66 - D68</f>
        <v>3680.184947</v>
      </c>
      <c r="E67" s="11">
        <f t="shared" si="5"/>
        <v>3680.184947</v>
      </c>
      <c r="F67" s="11">
        <f t="shared" si="5"/>
        <v>3680.184947</v>
      </c>
      <c r="G67" s="11">
        <f t="shared" si="5"/>
        <v>-1011.815053</v>
      </c>
      <c r="H67" s="11">
        <f t="shared" si="5"/>
        <v>3680.184947</v>
      </c>
      <c r="I67" s="11">
        <f t="shared" si="5"/>
        <v>3680.184947</v>
      </c>
      <c r="J67" s="11">
        <f t="shared" si="5"/>
        <v>3680.184947</v>
      </c>
      <c r="K67" s="11">
        <f t="shared" si="5"/>
        <v>3680.184947</v>
      </c>
      <c r="L67" s="11">
        <f t="shared" si="5"/>
        <v>-611.3150534</v>
      </c>
      <c r="M67" s="11">
        <f t="shared" si="5"/>
        <v>3680.184947</v>
      </c>
    </row>
    <row r="68">
      <c r="A68" s="1" t="s">
        <v>50</v>
      </c>
      <c r="B68" s="11">
        <f> SUM(D68:M68)</f>
        <v>8983.5</v>
      </c>
      <c r="C68" s="1" t="s">
        <v>37</v>
      </c>
      <c r="D68" s="11">
        <f t="shared" ref="D68:M68" si="6"> SUM(D69:D1003)</f>
        <v>0</v>
      </c>
      <c r="E68" s="11">
        <f t="shared" si="6"/>
        <v>0</v>
      </c>
      <c r="F68" s="11">
        <f t="shared" si="6"/>
        <v>0</v>
      </c>
      <c r="G68" s="11">
        <f t="shared" si="6"/>
        <v>4692</v>
      </c>
      <c r="H68" s="11">
        <f t="shared" si="6"/>
        <v>0</v>
      </c>
      <c r="I68" s="11">
        <f t="shared" si="6"/>
        <v>0</v>
      </c>
      <c r="J68" s="11">
        <f t="shared" si="6"/>
        <v>0</v>
      </c>
      <c r="K68" s="11">
        <f t="shared" si="6"/>
        <v>0</v>
      </c>
      <c r="L68" s="11">
        <f t="shared" si="6"/>
        <v>4291.5</v>
      </c>
      <c r="M68" s="11">
        <f t="shared" si="6"/>
        <v>0</v>
      </c>
    </row>
    <row r="81">
      <c r="K81" s="9"/>
      <c r="L81" s="9"/>
      <c r="M81" s="9"/>
    </row>
    <row r="82">
      <c r="G82" s="9">
        <f> G22 * G52</f>
        <v>4692</v>
      </c>
      <c r="K82" s="9"/>
      <c r="L82" s="9">
        <f> L22 * L52</f>
        <v>4291.5</v>
      </c>
      <c r="M82" s="9"/>
    </row>
    <row r="83">
      <c r="D83" s="9">
        <f t="shared" ref="D83:M83" si="7"> D23 * D53</f>
        <v>0</v>
      </c>
      <c r="E83" s="9">
        <f t="shared" si="7"/>
        <v>0</v>
      </c>
      <c r="F83" s="9">
        <f t="shared" si="7"/>
        <v>0</v>
      </c>
      <c r="G83" s="9">
        <f t="shared" si="7"/>
        <v>0</v>
      </c>
      <c r="H83" s="9">
        <f t="shared" si="7"/>
        <v>0</v>
      </c>
      <c r="I83" s="9">
        <f t="shared" si="7"/>
        <v>0</v>
      </c>
      <c r="J83" s="9">
        <f t="shared" si="7"/>
        <v>0</v>
      </c>
      <c r="K83" s="9">
        <f t="shared" si="7"/>
        <v>0</v>
      </c>
      <c r="L83" s="9">
        <f t="shared" si="7"/>
        <v>0</v>
      </c>
      <c r="M83" s="9">
        <f t="shared" si="7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 t="s">
        <v>0</v>
      </c>
      <c r="D1" s="1" t="s">
        <v>99</v>
      </c>
      <c r="E1" s="1" t="s">
        <v>100</v>
      </c>
      <c r="F1" s="1" t="s">
        <v>101</v>
      </c>
      <c r="G1" s="1" t="s">
        <v>102</v>
      </c>
      <c r="H1" s="1"/>
      <c r="I1" s="1"/>
      <c r="J1" s="1"/>
    </row>
    <row r="2">
      <c r="C2" s="1" t="s">
        <v>14</v>
      </c>
      <c r="D2" s="1">
        <v>266.77</v>
      </c>
      <c r="E2" s="1">
        <v>8.67</v>
      </c>
      <c r="F2" s="1">
        <v>6.89</v>
      </c>
      <c r="G2" s="1">
        <v>11.15</v>
      </c>
      <c r="H2" s="1"/>
      <c r="I2" s="1"/>
      <c r="J2" s="1"/>
    </row>
    <row r="3">
      <c r="C3" s="1" t="s">
        <v>20</v>
      </c>
      <c r="D3" s="1" t="s">
        <v>103</v>
      </c>
      <c r="E3" s="1" t="s">
        <v>104</v>
      </c>
      <c r="F3" s="1" t="s">
        <v>105</v>
      </c>
      <c r="G3" s="1" t="s">
        <v>106</v>
      </c>
      <c r="H3" s="24"/>
      <c r="I3" s="24"/>
      <c r="J3" s="24"/>
    </row>
    <row r="4">
      <c r="C4" s="1" t="s">
        <v>12</v>
      </c>
      <c r="D4" s="3">
        <v>49.45000076293945</v>
      </c>
      <c r="E4" s="3">
        <v>21.979999542236328</v>
      </c>
      <c r="F4" s="3">
        <v>24.270000457763672</v>
      </c>
      <c r="G4" s="3">
        <v>39.95000076293945</v>
      </c>
      <c r="H4" s="25"/>
      <c r="I4" s="25"/>
      <c r="J4" s="25"/>
    </row>
    <row r="5">
      <c r="C5" s="1" t="s">
        <v>31</v>
      </c>
      <c r="D5" s="3">
        <v>59.99</v>
      </c>
      <c r="E5" s="3">
        <v>29.99</v>
      </c>
      <c r="F5" s="3">
        <v>29.99</v>
      </c>
      <c r="G5" s="3">
        <v>49.99</v>
      </c>
      <c r="H5" s="17"/>
      <c r="I5" s="17"/>
      <c r="J5" s="17"/>
    </row>
    <row r="6">
      <c r="C6" s="1" t="s">
        <v>32</v>
      </c>
      <c r="D6" s="4">
        <f t="shared" ref="D6:G6" si="1"> (D5 - D4) / D5</f>
        <v>0.1756959366</v>
      </c>
      <c r="E6" s="4">
        <f t="shared" si="1"/>
        <v>0.2670890449</v>
      </c>
      <c r="F6" s="4">
        <f t="shared" si="1"/>
        <v>0.1907302282</v>
      </c>
      <c r="G6" s="4">
        <f t="shared" si="1"/>
        <v>0.2008401528</v>
      </c>
      <c r="H6" s="17"/>
      <c r="I6" s="17"/>
      <c r="J6" s="17"/>
    </row>
    <row r="7">
      <c r="C7" s="1" t="s">
        <v>33</v>
      </c>
      <c r="D7" s="4">
        <f t="shared" ref="D7:G7" si="2"> (D5 - D21) / D5</f>
        <v>0.3992332055</v>
      </c>
      <c r="E7" s="4">
        <f t="shared" si="2"/>
        <v>0.4304768256</v>
      </c>
      <c r="F7" s="4">
        <f t="shared" si="2"/>
        <v>0.3831277092</v>
      </c>
      <c r="G7" s="4">
        <f t="shared" si="2"/>
        <v>0.523904781</v>
      </c>
      <c r="H7" s="24"/>
      <c r="I7" s="24"/>
      <c r="J7" s="24"/>
    </row>
    <row r="8">
      <c r="C8" s="1" t="s">
        <v>35</v>
      </c>
      <c r="D8" s="4">
        <f t="shared" ref="D8:G8" si="3"> D7 - D6</f>
        <v>0.2235372689</v>
      </c>
      <c r="E8" s="4">
        <f t="shared" si="3"/>
        <v>0.1633877807</v>
      </c>
      <c r="F8" s="4">
        <f t="shared" si="3"/>
        <v>0.1923974811</v>
      </c>
      <c r="G8" s="4">
        <f t="shared" si="3"/>
        <v>0.3230646282</v>
      </c>
      <c r="H8" s="24"/>
      <c r="I8" s="24"/>
      <c r="J8" s="24"/>
    </row>
    <row r="9">
      <c r="H9" s="24"/>
      <c r="I9" s="24"/>
      <c r="J9" s="24"/>
    </row>
    <row r="10">
      <c r="H10" s="24"/>
      <c r="I10" s="24"/>
      <c r="J10" s="24"/>
    </row>
    <row r="11">
      <c r="H11" s="24"/>
      <c r="I11" s="24"/>
      <c r="J11" s="24"/>
    </row>
    <row r="12">
      <c r="H12" s="24"/>
      <c r="I12" s="24"/>
      <c r="J12" s="24"/>
    </row>
    <row r="13">
      <c r="H13" s="24"/>
      <c r="I13" s="24"/>
      <c r="J13" s="24"/>
    </row>
    <row r="14">
      <c r="H14" s="24"/>
      <c r="I14" s="24"/>
      <c r="J14" s="24"/>
    </row>
    <row r="15">
      <c r="H15" s="24"/>
      <c r="I15" s="24"/>
      <c r="J15" s="24"/>
    </row>
    <row r="16">
      <c r="H16" s="24"/>
      <c r="I16" s="24"/>
      <c r="J16" s="24"/>
    </row>
    <row r="17">
      <c r="H17" s="24"/>
      <c r="I17" s="24"/>
      <c r="J17" s="24"/>
    </row>
    <row r="18">
      <c r="H18" s="24"/>
      <c r="I18" s="24"/>
      <c r="J18" s="24"/>
    </row>
    <row r="19">
      <c r="H19" s="24"/>
      <c r="I19" s="24"/>
      <c r="J19" s="24"/>
    </row>
    <row r="20">
      <c r="D20" s="9"/>
      <c r="E20" s="3"/>
      <c r="F20" s="9"/>
      <c r="G20" s="9"/>
      <c r="H20" s="26"/>
      <c r="I20" s="26"/>
      <c r="J20" s="26"/>
    </row>
    <row r="21">
      <c r="D21" s="10">
        <v>36.04</v>
      </c>
      <c r="E21" s="10">
        <v>17.08</v>
      </c>
      <c r="F21" s="10">
        <v>18.5</v>
      </c>
      <c r="G21" s="10">
        <v>23.8</v>
      </c>
      <c r="H21" s="17"/>
      <c r="I21" s="17"/>
      <c r="J21" s="17"/>
    </row>
    <row r="22">
      <c r="D22" s="17">
        <v>48.43</v>
      </c>
      <c r="E22" s="17">
        <v>22.58</v>
      </c>
      <c r="F22" s="17">
        <v>23.61</v>
      </c>
      <c r="G22" s="17">
        <v>38.94</v>
      </c>
      <c r="H22" s="17"/>
      <c r="I22" s="17"/>
      <c r="J22" s="17"/>
    </row>
    <row r="23">
      <c r="D23" s="9"/>
      <c r="E23" s="9"/>
      <c r="F23" s="9"/>
      <c r="G23" s="9"/>
      <c r="H23" s="26"/>
      <c r="I23" s="26"/>
      <c r="J23" s="17"/>
    </row>
    <row r="24">
      <c r="H24" s="24"/>
      <c r="I24" s="24"/>
      <c r="J24" s="24"/>
    </row>
    <row r="25">
      <c r="H25" s="24"/>
      <c r="I25" s="24"/>
      <c r="J25" s="24"/>
    </row>
    <row r="26">
      <c r="H26" s="24"/>
      <c r="I26" s="24"/>
      <c r="J26" s="24"/>
    </row>
    <row r="27">
      <c r="H27" s="24"/>
      <c r="I27" s="24"/>
      <c r="J27" s="24"/>
    </row>
    <row r="28">
      <c r="H28" s="24"/>
      <c r="I28" s="24"/>
      <c r="J28" s="24"/>
    </row>
    <row r="29">
      <c r="H29" s="24"/>
      <c r="I29" s="24"/>
      <c r="J29" s="24"/>
    </row>
    <row r="30">
      <c r="H30" s="24"/>
      <c r="I30" s="24"/>
      <c r="J30" s="24"/>
    </row>
    <row r="31">
      <c r="H31" s="24"/>
      <c r="I31" s="24"/>
      <c r="J31" s="24"/>
    </row>
    <row r="32">
      <c r="H32" s="24"/>
      <c r="I32" s="24"/>
      <c r="J32" s="24"/>
    </row>
    <row r="33">
      <c r="H33" s="24"/>
      <c r="I33" s="24"/>
      <c r="J33" s="24"/>
    </row>
    <row r="34">
      <c r="H34" s="24"/>
      <c r="I34" s="24"/>
      <c r="J34" s="24"/>
    </row>
    <row r="35">
      <c r="H35" s="24"/>
      <c r="I35" s="24"/>
      <c r="J35" s="24"/>
    </row>
    <row r="36">
      <c r="D36" s="13">
        <v>0.25</v>
      </c>
      <c r="E36" s="13">
        <v>0.25</v>
      </c>
      <c r="F36" s="13">
        <v>0.25</v>
      </c>
      <c r="G36" s="13">
        <v>0.25</v>
      </c>
      <c r="H36" s="27"/>
      <c r="I36" s="27"/>
      <c r="J36" s="27"/>
      <c r="K36" s="4">
        <f> SUM(D36:J36)</f>
        <v>1</v>
      </c>
    </row>
    <row r="37">
      <c r="H37" s="24"/>
      <c r="I37" s="24"/>
      <c r="J37" s="24"/>
    </row>
    <row r="38">
      <c r="H38" s="24"/>
      <c r="I38" s="24"/>
      <c r="J38" s="24"/>
    </row>
    <row r="39">
      <c r="H39" s="24"/>
      <c r="I39" s="24"/>
      <c r="J39" s="24"/>
    </row>
    <row r="40">
      <c r="H40" s="24"/>
      <c r="I40" s="24"/>
      <c r="J40" s="24"/>
    </row>
    <row r="41">
      <c r="H41" s="24"/>
      <c r="I41" s="24"/>
      <c r="J41" s="24"/>
    </row>
    <row r="42">
      <c r="H42" s="24"/>
      <c r="I42" s="24"/>
      <c r="J42" s="24"/>
    </row>
    <row r="43">
      <c r="H43" s="24"/>
      <c r="I43" s="24"/>
      <c r="J43" s="24"/>
    </row>
    <row r="44">
      <c r="H44" s="24"/>
      <c r="I44" s="24"/>
      <c r="J44" s="24"/>
    </row>
    <row r="45">
      <c r="H45" s="24"/>
      <c r="I45" s="24"/>
      <c r="J45" s="24"/>
    </row>
    <row r="46">
      <c r="H46" s="24"/>
      <c r="I46" s="24"/>
      <c r="J46" s="24"/>
    </row>
    <row r="47">
      <c r="H47" s="24"/>
      <c r="I47" s="24"/>
      <c r="J47" s="24"/>
    </row>
    <row r="48">
      <c r="H48" s="24"/>
      <c r="I48" s="24"/>
      <c r="J48" s="24"/>
    </row>
    <row r="49">
      <c r="H49" s="24"/>
      <c r="I49" s="24"/>
      <c r="J49" s="24"/>
    </row>
    <row r="50">
      <c r="H50" s="24"/>
      <c r="I50" s="24"/>
      <c r="J50" s="24"/>
    </row>
    <row r="51">
      <c r="D51" s="1">
        <v>0.0</v>
      </c>
      <c r="H51" s="24"/>
      <c r="I51" s="24"/>
      <c r="J51" s="24"/>
    </row>
    <row r="52">
      <c r="D52" s="1">
        <v>0.0</v>
      </c>
      <c r="E52" s="1">
        <v>0.0</v>
      </c>
      <c r="F52" s="1">
        <v>0.0</v>
      </c>
      <c r="G52" s="1">
        <v>0.0</v>
      </c>
      <c r="H52" s="24"/>
      <c r="I52" s="24"/>
      <c r="J52" s="24"/>
    </row>
    <row r="53">
      <c r="H53" s="24"/>
      <c r="I53" s="24"/>
      <c r="J53" s="24"/>
    </row>
    <row r="54">
      <c r="H54" s="24"/>
      <c r="I54" s="24"/>
      <c r="J54" s="24"/>
    </row>
    <row r="55">
      <c r="H55" s="24"/>
      <c r="I55" s="24"/>
      <c r="J55" s="24"/>
    </row>
    <row r="56">
      <c r="H56" s="24"/>
      <c r="I56" s="24"/>
      <c r="J56" s="24"/>
    </row>
    <row r="57">
      <c r="H57" s="24"/>
      <c r="I57" s="24"/>
      <c r="J57" s="24"/>
    </row>
    <row r="58">
      <c r="H58" s="24"/>
      <c r="I58" s="24"/>
      <c r="J58" s="24"/>
    </row>
    <row r="59">
      <c r="H59" s="24"/>
      <c r="I59" s="24"/>
      <c r="J59" s="24"/>
    </row>
    <row r="60">
      <c r="H60" s="24"/>
      <c r="I60" s="24"/>
      <c r="J60" s="24"/>
    </row>
    <row r="61">
      <c r="H61" s="24"/>
      <c r="I61" s="24"/>
      <c r="J61" s="24"/>
    </row>
    <row r="62">
      <c r="H62" s="24"/>
      <c r="I62" s="24"/>
      <c r="J62" s="24"/>
    </row>
    <row r="63">
      <c r="H63" s="24"/>
      <c r="I63" s="24"/>
      <c r="J63" s="24"/>
    </row>
    <row r="64">
      <c r="H64" s="24"/>
      <c r="I64" s="24"/>
      <c r="J64" s="24"/>
    </row>
    <row r="65">
      <c r="H65" s="24"/>
      <c r="I65" s="24"/>
      <c r="J65" s="24"/>
    </row>
    <row r="66">
      <c r="A66" s="1" t="s">
        <v>37</v>
      </c>
      <c r="B66" s="11">
        <f> Main!N12</f>
        <v>12267.28316</v>
      </c>
      <c r="C66" s="1" t="s">
        <v>41</v>
      </c>
      <c r="D66" s="11">
        <f t="shared" ref="D66:G66" si="4"> D36 * $B$66</f>
        <v>3066.820789</v>
      </c>
      <c r="E66" s="11">
        <f t="shared" si="4"/>
        <v>3066.820789</v>
      </c>
      <c r="F66" s="11">
        <f t="shared" si="4"/>
        <v>3066.820789</v>
      </c>
      <c r="G66" s="11">
        <f t="shared" si="4"/>
        <v>3066.820789</v>
      </c>
      <c r="H66" s="24"/>
      <c r="I66" s="24"/>
      <c r="J66" s="24"/>
    </row>
    <row r="67">
      <c r="B67" s="11">
        <f> B66 - B68</f>
        <v>12267.28316</v>
      </c>
      <c r="C67" s="1" t="s">
        <v>49</v>
      </c>
      <c r="D67" s="11">
        <f t="shared" ref="D67:G67" si="5"> D66 - D68</f>
        <v>3066.820789</v>
      </c>
      <c r="E67" s="11">
        <f t="shared" si="5"/>
        <v>3066.820789</v>
      </c>
      <c r="F67" s="11">
        <f t="shared" si="5"/>
        <v>3066.820789</v>
      </c>
      <c r="G67" s="11">
        <f t="shared" si="5"/>
        <v>3066.820789</v>
      </c>
      <c r="H67" s="24"/>
      <c r="I67" s="24"/>
      <c r="J67" s="24"/>
    </row>
    <row r="68">
      <c r="A68" s="1" t="s">
        <v>50</v>
      </c>
      <c r="B68" s="11">
        <f> SUM(D68:J68)</f>
        <v>0</v>
      </c>
      <c r="C68" s="1" t="s">
        <v>37</v>
      </c>
      <c r="D68" s="11">
        <f t="shared" ref="D68:G68" si="6"> SUM(D69:D1003)</f>
        <v>0</v>
      </c>
      <c r="E68" s="11">
        <f t="shared" si="6"/>
        <v>0</v>
      </c>
      <c r="F68" s="11">
        <f t="shared" si="6"/>
        <v>0</v>
      </c>
      <c r="G68" s="11">
        <f t="shared" si="6"/>
        <v>0</v>
      </c>
      <c r="H68" s="28"/>
      <c r="I68" s="28"/>
      <c r="J68" s="28"/>
    </row>
    <row r="69">
      <c r="H69" s="24"/>
      <c r="I69" s="24"/>
      <c r="J69" s="24"/>
    </row>
    <row r="70">
      <c r="H70" s="24"/>
      <c r="I70" s="24"/>
      <c r="J70" s="24"/>
    </row>
    <row r="71">
      <c r="H71" s="24"/>
      <c r="I71" s="24"/>
      <c r="J71" s="24"/>
    </row>
    <row r="72">
      <c r="H72" s="24"/>
      <c r="I72" s="24"/>
      <c r="J72" s="24"/>
    </row>
    <row r="73">
      <c r="H73" s="24"/>
      <c r="I73" s="24"/>
      <c r="J73" s="24"/>
    </row>
    <row r="74">
      <c r="H74" s="24"/>
      <c r="I74" s="24"/>
      <c r="J74" s="24"/>
    </row>
    <row r="75">
      <c r="H75" s="24"/>
      <c r="I75" s="24"/>
      <c r="J75" s="24"/>
    </row>
    <row r="76">
      <c r="H76" s="24"/>
      <c r="I76" s="24"/>
      <c r="J76" s="24"/>
    </row>
    <row r="77">
      <c r="H77" s="24"/>
      <c r="I77" s="24"/>
      <c r="J77" s="24"/>
    </row>
    <row r="78">
      <c r="H78" s="24"/>
      <c r="I78" s="24"/>
      <c r="J78" s="24"/>
    </row>
    <row r="79">
      <c r="H79" s="24"/>
      <c r="I79" s="24"/>
      <c r="J79" s="24"/>
    </row>
    <row r="80">
      <c r="H80" s="24"/>
      <c r="I80" s="24"/>
      <c r="J80" s="24"/>
    </row>
    <row r="81">
      <c r="E81" s="9">
        <f t="shared" ref="E81:G81" si="7"> E21 * E51</f>
        <v>0</v>
      </c>
      <c r="F81" s="9">
        <f t="shared" si="7"/>
        <v>0</v>
      </c>
      <c r="G81" s="9">
        <f t="shared" si="7"/>
        <v>0</v>
      </c>
      <c r="H81" s="24"/>
      <c r="I81" s="24"/>
      <c r="J81" s="24"/>
    </row>
    <row r="82">
      <c r="D82" s="9">
        <f t="shared" ref="D82:G82" si="8"> D22 * D52</f>
        <v>0</v>
      </c>
      <c r="E82" s="9">
        <f t="shared" si="8"/>
        <v>0</v>
      </c>
      <c r="F82" s="9">
        <f t="shared" si="8"/>
        <v>0</v>
      </c>
      <c r="G82" s="9">
        <f t="shared" si="8"/>
        <v>0</v>
      </c>
      <c r="H82" s="24"/>
      <c r="I82" s="24"/>
      <c r="J82" s="24"/>
    </row>
    <row r="83">
      <c r="D83" s="9">
        <f t="shared" ref="D83:G83" si="9"> D23 * D53</f>
        <v>0</v>
      </c>
      <c r="E83" s="9">
        <f t="shared" si="9"/>
        <v>0</v>
      </c>
      <c r="F83" s="9">
        <f t="shared" si="9"/>
        <v>0</v>
      </c>
      <c r="G83" s="9">
        <f t="shared" si="9"/>
        <v>0</v>
      </c>
      <c r="H83" s="24"/>
      <c r="I83" s="24"/>
      <c r="J83" s="2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 t="s">
        <v>0</v>
      </c>
      <c r="D1" s="1"/>
      <c r="E1" s="1"/>
      <c r="F1" s="1"/>
      <c r="G1" s="1"/>
      <c r="H1" s="1"/>
      <c r="I1" s="1"/>
      <c r="J1" s="1"/>
    </row>
    <row r="2">
      <c r="C2" s="1" t="s">
        <v>14</v>
      </c>
      <c r="D2" s="1"/>
      <c r="E2" s="1"/>
      <c r="F2" s="1"/>
      <c r="G2" s="1"/>
      <c r="H2" s="1"/>
      <c r="I2" s="1"/>
      <c r="J2" s="1"/>
    </row>
    <row r="3">
      <c r="C3" s="1" t="s">
        <v>20</v>
      </c>
      <c r="D3" s="1" t="s">
        <v>21</v>
      </c>
      <c r="E3" s="24"/>
      <c r="F3" s="24"/>
      <c r="G3" s="24"/>
      <c r="H3" s="24"/>
      <c r="I3" s="24"/>
      <c r="J3" s="24"/>
    </row>
    <row r="4">
      <c r="C4" s="1" t="s">
        <v>12</v>
      </c>
      <c r="D4" s="3">
        <v>25.559999465942383</v>
      </c>
      <c r="E4" s="25"/>
      <c r="F4" s="25"/>
      <c r="G4" s="25"/>
      <c r="H4" s="25"/>
      <c r="I4" s="25"/>
      <c r="J4" s="25"/>
    </row>
    <row r="5">
      <c r="C5" s="1" t="s">
        <v>31</v>
      </c>
      <c r="D5" s="3">
        <v>79.99</v>
      </c>
      <c r="E5" s="17"/>
      <c r="F5" s="17"/>
      <c r="G5" s="17"/>
      <c r="H5" s="17"/>
      <c r="I5" s="17"/>
      <c r="J5" s="17"/>
    </row>
    <row r="6">
      <c r="C6" s="1" t="s">
        <v>32</v>
      </c>
      <c r="D6" s="4">
        <f> (D5 - D4) / D5</f>
        <v>0.6804600642</v>
      </c>
      <c r="E6" s="17"/>
      <c r="F6" s="17"/>
      <c r="G6" s="17"/>
      <c r="H6" s="17"/>
      <c r="I6" s="17"/>
      <c r="J6" s="17"/>
    </row>
    <row r="7">
      <c r="C7" s="1" t="s">
        <v>33</v>
      </c>
      <c r="D7" s="4">
        <f> (D5 - D21) / D5</f>
        <v>0.7248406051</v>
      </c>
      <c r="E7" s="24"/>
      <c r="F7" s="24"/>
      <c r="G7" s="24"/>
      <c r="H7" s="24"/>
      <c r="I7" s="24"/>
      <c r="J7" s="24"/>
    </row>
    <row r="8">
      <c r="C8" s="1" t="s">
        <v>35</v>
      </c>
      <c r="D8" s="4">
        <f> D7 - D6</f>
        <v>0.04438054089</v>
      </c>
      <c r="E8" s="24"/>
      <c r="F8" s="24"/>
      <c r="G8" s="24"/>
      <c r="H8" s="24"/>
      <c r="I8" s="24"/>
      <c r="J8" s="24"/>
    </row>
    <row r="9">
      <c r="E9" s="24"/>
      <c r="F9" s="24"/>
      <c r="G9" s="24"/>
      <c r="H9" s="24"/>
      <c r="I9" s="24"/>
      <c r="J9" s="24"/>
    </row>
    <row r="10">
      <c r="E10" s="24"/>
      <c r="F10" s="24"/>
      <c r="G10" s="24"/>
      <c r="H10" s="24"/>
      <c r="I10" s="24"/>
      <c r="J10" s="24"/>
    </row>
    <row r="11">
      <c r="E11" s="24"/>
      <c r="F11" s="24"/>
      <c r="G11" s="24"/>
      <c r="H11" s="24"/>
      <c r="I11" s="24"/>
      <c r="J11" s="24"/>
    </row>
    <row r="12">
      <c r="E12" s="24"/>
      <c r="F12" s="24"/>
      <c r="G12" s="24"/>
      <c r="H12" s="24"/>
      <c r="I12" s="24"/>
      <c r="J12" s="24"/>
    </row>
    <row r="13">
      <c r="E13" s="24"/>
      <c r="F13" s="24"/>
      <c r="G13" s="24"/>
      <c r="H13" s="24"/>
      <c r="I13" s="24"/>
      <c r="J13" s="24"/>
    </row>
    <row r="14">
      <c r="E14" s="24"/>
      <c r="F14" s="24"/>
      <c r="G14" s="24"/>
      <c r="H14" s="24"/>
      <c r="I14" s="24"/>
      <c r="J14" s="24"/>
    </row>
    <row r="15">
      <c r="E15" s="24"/>
      <c r="F15" s="24"/>
      <c r="G15" s="24"/>
      <c r="H15" s="24"/>
      <c r="I15" s="24"/>
      <c r="J15" s="24"/>
    </row>
    <row r="16">
      <c r="E16" s="24"/>
      <c r="F16" s="24"/>
      <c r="G16" s="24"/>
      <c r="H16" s="24"/>
      <c r="I16" s="24"/>
      <c r="J16" s="24"/>
    </row>
    <row r="17">
      <c r="E17" s="24"/>
      <c r="F17" s="24"/>
      <c r="G17" s="24"/>
      <c r="H17" s="24"/>
      <c r="I17" s="24"/>
      <c r="J17" s="24"/>
    </row>
    <row r="18">
      <c r="E18" s="24"/>
      <c r="F18" s="24"/>
      <c r="G18" s="24"/>
      <c r="H18" s="24"/>
      <c r="I18" s="24"/>
      <c r="J18" s="24"/>
    </row>
    <row r="19">
      <c r="E19" s="24"/>
      <c r="F19" s="24"/>
      <c r="G19" s="24"/>
      <c r="H19" s="24"/>
      <c r="I19" s="24"/>
      <c r="J19" s="24"/>
    </row>
    <row r="20">
      <c r="D20" s="9"/>
      <c r="E20" s="17"/>
      <c r="F20" s="26"/>
      <c r="G20" s="26"/>
      <c r="H20" s="26"/>
      <c r="I20" s="26"/>
      <c r="J20" s="26"/>
    </row>
    <row r="21">
      <c r="D21" s="7">
        <v>22.01</v>
      </c>
      <c r="E21" s="17"/>
      <c r="F21" s="17"/>
      <c r="G21" s="17"/>
      <c r="H21" s="17"/>
      <c r="I21" s="17"/>
      <c r="J21" s="17"/>
    </row>
    <row r="22">
      <c r="D22" s="12">
        <v>27.01</v>
      </c>
      <c r="E22" s="17"/>
      <c r="F22" s="17"/>
      <c r="G22" s="17"/>
      <c r="H22" s="17"/>
      <c r="I22" s="17"/>
      <c r="J22" s="17"/>
    </row>
    <row r="23">
      <c r="D23" s="9"/>
      <c r="E23" s="26"/>
      <c r="F23" s="26"/>
      <c r="G23" s="26"/>
      <c r="H23" s="26"/>
      <c r="I23" s="26"/>
      <c r="J23" s="17"/>
    </row>
    <row r="24">
      <c r="E24" s="24"/>
      <c r="F24" s="24"/>
      <c r="G24" s="24"/>
      <c r="H24" s="24"/>
      <c r="I24" s="24"/>
      <c r="J24" s="24"/>
    </row>
    <row r="25">
      <c r="E25" s="24"/>
      <c r="F25" s="24"/>
      <c r="G25" s="24"/>
      <c r="H25" s="24"/>
      <c r="I25" s="24"/>
      <c r="J25" s="24"/>
    </row>
    <row r="26">
      <c r="E26" s="24"/>
      <c r="F26" s="24"/>
      <c r="G26" s="24"/>
      <c r="H26" s="24"/>
      <c r="I26" s="24"/>
      <c r="J26" s="24"/>
    </row>
    <row r="27">
      <c r="E27" s="24"/>
      <c r="F27" s="24"/>
      <c r="G27" s="24"/>
      <c r="H27" s="24"/>
      <c r="I27" s="24"/>
      <c r="J27" s="24"/>
    </row>
    <row r="28">
      <c r="E28" s="24"/>
      <c r="F28" s="24"/>
      <c r="G28" s="24"/>
      <c r="H28" s="24"/>
      <c r="I28" s="24"/>
      <c r="J28" s="24"/>
    </row>
    <row r="29">
      <c r="E29" s="24"/>
      <c r="F29" s="24"/>
      <c r="G29" s="24"/>
      <c r="H29" s="24"/>
      <c r="I29" s="24"/>
      <c r="J29" s="24"/>
    </row>
    <row r="30">
      <c r="E30" s="24"/>
      <c r="F30" s="24"/>
      <c r="G30" s="24"/>
      <c r="H30" s="24"/>
      <c r="I30" s="24"/>
      <c r="J30" s="24"/>
    </row>
    <row r="31">
      <c r="E31" s="24"/>
      <c r="F31" s="24"/>
      <c r="G31" s="24"/>
      <c r="H31" s="24"/>
      <c r="I31" s="24"/>
      <c r="J31" s="24"/>
    </row>
    <row r="32">
      <c r="E32" s="24"/>
      <c r="F32" s="24"/>
      <c r="G32" s="24"/>
      <c r="H32" s="24"/>
      <c r="I32" s="24"/>
      <c r="J32" s="24"/>
    </row>
    <row r="33">
      <c r="E33" s="24"/>
      <c r="F33" s="24"/>
      <c r="G33" s="24"/>
      <c r="H33" s="24"/>
      <c r="I33" s="24"/>
      <c r="J33" s="24"/>
    </row>
    <row r="34">
      <c r="E34" s="24"/>
      <c r="F34" s="24"/>
      <c r="G34" s="24"/>
      <c r="H34" s="24"/>
      <c r="I34" s="24"/>
      <c r="J34" s="24"/>
    </row>
    <row r="35">
      <c r="E35" s="24"/>
      <c r="F35" s="24"/>
      <c r="G35" s="24"/>
      <c r="H35" s="24"/>
      <c r="I35" s="24"/>
      <c r="J35" s="24"/>
    </row>
    <row r="36">
      <c r="D36" s="13">
        <v>0.15</v>
      </c>
      <c r="E36" s="27"/>
      <c r="F36" s="27"/>
      <c r="G36" s="27"/>
      <c r="H36" s="27"/>
      <c r="I36" s="27"/>
      <c r="J36" s="27"/>
      <c r="K36" s="4">
        <f> SUM(D36:J36)</f>
        <v>0.15</v>
      </c>
    </row>
    <row r="37">
      <c r="E37" s="24"/>
      <c r="F37" s="24"/>
      <c r="G37" s="24"/>
      <c r="H37" s="24"/>
      <c r="I37" s="24"/>
      <c r="J37" s="24"/>
    </row>
    <row r="38">
      <c r="E38" s="24"/>
      <c r="F38" s="24"/>
      <c r="G38" s="24"/>
      <c r="H38" s="24"/>
      <c r="I38" s="24"/>
      <c r="J38" s="24"/>
    </row>
    <row r="39">
      <c r="E39" s="24"/>
      <c r="F39" s="24"/>
      <c r="G39" s="24"/>
      <c r="H39" s="24"/>
      <c r="I39" s="24"/>
      <c r="J39" s="24"/>
    </row>
    <row r="40">
      <c r="E40" s="24"/>
      <c r="F40" s="24"/>
      <c r="G40" s="24"/>
      <c r="H40" s="24"/>
      <c r="I40" s="24"/>
      <c r="J40" s="24"/>
    </row>
    <row r="41">
      <c r="E41" s="24"/>
      <c r="F41" s="24"/>
      <c r="G41" s="24"/>
      <c r="H41" s="24"/>
      <c r="I41" s="24"/>
      <c r="J41" s="24"/>
    </row>
    <row r="42">
      <c r="E42" s="24"/>
      <c r="F42" s="24"/>
      <c r="G42" s="24"/>
      <c r="H42" s="24"/>
      <c r="I42" s="24"/>
      <c r="J42" s="24"/>
    </row>
    <row r="43">
      <c r="E43" s="24"/>
      <c r="F43" s="24"/>
      <c r="G43" s="24"/>
      <c r="H43" s="24"/>
      <c r="I43" s="24"/>
      <c r="J43" s="24"/>
    </row>
    <row r="44">
      <c r="E44" s="24"/>
      <c r="F44" s="24"/>
      <c r="G44" s="24"/>
      <c r="H44" s="24"/>
      <c r="I44" s="24"/>
      <c r="J44" s="24"/>
    </row>
    <row r="45">
      <c r="E45" s="24"/>
      <c r="F45" s="24"/>
      <c r="G45" s="24"/>
      <c r="H45" s="24"/>
      <c r="I45" s="24"/>
      <c r="J45" s="24"/>
    </row>
    <row r="46">
      <c r="E46" s="24"/>
      <c r="F46" s="24"/>
      <c r="G46" s="24"/>
      <c r="H46" s="24"/>
      <c r="I46" s="24"/>
      <c r="J46" s="24"/>
    </row>
    <row r="47">
      <c r="E47" s="24"/>
      <c r="F47" s="24"/>
      <c r="G47" s="24"/>
      <c r="H47" s="24"/>
      <c r="I47" s="24"/>
      <c r="J47" s="24"/>
    </row>
    <row r="48">
      <c r="E48" s="24"/>
      <c r="F48" s="24"/>
      <c r="G48" s="24"/>
      <c r="H48" s="24"/>
      <c r="I48" s="24"/>
      <c r="J48" s="24"/>
    </row>
    <row r="49">
      <c r="E49" s="24"/>
      <c r="F49" s="24"/>
      <c r="G49" s="24"/>
      <c r="H49" s="24"/>
      <c r="I49" s="24"/>
      <c r="J49" s="24"/>
    </row>
    <row r="50">
      <c r="E50" s="24"/>
      <c r="F50" s="24"/>
      <c r="G50" s="24"/>
      <c r="H50" s="24"/>
      <c r="I50" s="24"/>
      <c r="J50" s="24"/>
    </row>
    <row r="51">
      <c r="D51" s="1">
        <v>500.0</v>
      </c>
      <c r="E51" s="24"/>
      <c r="F51" s="24"/>
      <c r="G51" s="24"/>
      <c r="H51" s="24"/>
      <c r="I51" s="24"/>
      <c r="J51" s="24"/>
    </row>
    <row r="52">
      <c r="D52" s="1">
        <v>400.0</v>
      </c>
      <c r="E52" s="24"/>
      <c r="F52" s="24"/>
      <c r="G52" s="24"/>
      <c r="H52" s="24"/>
      <c r="I52" s="24"/>
      <c r="J52" s="24"/>
    </row>
    <row r="53">
      <c r="E53" s="24"/>
      <c r="F53" s="24"/>
      <c r="G53" s="24"/>
      <c r="H53" s="24"/>
      <c r="I53" s="24"/>
      <c r="J53" s="24"/>
    </row>
    <row r="54">
      <c r="E54" s="24"/>
      <c r="F54" s="24"/>
      <c r="G54" s="24"/>
      <c r="H54" s="24"/>
      <c r="I54" s="24"/>
      <c r="J54" s="24"/>
    </row>
    <row r="55">
      <c r="E55" s="24"/>
      <c r="F55" s="24"/>
      <c r="G55" s="24"/>
      <c r="H55" s="24"/>
      <c r="I55" s="24"/>
      <c r="J55" s="24"/>
    </row>
    <row r="56">
      <c r="E56" s="24"/>
      <c r="F56" s="24"/>
      <c r="G56" s="24"/>
      <c r="H56" s="24"/>
      <c r="I56" s="24"/>
      <c r="J56" s="24"/>
    </row>
    <row r="57">
      <c r="E57" s="24"/>
      <c r="F57" s="24"/>
      <c r="G57" s="24"/>
      <c r="H57" s="24"/>
      <c r="I57" s="24"/>
      <c r="J57" s="24"/>
    </row>
    <row r="58">
      <c r="E58" s="24"/>
      <c r="F58" s="24"/>
      <c r="G58" s="24"/>
      <c r="H58" s="24"/>
      <c r="I58" s="24"/>
      <c r="J58" s="24"/>
    </row>
    <row r="59">
      <c r="E59" s="24"/>
      <c r="F59" s="24"/>
      <c r="G59" s="24"/>
      <c r="H59" s="24"/>
      <c r="I59" s="24"/>
      <c r="J59" s="24"/>
    </row>
    <row r="60">
      <c r="E60" s="24"/>
      <c r="F60" s="24"/>
      <c r="G60" s="24"/>
      <c r="H60" s="24"/>
      <c r="I60" s="24"/>
      <c r="J60" s="24"/>
    </row>
    <row r="61">
      <c r="E61" s="24"/>
      <c r="F61" s="24"/>
      <c r="G61" s="24"/>
      <c r="H61" s="24"/>
      <c r="I61" s="24"/>
      <c r="J61" s="24"/>
    </row>
    <row r="62">
      <c r="E62" s="24"/>
      <c r="F62" s="24"/>
      <c r="G62" s="24"/>
      <c r="H62" s="24"/>
      <c r="I62" s="24"/>
      <c r="J62" s="24"/>
    </row>
    <row r="63">
      <c r="E63" s="24"/>
      <c r="F63" s="24"/>
      <c r="G63" s="24"/>
      <c r="H63" s="24"/>
      <c r="I63" s="24"/>
      <c r="J63" s="24"/>
    </row>
    <row r="64">
      <c r="E64" s="24"/>
      <c r="F64" s="24"/>
      <c r="G64" s="24"/>
      <c r="H64" s="24"/>
      <c r="I64" s="24"/>
      <c r="J64" s="24"/>
    </row>
    <row r="65">
      <c r="E65" s="24"/>
      <c r="F65" s="24"/>
      <c r="G65" s="24"/>
      <c r="H65" s="24"/>
      <c r="I65" s="24"/>
      <c r="J65" s="24"/>
    </row>
    <row r="66">
      <c r="A66" s="1" t="s">
        <v>37</v>
      </c>
      <c r="B66" s="11">
        <f> Main!N13</f>
        <v>0</v>
      </c>
      <c r="C66" s="1" t="s">
        <v>41</v>
      </c>
      <c r="D66" s="11">
        <f> D36 * $B$66</f>
        <v>0</v>
      </c>
      <c r="E66" s="24"/>
      <c r="F66" s="24"/>
      <c r="G66" s="24"/>
      <c r="H66" s="24"/>
      <c r="I66" s="24"/>
      <c r="J66" s="24"/>
    </row>
    <row r="67">
      <c r="B67" s="11">
        <f> B66 - B68</f>
        <v>-10804</v>
      </c>
      <c r="C67" s="1" t="s">
        <v>49</v>
      </c>
      <c r="D67" s="11">
        <f> D66 - D68</f>
        <v>-10804</v>
      </c>
      <c r="E67" s="24"/>
      <c r="F67" s="24"/>
      <c r="G67" s="24"/>
      <c r="H67" s="24"/>
      <c r="I67" s="24"/>
      <c r="J67" s="24"/>
    </row>
    <row r="68">
      <c r="A68" s="1" t="s">
        <v>50</v>
      </c>
      <c r="B68" s="11">
        <f> SUM(D68:J68)</f>
        <v>10804</v>
      </c>
      <c r="C68" s="1" t="s">
        <v>37</v>
      </c>
      <c r="D68" s="11">
        <f> SUM(D69:D1003)</f>
        <v>10804</v>
      </c>
      <c r="E68" s="28"/>
      <c r="F68" s="28"/>
      <c r="G68" s="28"/>
      <c r="H68" s="28"/>
      <c r="I68" s="28"/>
      <c r="J68" s="28"/>
    </row>
    <row r="69">
      <c r="E69" s="24"/>
      <c r="F69" s="24"/>
      <c r="G69" s="24"/>
      <c r="H69" s="24"/>
      <c r="I69" s="24"/>
      <c r="J69" s="24"/>
    </row>
    <row r="70">
      <c r="E70" s="24"/>
      <c r="F70" s="24"/>
      <c r="G70" s="24"/>
      <c r="H70" s="24"/>
      <c r="I70" s="24"/>
      <c r="J70" s="24"/>
    </row>
    <row r="71">
      <c r="E71" s="24"/>
      <c r="F71" s="24"/>
      <c r="G71" s="24"/>
      <c r="H71" s="24"/>
      <c r="I71" s="24"/>
      <c r="J71" s="24"/>
    </row>
    <row r="72">
      <c r="E72" s="24"/>
      <c r="F72" s="24"/>
      <c r="G72" s="24"/>
      <c r="H72" s="24"/>
      <c r="I72" s="24"/>
      <c r="J72" s="24"/>
    </row>
    <row r="73">
      <c r="E73" s="24"/>
      <c r="F73" s="24"/>
      <c r="G73" s="24"/>
      <c r="H73" s="24"/>
      <c r="I73" s="24"/>
      <c r="J73" s="24"/>
    </row>
    <row r="74">
      <c r="E74" s="24"/>
      <c r="F74" s="24"/>
      <c r="G74" s="24"/>
      <c r="H74" s="24"/>
      <c r="I74" s="24"/>
      <c r="J74" s="24"/>
    </row>
    <row r="75">
      <c r="E75" s="24"/>
      <c r="F75" s="24"/>
      <c r="G75" s="24"/>
      <c r="H75" s="24"/>
      <c r="I75" s="24"/>
      <c r="J75" s="24"/>
    </row>
    <row r="76">
      <c r="E76" s="24"/>
      <c r="F76" s="24"/>
      <c r="G76" s="24"/>
      <c r="H76" s="24"/>
      <c r="I76" s="24"/>
      <c r="J76" s="24"/>
    </row>
    <row r="77">
      <c r="E77" s="24"/>
      <c r="F77" s="24"/>
      <c r="G77" s="24"/>
      <c r="H77" s="24"/>
      <c r="I77" s="24"/>
      <c r="J77" s="24"/>
    </row>
    <row r="78">
      <c r="E78" s="24"/>
      <c r="F78" s="24"/>
      <c r="G78" s="24"/>
      <c r="H78" s="24"/>
      <c r="I78" s="24"/>
      <c r="J78" s="24"/>
    </row>
    <row r="79">
      <c r="E79" s="24"/>
      <c r="F79" s="24"/>
      <c r="G79" s="24"/>
      <c r="H79" s="24"/>
      <c r="I79" s="24"/>
      <c r="J79" s="24"/>
    </row>
    <row r="80">
      <c r="E80" s="24"/>
      <c r="F80" s="24"/>
      <c r="G80" s="24"/>
      <c r="H80" s="24"/>
      <c r="I80" s="24"/>
      <c r="J80" s="24"/>
    </row>
    <row r="81">
      <c r="E81" s="24"/>
      <c r="F81" s="24"/>
      <c r="G81" s="24"/>
      <c r="H81" s="24"/>
      <c r="I81" s="24"/>
      <c r="J81" s="24"/>
    </row>
    <row r="82">
      <c r="D82" s="9">
        <f t="shared" ref="D82:D83" si="1"> D22 * D52</f>
        <v>10804</v>
      </c>
      <c r="E82" s="24"/>
      <c r="F82" s="24"/>
      <c r="G82" s="24"/>
      <c r="H82" s="24"/>
      <c r="I82" s="24"/>
      <c r="J82" s="24"/>
    </row>
    <row r="83">
      <c r="D83" s="9">
        <f t="shared" si="1"/>
        <v>0</v>
      </c>
      <c r="E83" s="24"/>
      <c r="F83" s="24"/>
      <c r="G83" s="24"/>
      <c r="H83" s="24"/>
      <c r="I83" s="24"/>
      <c r="J83" s="24"/>
    </row>
  </sheetData>
  <drawing r:id="rId1"/>
</worksheet>
</file>