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730" windowHeight="11730"/>
  </bookViews>
  <sheets>
    <sheet name="main" sheetId="1" r:id="rId1"/>
    <sheet name="说明" sheetId="2" r:id="rId2"/>
    <sheet name="Sheet1" sheetId="3" r:id="rId3"/>
    <sheet name="Sheet2" sheetId="4" r:id="rId4"/>
  </sheets>
  <calcPr calcId="144525" concurrentCalc="0"/>
</workbook>
</file>

<file path=xl/calcChain.xml><?xml version="1.0" encoding="utf-8"?>
<calcChain xmlns="http://schemas.openxmlformats.org/spreadsheetml/2006/main">
  <c r="Y272" i="1" l="1"/>
  <c r="Y273" i="1"/>
  <c r="Y352" i="1"/>
  <c r="G51" i="3"/>
  <c r="H51" i="3"/>
  <c r="Y342" i="1"/>
  <c r="Y343" i="1"/>
  <c r="G50" i="3"/>
  <c r="H50" i="3"/>
  <c r="Y335" i="1"/>
  <c r="Y336" i="1"/>
  <c r="G49" i="3"/>
  <c r="H49" i="3"/>
  <c r="Y328" i="1"/>
  <c r="Y329" i="1"/>
  <c r="G48" i="3"/>
  <c r="H48" i="3"/>
  <c r="Y321" i="1"/>
  <c r="Y323" i="1"/>
  <c r="G47" i="3"/>
  <c r="H47" i="3"/>
  <c r="Y314" i="1"/>
  <c r="Y315" i="1"/>
  <c r="G46" i="3"/>
  <c r="H46" i="3"/>
  <c r="Y307" i="1"/>
  <c r="Y308" i="1"/>
  <c r="G45" i="3"/>
  <c r="H45" i="3"/>
  <c r="Y300" i="1"/>
  <c r="Y301" i="1"/>
  <c r="G44" i="3"/>
  <c r="H44" i="3"/>
  <c r="Y293" i="1"/>
  <c r="Y295" i="1"/>
  <c r="G43" i="3"/>
  <c r="H43" i="3"/>
  <c r="Y286" i="1"/>
  <c r="Y287" i="1"/>
  <c r="G42" i="3"/>
  <c r="H42" i="3"/>
  <c r="Y279" i="1"/>
  <c r="Y280" i="1"/>
  <c r="G41" i="3"/>
  <c r="H41" i="3"/>
  <c r="G40" i="3"/>
  <c r="H40" i="3"/>
  <c r="Y265" i="1"/>
  <c r="Y267" i="1"/>
  <c r="G39" i="3"/>
  <c r="H39" i="3"/>
  <c r="Y258" i="1"/>
  <c r="Y260" i="1"/>
  <c r="G38" i="3"/>
  <c r="H38" i="3"/>
  <c r="Y251" i="1"/>
  <c r="Y253" i="1"/>
  <c r="G37" i="3"/>
  <c r="H37" i="3"/>
  <c r="Y244" i="1"/>
  <c r="Y246" i="1"/>
  <c r="G36" i="3"/>
  <c r="H36" i="3"/>
  <c r="Y237" i="1"/>
  <c r="Y239" i="1"/>
  <c r="G35" i="3"/>
  <c r="H35" i="3"/>
  <c r="Y230" i="1"/>
  <c r="Y232" i="1"/>
  <c r="G34" i="3"/>
  <c r="H34" i="3"/>
  <c r="Y223" i="1"/>
  <c r="Y225" i="1"/>
  <c r="G33" i="3"/>
  <c r="H33" i="3"/>
  <c r="Y216" i="1"/>
  <c r="Y218" i="1"/>
  <c r="G32" i="3"/>
  <c r="H32" i="3"/>
  <c r="Y209" i="1"/>
  <c r="Y210" i="1"/>
  <c r="G31" i="3"/>
  <c r="H31" i="3"/>
  <c r="Y202" i="1"/>
  <c r="Y203" i="1"/>
  <c r="G30" i="3"/>
  <c r="H30" i="3"/>
  <c r="Y195" i="1"/>
  <c r="Y196" i="1"/>
  <c r="G29" i="3"/>
  <c r="H29" i="3"/>
  <c r="Y188" i="1"/>
  <c r="Y189" i="1"/>
  <c r="G28" i="3"/>
  <c r="H28" i="3"/>
  <c r="Y181" i="1"/>
  <c r="Y182" i="1"/>
  <c r="G27" i="3"/>
  <c r="H27" i="3"/>
  <c r="Y174" i="1"/>
  <c r="Y176" i="1"/>
  <c r="G26" i="3"/>
  <c r="H26" i="3"/>
  <c r="Y167" i="1"/>
  <c r="Y169" i="1"/>
  <c r="G25" i="3"/>
  <c r="H25" i="3"/>
  <c r="Y160" i="1"/>
  <c r="Y162" i="1"/>
  <c r="G24" i="3"/>
  <c r="H24" i="3"/>
  <c r="Y153" i="1"/>
  <c r="Y154" i="1"/>
  <c r="G23" i="3"/>
  <c r="H23" i="3"/>
  <c r="Y146" i="1"/>
  <c r="Y148" i="1"/>
  <c r="G22" i="3"/>
  <c r="H22" i="3"/>
  <c r="Y139" i="1"/>
  <c r="Y141" i="1"/>
  <c r="G21" i="3"/>
  <c r="H21" i="3"/>
  <c r="Y132" i="1"/>
  <c r="G20" i="3"/>
  <c r="H20" i="3"/>
  <c r="Y125" i="1"/>
  <c r="G19" i="3"/>
  <c r="H19" i="3"/>
  <c r="Y118" i="1"/>
  <c r="G18" i="3"/>
  <c r="H18" i="3"/>
  <c r="Y111" i="1"/>
  <c r="G17" i="3"/>
  <c r="H17" i="3"/>
  <c r="Y104" i="1"/>
  <c r="G16" i="3"/>
  <c r="H16" i="3"/>
  <c r="Y97" i="1"/>
  <c r="G15" i="3"/>
  <c r="H15" i="3"/>
  <c r="Y90" i="1"/>
  <c r="G14" i="3"/>
  <c r="H14" i="3"/>
  <c r="Y83" i="1"/>
  <c r="G13" i="3"/>
  <c r="H13" i="3"/>
  <c r="Y76" i="1"/>
  <c r="G12" i="3"/>
  <c r="H12" i="3"/>
  <c r="Y69" i="1"/>
  <c r="G11" i="3"/>
  <c r="H11" i="3"/>
  <c r="Y62" i="1"/>
  <c r="G10" i="3"/>
  <c r="H10" i="3"/>
  <c r="Y55" i="1"/>
  <c r="Y56" i="1"/>
  <c r="G9" i="3"/>
  <c r="H9" i="3"/>
  <c r="Y48" i="1"/>
  <c r="Y49" i="1"/>
  <c r="G8" i="3"/>
  <c r="H8" i="3"/>
  <c r="Y41" i="1"/>
  <c r="Y42" i="1"/>
  <c r="G7" i="3"/>
  <c r="H7" i="3"/>
  <c r="Y34" i="1"/>
  <c r="Y35" i="1"/>
  <c r="G6" i="3"/>
  <c r="H6" i="3"/>
  <c r="Y27" i="1"/>
  <c r="Y28" i="1"/>
  <c r="G5" i="3"/>
  <c r="H5" i="3"/>
  <c r="Y20" i="1"/>
  <c r="Y21" i="1"/>
  <c r="G4" i="3"/>
  <c r="H4" i="3"/>
  <c r="Y13" i="1"/>
  <c r="Y14" i="1"/>
  <c r="U353" i="1"/>
  <c r="V177" i="1"/>
  <c r="U177" i="1"/>
  <c r="V114" i="1"/>
  <c r="U114" i="1"/>
  <c r="V9" i="1"/>
  <c r="U9" i="1"/>
  <c r="V10" i="1"/>
  <c r="U10" i="1"/>
  <c r="V11" i="1"/>
  <c r="U11" i="1"/>
  <c r="V12" i="1"/>
  <c r="U12" i="1"/>
  <c r="V13" i="1"/>
  <c r="U13" i="1"/>
  <c r="V14" i="1"/>
  <c r="V15" i="1"/>
  <c r="U15" i="1"/>
  <c r="V16" i="1"/>
  <c r="U16" i="1"/>
  <c r="V17" i="1"/>
  <c r="U17" i="1"/>
  <c r="V18" i="1"/>
  <c r="U18" i="1"/>
  <c r="V19" i="1"/>
  <c r="U19" i="1"/>
  <c r="V20" i="1"/>
  <c r="U20" i="1"/>
  <c r="V21" i="1"/>
  <c r="U21" i="1"/>
  <c r="V23" i="1"/>
  <c r="U23" i="1"/>
  <c r="V24" i="1"/>
  <c r="U24" i="1"/>
  <c r="V25" i="1"/>
  <c r="U25" i="1"/>
  <c r="V26" i="1"/>
  <c r="U26" i="1"/>
  <c r="V27" i="1"/>
  <c r="U27" i="1"/>
  <c r="V28" i="1"/>
  <c r="V29" i="1"/>
  <c r="U29" i="1"/>
  <c r="V30" i="1"/>
  <c r="U30" i="1"/>
  <c r="V31" i="1"/>
  <c r="U31" i="1"/>
  <c r="V32" i="1"/>
  <c r="U32" i="1"/>
  <c r="V33" i="1"/>
  <c r="U33" i="1"/>
  <c r="V34" i="1"/>
  <c r="U34" i="1"/>
  <c r="V35" i="1"/>
  <c r="U35" i="1"/>
  <c r="V37" i="1"/>
  <c r="U37" i="1"/>
  <c r="V38" i="1"/>
  <c r="U38" i="1"/>
  <c r="V39" i="1"/>
  <c r="U39" i="1"/>
  <c r="V40" i="1"/>
  <c r="U40" i="1"/>
  <c r="V41" i="1"/>
  <c r="U41" i="1"/>
  <c r="V42" i="1"/>
  <c r="V43" i="1"/>
  <c r="U43" i="1"/>
  <c r="V44" i="1"/>
  <c r="U44" i="1"/>
  <c r="V45" i="1"/>
  <c r="U45" i="1"/>
  <c r="V46" i="1"/>
  <c r="U46" i="1"/>
  <c r="V47" i="1"/>
  <c r="U47" i="1"/>
  <c r="V48" i="1"/>
  <c r="U48" i="1"/>
  <c r="V49" i="1"/>
  <c r="U49" i="1"/>
  <c r="V51" i="1"/>
  <c r="U51" i="1"/>
  <c r="V52" i="1"/>
  <c r="U52" i="1"/>
  <c r="V53" i="1"/>
  <c r="U53" i="1"/>
  <c r="V54" i="1"/>
  <c r="U54" i="1"/>
  <c r="V55" i="1"/>
  <c r="U55" i="1"/>
  <c r="V56" i="1"/>
  <c r="V57" i="1"/>
  <c r="U57" i="1"/>
  <c r="V58" i="1"/>
  <c r="U58" i="1"/>
  <c r="V59" i="1"/>
  <c r="U59" i="1"/>
  <c r="V60" i="1"/>
  <c r="U60" i="1"/>
  <c r="V61" i="1"/>
  <c r="U61" i="1"/>
  <c r="V62" i="1"/>
  <c r="U62" i="1"/>
  <c r="V63" i="1"/>
  <c r="U63" i="1"/>
  <c r="V65" i="1"/>
  <c r="U65" i="1"/>
  <c r="V66" i="1"/>
  <c r="U66" i="1"/>
  <c r="V67" i="1"/>
  <c r="U67" i="1"/>
  <c r="V68" i="1"/>
  <c r="U68" i="1"/>
  <c r="V69" i="1"/>
  <c r="U69" i="1"/>
  <c r="V70" i="1"/>
  <c r="V71" i="1"/>
  <c r="U71" i="1"/>
  <c r="V72" i="1"/>
  <c r="U72" i="1"/>
  <c r="V73" i="1"/>
  <c r="U73" i="1"/>
  <c r="V74" i="1"/>
  <c r="U74" i="1"/>
  <c r="V75" i="1"/>
  <c r="U75" i="1"/>
  <c r="V76" i="1"/>
  <c r="U76" i="1"/>
  <c r="V77" i="1"/>
  <c r="U77" i="1"/>
  <c r="V79" i="1"/>
  <c r="U79" i="1"/>
  <c r="V80" i="1"/>
  <c r="U80" i="1"/>
  <c r="V81" i="1"/>
  <c r="U81" i="1"/>
  <c r="V82" i="1"/>
  <c r="U82" i="1"/>
  <c r="V83" i="1"/>
  <c r="U83" i="1"/>
  <c r="V84" i="1"/>
  <c r="V85" i="1"/>
  <c r="U85" i="1"/>
  <c r="V86" i="1"/>
  <c r="U86" i="1"/>
  <c r="V87" i="1"/>
  <c r="U87" i="1"/>
  <c r="V88" i="1"/>
  <c r="U88" i="1"/>
  <c r="V89" i="1"/>
  <c r="U89" i="1"/>
  <c r="V90" i="1"/>
  <c r="U90" i="1"/>
  <c r="V91" i="1"/>
  <c r="V92" i="1"/>
  <c r="U92" i="1"/>
  <c r="V93" i="1"/>
  <c r="U93" i="1"/>
  <c r="V94" i="1"/>
  <c r="U94" i="1"/>
  <c r="V95" i="1"/>
  <c r="U95" i="1"/>
  <c r="V96" i="1"/>
  <c r="U96" i="1"/>
  <c r="V97" i="1"/>
  <c r="U97" i="1"/>
  <c r="V98" i="1"/>
  <c r="V99" i="1"/>
  <c r="U99" i="1"/>
  <c r="V100" i="1"/>
  <c r="U100" i="1"/>
  <c r="V101" i="1"/>
  <c r="U101" i="1"/>
  <c r="V102" i="1"/>
  <c r="U102" i="1"/>
  <c r="V103" i="1"/>
  <c r="U103" i="1"/>
  <c r="V104" i="1"/>
  <c r="U104" i="1"/>
  <c r="V105" i="1"/>
  <c r="U105" i="1"/>
  <c r="V107" i="1"/>
  <c r="U107" i="1"/>
  <c r="V108" i="1"/>
  <c r="U108" i="1"/>
  <c r="V109" i="1"/>
  <c r="U109" i="1"/>
  <c r="V110" i="1"/>
  <c r="U110" i="1"/>
  <c r="V111" i="1"/>
  <c r="U111" i="1"/>
  <c r="V112" i="1"/>
  <c r="V113" i="1"/>
  <c r="U113" i="1"/>
  <c r="V115" i="1"/>
  <c r="U115" i="1"/>
  <c r="V116" i="1"/>
  <c r="U116" i="1"/>
  <c r="V117" i="1"/>
  <c r="U117" i="1"/>
  <c r="V118" i="1"/>
  <c r="U118" i="1"/>
  <c r="V119" i="1"/>
  <c r="V120" i="1"/>
  <c r="U120" i="1"/>
  <c r="V121" i="1"/>
  <c r="U121" i="1"/>
  <c r="V122" i="1"/>
  <c r="U122" i="1"/>
  <c r="V123" i="1"/>
  <c r="U123" i="1"/>
  <c r="V124" i="1"/>
  <c r="U124" i="1"/>
  <c r="V125" i="1"/>
  <c r="U125" i="1"/>
  <c r="V126" i="1"/>
  <c r="V127" i="1"/>
  <c r="U127" i="1"/>
  <c r="V128" i="1"/>
  <c r="U128" i="1"/>
  <c r="V129" i="1"/>
  <c r="U129" i="1"/>
  <c r="V130" i="1"/>
  <c r="U130" i="1"/>
  <c r="V131" i="1"/>
  <c r="U131" i="1"/>
  <c r="V132" i="1"/>
  <c r="U132" i="1"/>
  <c r="V133" i="1"/>
  <c r="U133" i="1"/>
  <c r="V135" i="1"/>
  <c r="U135" i="1"/>
  <c r="V136" i="1"/>
  <c r="U136" i="1"/>
  <c r="V137" i="1"/>
  <c r="U137" i="1"/>
  <c r="V138" i="1"/>
  <c r="U138" i="1"/>
  <c r="V139" i="1"/>
  <c r="U139" i="1"/>
  <c r="V140" i="1"/>
  <c r="V141" i="1"/>
  <c r="U141" i="1"/>
  <c r="V142" i="1"/>
  <c r="U142" i="1"/>
  <c r="V143" i="1"/>
  <c r="U143" i="1"/>
  <c r="V144" i="1"/>
  <c r="U144" i="1"/>
  <c r="V145" i="1"/>
  <c r="U145" i="1"/>
  <c r="V146" i="1"/>
  <c r="U146" i="1"/>
  <c r="V147" i="1"/>
  <c r="V148" i="1"/>
  <c r="U148" i="1"/>
  <c r="V149" i="1"/>
  <c r="U149" i="1"/>
  <c r="V150" i="1"/>
  <c r="U150" i="1"/>
  <c r="V151" i="1"/>
  <c r="U151" i="1"/>
  <c r="V152" i="1"/>
  <c r="U152" i="1"/>
  <c r="V153" i="1"/>
  <c r="U153" i="1"/>
  <c r="V154" i="1"/>
  <c r="V155" i="1"/>
  <c r="U155" i="1"/>
  <c r="V156" i="1"/>
  <c r="U156" i="1"/>
  <c r="V157" i="1"/>
  <c r="U157" i="1"/>
  <c r="V158" i="1"/>
  <c r="U158" i="1"/>
  <c r="V159" i="1"/>
  <c r="U159" i="1"/>
  <c r="V160" i="1"/>
  <c r="U160" i="1"/>
  <c r="V161" i="1"/>
  <c r="V163" i="1"/>
  <c r="U163" i="1"/>
  <c r="V164" i="1"/>
  <c r="U164" i="1"/>
  <c r="V165" i="1"/>
  <c r="U165" i="1"/>
  <c r="V166" i="1"/>
  <c r="U166" i="1"/>
  <c r="V167" i="1"/>
  <c r="U167" i="1"/>
  <c r="V168" i="1"/>
  <c r="V169" i="1"/>
  <c r="U169" i="1"/>
  <c r="V170" i="1"/>
  <c r="U170" i="1"/>
  <c r="V171" i="1"/>
  <c r="U171" i="1"/>
  <c r="V172" i="1"/>
  <c r="U172" i="1"/>
  <c r="V173" i="1"/>
  <c r="U173" i="1"/>
  <c r="V174" i="1"/>
  <c r="U174" i="1"/>
  <c r="V175" i="1"/>
  <c r="V176" i="1"/>
  <c r="U176" i="1"/>
  <c r="V178" i="1"/>
  <c r="U178" i="1"/>
  <c r="V179" i="1"/>
  <c r="U179" i="1"/>
  <c r="V180" i="1"/>
  <c r="U180" i="1"/>
  <c r="V181" i="1"/>
  <c r="U181" i="1"/>
  <c r="V182" i="1"/>
  <c r="V183" i="1"/>
  <c r="U183" i="1"/>
  <c r="V184" i="1"/>
  <c r="U184" i="1"/>
  <c r="V185" i="1"/>
  <c r="U185" i="1"/>
  <c r="V186" i="1"/>
  <c r="U186" i="1"/>
  <c r="V187" i="1"/>
  <c r="U187" i="1"/>
  <c r="V188" i="1"/>
  <c r="U188" i="1"/>
  <c r="V189" i="1"/>
  <c r="U189" i="1"/>
  <c r="V191" i="1"/>
  <c r="U191" i="1"/>
  <c r="V192" i="1"/>
  <c r="U192" i="1"/>
  <c r="V193" i="1"/>
  <c r="U193" i="1"/>
  <c r="V194" i="1"/>
  <c r="U194" i="1"/>
  <c r="V195" i="1"/>
  <c r="U195" i="1"/>
  <c r="V196" i="1"/>
  <c r="V197" i="1"/>
  <c r="U197" i="1"/>
  <c r="V198" i="1"/>
  <c r="U198" i="1"/>
  <c r="V199" i="1"/>
  <c r="U199" i="1"/>
  <c r="V200" i="1"/>
  <c r="U200" i="1"/>
  <c r="V201" i="1"/>
  <c r="U201" i="1"/>
  <c r="V202" i="1"/>
  <c r="U202" i="1"/>
  <c r="V203" i="1"/>
  <c r="U203" i="1"/>
  <c r="V205" i="1"/>
  <c r="U205" i="1"/>
  <c r="V206" i="1"/>
  <c r="U206" i="1"/>
  <c r="V207" i="1"/>
  <c r="U207" i="1"/>
  <c r="V208" i="1"/>
  <c r="U208" i="1"/>
  <c r="V209" i="1"/>
  <c r="U209" i="1"/>
  <c r="V210" i="1"/>
  <c r="V211" i="1"/>
  <c r="U211" i="1"/>
  <c r="V212" i="1"/>
  <c r="U212" i="1"/>
  <c r="V213" i="1"/>
  <c r="U213" i="1"/>
  <c r="V214" i="1"/>
  <c r="U214" i="1"/>
  <c r="V215" i="1"/>
  <c r="U215" i="1"/>
  <c r="V216" i="1"/>
  <c r="U216" i="1"/>
  <c r="V217" i="1"/>
  <c r="U217" i="1"/>
  <c r="V219" i="1"/>
  <c r="U219" i="1"/>
  <c r="V220" i="1"/>
  <c r="U220" i="1"/>
  <c r="V221" i="1"/>
  <c r="U221" i="1"/>
  <c r="V222" i="1"/>
  <c r="U222" i="1"/>
  <c r="V223" i="1"/>
  <c r="U223" i="1"/>
  <c r="V224" i="1"/>
  <c r="V225" i="1"/>
  <c r="U225" i="1"/>
  <c r="V226" i="1"/>
  <c r="U226" i="1"/>
  <c r="V227" i="1"/>
  <c r="U227" i="1"/>
  <c r="V228" i="1"/>
  <c r="U228" i="1"/>
  <c r="V229" i="1"/>
  <c r="U229" i="1"/>
  <c r="V230" i="1"/>
  <c r="U230" i="1"/>
  <c r="V231" i="1"/>
  <c r="U231" i="1"/>
  <c r="V233" i="1"/>
  <c r="U233" i="1"/>
  <c r="V234" i="1"/>
  <c r="U234" i="1"/>
  <c r="V235" i="1"/>
  <c r="U235" i="1"/>
  <c r="V236" i="1"/>
  <c r="U236" i="1"/>
  <c r="V237" i="1"/>
  <c r="U237" i="1"/>
  <c r="V238" i="1"/>
  <c r="U238" i="1"/>
  <c r="V240" i="1"/>
  <c r="U240" i="1"/>
  <c r="V241" i="1"/>
  <c r="U241" i="1"/>
  <c r="V242" i="1"/>
  <c r="U242" i="1"/>
  <c r="V243" i="1"/>
  <c r="U243" i="1"/>
  <c r="V244" i="1"/>
  <c r="U244" i="1"/>
  <c r="V245" i="1"/>
  <c r="U245" i="1"/>
  <c r="V247" i="1"/>
  <c r="U247" i="1"/>
  <c r="V248" i="1"/>
  <c r="U248" i="1"/>
  <c r="V249" i="1"/>
  <c r="U249" i="1"/>
  <c r="V250" i="1"/>
  <c r="U250" i="1"/>
  <c r="V251" i="1"/>
  <c r="U251" i="1"/>
  <c r="V252" i="1"/>
  <c r="V253" i="1"/>
  <c r="U253" i="1"/>
  <c r="V254" i="1"/>
  <c r="U254" i="1"/>
  <c r="V255" i="1"/>
  <c r="U255" i="1"/>
  <c r="V256" i="1"/>
  <c r="U256" i="1"/>
  <c r="V257" i="1"/>
  <c r="U257" i="1"/>
  <c r="V258" i="1"/>
  <c r="U258" i="1"/>
  <c r="V259" i="1"/>
  <c r="U259" i="1"/>
  <c r="V261" i="1"/>
  <c r="U261" i="1"/>
  <c r="V262" i="1"/>
  <c r="U262" i="1"/>
  <c r="V263" i="1"/>
  <c r="U263" i="1"/>
  <c r="V264" i="1"/>
  <c r="U264" i="1"/>
  <c r="V265" i="1"/>
  <c r="U265" i="1"/>
  <c r="V266" i="1"/>
  <c r="U266" i="1"/>
  <c r="V268" i="1"/>
  <c r="U268" i="1"/>
  <c r="V269" i="1"/>
  <c r="U269" i="1"/>
  <c r="V270" i="1"/>
  <c r="U270" i="1"/>
  <c r="V271" i="1"/>
  <c r="U271" i="1"/>
  <c r="V272" i="1"/>
  <c r="U272" i="1"/>
  <c r="V273" i="1"/>
  <c r="U273" i="1"/>
  <c r="V275" i="1"/>
  <c r="U275" i="1"/>
  <c r="V276" i="1"/>
  <c r="U276" i="1"/>
  <c r="V277" i="1"/>
  <c r="U277" i="1"/>
  <c r="V278" i="1"/>
  <c r="U278" i="1"/>
  <c r="V279" i="1"/>
  <c r="U279" i="1"/>
  <c r="V280" i="1"/>
  <c r="U280" i="1"/>
  <c r="V282" i="1"/>
  <c r="U282" i="1"/>
  <c r="V283" i="1"/>
  <c r="U283" i="1"/>
  <c r="V284" i="1"/>
  <c r="U284" i="1"/>
  <c r="V285" i="1"/>
  <c r="U285" i="1"/>
  <c r="V286" i="1"/>
  <c r="U286" i="1"/>
  <c r="V287" i="1"/>
  <c r="U287" i="1"/>
  <c r="V289" i="1"/>
  <c r="U289" i="1"/>
  <c r="V290" i="1"/>
  <c r="U290" i="1"/>
  <c r="V291" i="1"/>
  <c r="U291" i="1"/>
  <c r="V292" i="1"/>
  <c r="U292" i="1"/>
  <c r="V293" i="1"/>
  <c r="U293" i="1"/>
  <c r="V294" i="1"/>
  <c r="V295" i="1"/>
  <c r="U295" i="1"/>
  <c r="U294" i="1"/>
  <c r="V296" i="1"/>
  <c r="U296" i="1"/>
  <c r="V297" i="1"/>
  <c r="U297" i="1"/>
  <c r="V298" i="1"/>
  <c r="U298" i="1"/>
  <c r="V299" i="1"/>
  <c r="U299" i="1"/>
  <c r="V300" i="1"/>
  <c r="U300" i="1"/>
  <c r="V301" i="1"/>
  <c r="U301" i="1"/>
  <c r="V303" i="1"/>
  <c r="U303" i="1"/>
  <c r="V304" i="1"/>
  <c r="U304" i="1"/>
  <c r="V305" i="1"/>
  <c r="U305" i="1"/>
  <c r="V306" i="1"/>
  <c r="U306" i="1"/>
  <c r="V307" i="1"/>
  <c r="U307" i="1"/>
  <c r="V308" i="1"/>
  <c r="V309" i="1"/>
  <c r="U309" i="1"/>
  <c r="V310" i="1"/>
  <c r="U310" i="1"/>
  <c r="V311" i="1"/>
  <c r="U311" i="1"/>
  <c r="V312" i="1"/>
  <c r="U312" i="1"/>
  <c r="V313" i="1"/>
  <c r="U313" i="1"/>
  <c r="V314" i="1"/>
  <c r="U314" i="1"/>
  <c r="V315" i="1"/>
  <c r="U315" i="1"/>
  <c r="V317" i="1"/>
  <c r="U317" i="1"/>
  <c r="V318" i="1"/>
  <c r="U318" i="1"/>
  <c r="V319" i="1"/>
  <c r="U319" i="1"/>
  <c r="V320" i="1"/>
  <c r="U320" i="1"/>
  <c r="V321" i="1"/>
  <c r="U321" i="1"/>
  <c r="V322" i="1"/>
  <c r="V323" i="1"/>
  <c r="U323" i="1"/>
  <c r="V324" i="1"/>
  <c r="U324" i="1"/>
  <c r="V325" i="1"/>
  <c r="U325" i="1"/>
  <c r="V326" i="1"/>
  <c r="U326" i="1"/>
  <c r="V327" i="1"/>
  <c r="U327" i="1"/>
  <c r="V328" i="1"/>
  <c r="U328" i="1"/>
  <c r="V329" i="1"/>
  <c r="U329" i="1"/>
  <c r="V331" i="1"/>
  <c r="U331" i="1"/>
  <c r="V332" i="1"/>
  <c r="U332" i="1"/>
  <c r="V333" i="1"/>
  <c r="U333" i="1"/>
  <c r="V334" i="1"/>
  <c r="U334" i="1"/>
  <c r="V335" i="1"/>
  <c r="U335" i="1"/>
  <c r="V336" i="1"/>
  <c r="U336" i="1"/>
  <c r="V338" i="1"/>
  <c r="U338" i="1"/>
  <c r="V339" i="1"/>
  <c r="U339" i="1"/>
  <c r="V340" i="1"/>
  <c r="U340" i="1"/>
  <c r="V341" i="1"/>
  <c r="U341" i="1"/>
  <c r="V342" i="1"/>
  <c r="U342" i="1"/>
  <c r="V343" i="1"/>
  <c r="U343" i="1"/>
  <c r="V8" i="1"/>
  <c r="U8" i="1"/>
  <c r="V22" i="1"/>
  <c r="U22" i="1"/>
  <c r="V204" i="1"/>
  <c r="U204" i="1"/>
  <c r="V232" i="1"/>
  <c r="U232" i="1"/>
  <c r="V260" i="1"/>
  <c r="U260" i="1"/>
  <c r="V288" i="1"/>
  <c r="U288" i="1"/>
  <c r="V316" i="1"/>
  <c r="U316" i="1"/>
  <c r="V344" i="1"/>
  <c r="U344" i="1"/>
  <c r="U322" i="1"/>
  <c r="U252" i="1"/>
  <c r="U210" i="1"/>
  <c r="U140" i="1"/>
  <c r="U119" i="1"/>
  <c r="U98" i="1"/>
  <c r="U14" i="1"/>
  <c r="V50" i="1"/>
  <c r="U50" i="1"/>
  <c r="V106" i="1"/>
  <c r="U106" i="1"/>
  <c r="V239" i="1"/>
  <c r="U239" i="1"/>
  <c r="V267" i="1"/>
  <c r="U267" i="1"/>
  <c r="U224" i="1"/>
  <c r="U182" i="1"/>
  <c r="U112" i="1"/>
  <c r="U91" i="1"/>
  <c r="U70" i="1"/>
  <c r="U28" i="1"/>
  <c r="V64" i="1"/>
  <c r="U64" i="1"/>
  <c r="U161" i="1"/>
  <c r="V162" i="1"/>
  <c r="U162" i="1"/>
  <c r="V190" i="1"/>
  <c r="U190" i="1"/>
  <c r="V218" i="1"/>
  <c r="U218" i="1"/>
  <c r="V246" i="1"/>
  <c r="U246" i="1"/>
  <c r="V274" i="1"/>
  <c r="U274" i="1"/>
  <c r="V302" i="1"/>
  <c r="U302" i="1"/>
  <c r="V330" i="1"/>
  <c r="U330" i="1"/>
  <c r="U308" i="1"/>
  <c r="U196" i="1"/>
  <c r="U175" i="1"/>
  <c r="U154" i="1"/>
  <c r="U84" i="1"/>
  <c r="U42" i="1"/>
  <c r="V78" i="1"/>
  <c r="U78" i="1"/>
  <c r="V134" i="1"/>
  <c r="U134" i="1"/>
  <c r="V281" i="1"/>
  <c r="U281" i="1"/>
  <c r="V337" i="1"/>
  <c r="U337" i="1"/>
  <c r="U168" i="1"/>
  <c r="U147" i="1"/>
  <c r="U126" i="1"/>
  <c r="U56" i="1"/>
  <c r="V36" i="1"/>
  <c r="U36" i="1"/>
  <c r="Y24" i="1"/>
  <c r="X24" i="1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X352" i="1"/>
  <c r="X348" i="1"/>
  <c r="X349" i="1"/>
  <c r="X350" i="1"/>
  <c r="X351" i="1"/>
  <c r="Y353" i="1"/>
  <c r="X353" i="1"/>
  <c r="X347" i="1"/>
  <c r="AJ353" i="1"/>
  <c r="X14" i="1"/>
  <c r="X15" i="1"/>
  <c r="X21" i="1"/>
  <c r="X22" i="1"/>
  <c r="Y23" i="1"/>
  <c r="X23" i="1"/>
  <c r="Y25" i="1"/>
  <c r="X25" i="1"/>
  <c r="Y26" i="1"/>
  <c r="X26" i="1"/>
  <c r="X27" i="1"/>
  <c r="X28" i="1"/>
  <c r="X29" i="1"/>
  <c r="X35" i="1"/>
  <c r="X36" i="1"/>
  <c r="X42" i="1"/>
  <c r="X43" i="1"/>
  <c r="X49" i="1"/>
  <c r="X50" i="1"/>
  <c r="X57" i="1"/>
  <c r="Y135" i="1"/>
  <c r="X135" i="1"/>
  <c r="Y136" i="1"/>
  <c r="X136" i="1"/>
  <c r="Y137" i="1"/>
  <c r="X137" i="1"/>
  <c r="Y138" i="1"/>
  <c r="X138" i="1"/>
  <c r="X139" i="1"/>
  <c r="X182" i="1"/>
  <c r="X189" i="1"/>
  <c r="X196" i="1"/>
  <c r="X203" i="1"/>
  <c r="X210" i="1"/>
  <c r="Y247" i="1"/>
  <c r="X247" i="1"/>
  <c r="Y248" i="1"/>
  <c r="X248" i="1"/>
  <c r="Y249" i="1"/>
  <c r="X249" i="1"/>
  <c r="Y250" i="1"/>
  <c r="X250" i="1"/>
  <c r="X253" i="1"/>
  <c r="X273" i="1"/>
  <c r="X280" i="1"/>
  <c r="X301" i="1"/>
  <c r="X329" i="1"/>
  <c r="X336" i="1"/>
  <c r="X343" i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K4" i="3"/>
  <c r="AJ344" i="1"/>
  <c r="AJ337" i="1"/>
  <c r="AJ330" i="1"/>
  <c r="AJ323" i="1"/>
  <c r="AJ316" i="1"/>
  <c r="AJ309" i="1"/>
  <c r="AJ302" i="1"/>
  <c r="AJ295" i="1"/>
  <c r="AJ288" i="1"/>
  <c r="AJ281" i="1"/>
  <c r="AJ274" i="1"/>
  <c r="AJ267" i="1"/>
  <c r="AJ260" i="1"/>
  <c r="AJ253" i="1"/>
  <c r="AJ246" i="1"/>
  <c r="AJ239" i="1"/>
  <c r="AJ232" i="1"/>
  <c r="AJ225" i="1"/>
  <c r="AJ218" i="1"/>
  <c r="AJ211" i="1"/>
  <c r="AJ204" i="1"/>
  <c r="AJ197" i="1"/>
  <c r="AJ190" i="1"/>
  <c r="AJ183" i="1"/>
  <c r="AJ176" i="1"/>
  <c r="AJ169" i="1"/>
  <c r="AJ162" i="1"/>
  <c r="AJ155" i="1"/>
  <c r="AJ148" i="1"/>
  <c r="AJ141" i="1"/>
  <c r="AJ134" i="1"/>
  <c r="AJ127" i="1"/>
  <c r="AJ120" i="1"/>
  <c r="AJ113" i="1"/>
  <c r="AJ106" i="1"/>
  <c r="AJ99" i="1"/>
  <c r="AJ92" i="1"/>
  <c r="AJ85" i="1"/>
  <c r="AJ78" i="1"/>
  <c r="AJ71" i="1"/>
  <c r="AJ64" i="1"/>
  <c r="AJ57" i="1"/>
  <c r="AJ50" i="1"/>
  <c r="AJ43" i="1"/>
  <c r="AJ36" i="1"/>
  <c r="AJ29" i="1"/>
  <c r="AJ22" i="1"/>
  <c r="AJ15" i="1"/>
  <c r="X141" i="1"/>
  <c r="Y219" i="1"/>
  <c r="X219" i="1"/>
  <c r="Y220" i="1"/>
  <c r="X220" i="1"/>
  <c r="Y221" i="1"/>
  <c r="X221" i="1"/>
  <c r="Y222" i="1"/>
  <c r="X222" i="1"/>
  <c r="Y164" i="1"/>
  <c r="X164" i="1"/>
  <c r="Y165" i="1"/>
  <c r="X165" i="1"/>
  <c r="Y166" i="1"/>
  <c r="X166" i="1"/>
  <c r="Y163" i="1"/>
  <c r="X163" i="1"/>
  <c r="Y191" i="1"/>
  <c r="X191" i="1"/>
  <c r="Y192" i="1"/>
  <c r="X192" i="1"/>
  <c r="Y193" i="1"/>
  <c r="X193" i="1"/>
  <c r="Y194" i="1"/>
  <c r="X194" i="1"/>
  <c r="Y108" i="1"/>
  <c r="X108" i="1"/>
  <c r="Y109" i="1"/>
  <c r="X109" i="1"/>
  <c r="Y110" i="1"/>
  <c r="X110" i="1"/>
  <c r="Y107" i="1"/>
  <c r="X107" i="1"/>
  <c r="Y81" i="1"/>
  <c r="X81" i="1"/>
  <c r="Y82" i="1"/>
  <c r="X82" i="1"/>
  <c r="Y79" i="1"/>
  <c r="X79" i="1"/>
  <c r="Y80" i="1"/>
  <c r="X80" i="1"/>
  <c r="Y54" i="1"/>
  <c r="X54" i="1"/>
  <c r="Y51" i="1"/>
  <c r="X51" i="1"/>
  <c r="Y52" i="1"/>
  <c r="X52" i="1"/>
  <c r="Y53" i="1"/>
  <c r="X53" i="1"/>
  <c r="Y332" i="1"/>
  <c r="X332" i="1"/>
  <c r="Y333" i="1"/>
  <c r="X333" i="1"/>
  <c r="Y334" i="1"/>
  <c r="X334" i="1"/>
  <c r="Y331" i="1"/>
  <c r="X331" i="1"/>
  <c r="X335" i="1"/>
  <c r="Y303" i="1"/>
  <c r="X303" i="1"/>
  <c r="Y304" i="1"/>
  <c r="X304" i="1"/>
  <c r="Y305" i="1"/>
  <c r="X305" i="1"/>
  <c r="Y306" i="1"/>
  <c r="X306" i="1"/>
  <c r="Y275" i="1"/>
  <c r="X275" i="1"/>
  <c r="Y276" i="1"/>
  <c r="X276" i="1"/>
  <c r="Y277" i="1"/>
  <c r="X277" i="1"/>
  <c r="Y278" i="1"/>
  <c r="X278" i="1"/>
  <c r="Y233" i="1"/>
  <c r="X233" i="1"/>
  <c r="Y234" i="1"/>
  <c r="X234" i="1"/>
  <c r="Y235" i="1"/>
  <c r="X235" i="1"/>
  <c r="Y236" i="1"/>
  <c r="X236" i="1"/>
  <c r="Y122" i="1"/>
  <c r="X122" i="1"/>
  <c r="Y123" i="1"/>
  <c r="X123" i="1"/>
  <c r="Y124" i="1"/>
  <c r="X124" i="1"/>
  <c r="Y121" i="1"/>
  <c r="X121" i="1"/>
  <c r="Y12" i="1"/>
  <c r="X12" i="1"/>
  <c r="X13" i="1"/>
  <c r="Y9" i="1"/>
  <c r="X9" i="1"/>
  <c r="Y10" i="1"/>
  <c r="X10" i="1"/>
  <c r="Y8" i="1"/>
  <c r="X8" i="1"/>
  <c r="Y11" i="1"/>
  <c r="X11" i="1"/>
  <c r="Y320" i="1"/>
  <c r="X320" i="1"/>
  <c r="Y317" i="1"/>
  <c r="X317" i="1"/>
  <c r="Y318" i="1"/>
  <c r="X318" i="1"/>
  <c r="Y319" i="1"/>
  <c r="X319" i="1"/>
  <c r="Y206" i="1"/>
  <c r="X206" i="1"/>
  <c r="Y207" i="1"/>
  <c r="X207" i="1"/>
  <c r="Y208" i="1"/>
  <c r="X208" i="1"/>
  <c r="Y205" i="1"/>
  <c r="X205" i="1"/>
  <c r="X209" i="1"/>
  <c r="Y96" i="1"/>
  <c r="X96" i="1"/>
  <c r="Y93" i="1"/>
  <c r="X93" i="1"/>
  <c r="Y94" i="1"/>
  <c r="X94" i="1"/>
  <c r="Y95" i="1"/>
  <c r="X95" i="1"/>
  <c r="Y292" i="1"/>
  <c r="X292" i="1"/>
  <c r="Y289" i="1"/>
  <c r="X289" i="1"/>
  <c r="X293" i="1"/>
  <c r="Y290" i="1"/>
  <c r="X290" i="1"/>
  <c r="Y291" i="1"/>
  <c r="X291" i="1"/>
  <c r="Y180" i="1"/>
  <c r="X180" i="1"/>
  <c r="Y177" i="1"/>
  <c r="X177" i="1"/>
  <c r="X181" i="1"/>
  <c r="Y178" i="1"/>
  <c r="X178" i="1"/>
  <c r="Y179" i="1"/>
  <c r="X179" i="1"/>
  <c r="Y66" i="1"/>
  <c r="X66" i="1"/>
  <c r="Y67" i="1"/>
  <c r="X67" i="1"/>
  <c r="Y68" i="1"/>
  <c r="X68" i="1"/>
  <c r="Y65" i="1"/>
  <c r="X65" i="1"/>
  <c r="Y261" i="1"/>
  <c r="X261" i="1"/>
  <c r="Y262" i="1"/>
  <c r="X262" i="1"/>
  <c r="Y263" i="1"/>
  <c r="X263" i="1"/>
  <c r="Y264" i="1"/>
  <c r="X264" i="1"/>
  <c r="Y149" i="1"/>
  <c r="X149" i="1"/>
  <c r="Y150" i="1"/>
  <c r="X150" i="1"/>
  <c r="Y151" i="1"/>
  <c r="X151" i="1"/>
  <c r="Y152" i="1"/>
  <c r="X152" i="1"/>
  <c r="Y39" i="1"/>
  <c r="X39" i="1"/>
  <c r="Y40" i="1"/>
  <c r="X40" i="1"/>
  <c r="Y37" i="1"/>
  <c r="X37" i="1"/>
  <c r="X41" i="1"/>
  <c r="Y38" i="1"/>
  <c r="X38" i="1"/>
  <c r="Y312" i="1"/>
  <c r="X312" i="1"/>
  <c r="Y313" i="1"/>
  <c r="X313" i="1"/>
  <c r="Y310" i="1"/>
  <c r="X310" i="1"/>
  <c r="X315" i="1"/>
  <c r="Y311" i="1"/>
  <c r="X311" i="1"/>
  <c r="Y257" i="1"/>
  <c r="X257" i="1"/>
  <c r="Y254" i="1"/>
  <c r="X254" i="1"/>
  <c r="Y255" i="1"/>
  <c r="X255" i="1"/>
  <c r="Y256" i="1"/>
  <c r="X256" i="1"/>
  <c r="Y200" i="1"/>
  <c r="X200" i="1"/>
  <c r="Y201" i="1"/>
  <c r="X201" i="1"/>
  <c r="Y198" i="1"/>
  <c r="X198" i="1"/>
  <c r="Y199" i="1"/>
  <c r="X199" i="1"/>
  <c r="Y143" i="1"/>
  <c r="X143" i="1"/>
  <c r="Y144" i="1"/>
  <c r="X144" i="1"/>
  <c r="Y145" i="1"/>
  <c r="X145" i="1"/>
  <c r="Y142" i="1"/>
  <c r="X142" i="1"/>
  <c r="X146" i="1"/>
  <c r="Y86" i="1"/>
  <c r="X86" i="1"/>
  <c r="Y87" i="1"/>
  <c r="X87" i="1"/>
  <c r="Y88" i="1"/>
  <c r="X88" i="1"/>
  <c r="Y89" i="1"/>
  <c r="X89" i="1"/>
  <c r="Y30" i="1"/>
  <c r="X30" i="1"/>
  <c r="X34" i="1"/>
  <c r="Y31" i="1"/>
  <c r="X31" i="1"/>
  <c r="Y32" i="1"/>
  <c r="X32" i="1"/>
  <c r="Y33" i="1"/>
  <c r="X33" i="1"/>
  <c r="Y327" i="1"/>
  <c r="X327" i="1"/>
  <c r="Y324" i="1"/>
  <c r="X324" i="1"/>
  <c r="Y325" i="1"/>
  <c r="X325" i="1"/>
  <c r="Y326" i="1"/>
  <c r="X326" i="1"/>
  <c r="Y268" i="1"/>
  <c r="X268" i="1"/>
  <c r="Y269" i="1"/>
  <c r="X269" i="1"/>
  <c r="Y270" i="1"/>
  <c r="X270" i="1"/>
  <c r="Y271" i="1"/>
  <c r="X271" i="1"/>
  <c r="Y213" i="1"/>
  <c r="X213" i="1"/>
  <c r="Y214" i="1"/>
  <c r="X214" i="1"/>
  <c r="Y215" i="1"/>
  <c r="X215" i="1"/>
  <c r="Y212" i="1"/>
  <c r="X212" i="1"/>
  <c r="Y158" i="1"/>
  <c r="X158" i="1"/>
  <c r="Y159" i="1"/>
  <c r="X159" i="1"/>
  <c r="Y156" i="1"/>
  <c r="X156" i="1"/>
  <c r="Y157" i="1"/>
  <c r="X157" i="1"/>
  <c r="Y100" i="1"/>
  <c r="X100" i="1"/>
  <c r="Y101" i="1"/>
  <c r="X101" i="1"/>
  <c r="Y102" i="1"/>
  <c r="X102" i="1"/>
  <c r="Y103" i="1"/>
  <c r="X103" i="1"/>
  <c r="Y46" i="1"/>
  <c r="X46" i="1"/>
  <c r="Y47" i="1"/>
  <c r="X47" i="1"/>
  <c r="Y44" i="1"/>
  <c r="X44" i="1"/>
  <c r="X48" i="1"/>
  <c r="Y45" i="1"/>
  <c r="X45" i="1"/>
  <c r="Y341" i="1"/>
  <c r="X341" i="1"/>
  <c r="Y338" i="1"/>
  <c r="X338" i="1"/>
  <c r="Y339" i="1"/>
  <c r="X339" i="1"/>
  <c r="Y340" i="1"/>
  <c r="X340" i="1"/>
  <c r="Y282" i="1"/>
  <c r="X282" i="1"/>
  <c r="X286" i="1"/>
  <c r="Y283" i="1"/>
  <c r="X283" i="1"/>
  <c r="Y284" i="1"/>
  <c r="X284" i="1"/>
  <c r="Y285" i="1"/>
  <c r="X285" i="1"/>
  <c r="Y228" i="1"/>
  <c r="X228" i="1"/>
  <c r="Y229" i="1"/>
  <c r="X229" i="1"/>
  <c r="Y226" i="1"/>
  <c r="X226" i="1"/>
  <c r="X230" i="1"/>
  <c r="Y227" i="1"/>
  <c r="X227" i="1"/>
  <c r="Y172" i="1"/>
  <c r="X172" i="1"/>
  <c r="Y173" i="1"/>
  <c r="X173" i="1"/>
  <c r="Y170" i="1"/>
  <c r="X170" i="1"/>
  <c r="Y171" i="1"/>
  <c r="X171" i="1"/>
  <c r="Y114" i="1"/>
  <c r="X114" i="1"/>
  <c r="Y115" i="1"/>
  <c r="X115" i="1"/>
  <c r="Y116" i="1"/>
  <c r="X116" i="1"/>
  <c r="Y117" i="1"/>
  <c r="X117" i="1"/>
  <c r="Y59" i="1"/>
  <c r="X59" i="1"/>
  <c r="Y60" i="1"/>
  <c r="X60" i="1"/>
  <c r="Y61" i="1"/>
  <c r="X61" i="1"/>
  <c r="Y58" i="1"/>
  <c r="X58" i="1"/>
  <c r="X62" i="1"/>
  <c r="Y297" i="1"/>
  <c r="X297" i="1"/>
  <c r="Y298" i="1"/>
  <c r="X298" i="1"/>
  <c r="Y299" i="1"/>
  <c r="X299" i="1"/>
  <c r="Y296" i="1"/>
  <c r="X296" i="1"/>
  <c r="Y243" i="1"/>
  <c r="X243" i="1"/>
  <c r="Y240" i="1"/>
  <c r="X240" i="1"/>
  <c r="Y241" i="1"/>
  <c r="X241" i="1"/>
  <c r="Y242" i="1"/>
  <c r="X242" i="1"/>
  <c r="Y186" i="1"/>
  <c r="X186" i="1"/>
  <c r="Y187" i="1"/>
  <c r="X187" i="1"/>
  <c r="Y184" i="1"/>
  <c r="X184" i="1"/>
  <c r="Y185" i="1"/>
  <c r="X185" i="1"/>
  <c r="Y129" i="1"/>
  <c r="X129" i="1"/>
  <c r="Y130" i="1"/>
  <c r="X130" i="1"/>
  <c r="Y131" i="1"/>
  <c r="X131" i="1"/>
  <c r="Y128" i="1"/>
  <c r="X128" i="1"/>
  <c r="X132" i="1"/>
  <c r="Y72" i="1"/>
  <c r="X72" i="1"/>
  <c r="Y73" i="1"/>
  <c r="X73" i="1"/>
  <c r="Y74" i="1"/>
  <c r="X74" i="1"/>
  <c r="Y75" i="1"/>
  <c r="X75" i="1"/>
  <c r="Y18" i="1"/>
  <c r="X18" i="1"/>
  <c r="Y19" i="1"/>
  <c r="X19" i="1"/>
  <c r="Y16" i="1"/>
  <c r="X16" i="1"/>
  <c r="X20" i="1"/>
  <c r="Y17" i="1"/>
  <c r="X17" i="1"/>
  <c r="X148" i="1"/>
  <c r="X272" i="1"/>
  <c r="X237" i="1"/>
  <c r="Y211" i="1"/>
  <c r="X211" i="1"/>
  <c r="X218" i="1"/>
  <c r="X251" i="1"/>
  <c r="X125" i="1"/>
  <c r="X111" i="1"/>
  <c r="X69" i="1"/>
  <c r="X76" i="1"/>
  <c r="X314" i="1"/>
  <c r="X97" i="1"/>
  <c r="X153" i="1"/>
  <c r="X154" i="1"/>
  <c r="X83" i="1"/>
  <c r="X295" i="1"/>
  <c r="X232" i="1"/>
  <c r="Y183" i="1"/>
  <c r="X183" i="1"/>
  <c r="X195" i="1"/>
  <c r="Y197" i="1"/>
  <c r="X197" i="1"/>
  <c r="X55" i="1"/>
  <c r="X56" i="1"/>
  <c r="X279" i="1"/>
  <c r="X167" i="1"/>
  <c r="X169" i="1"/>
  <c r="X225" i="1"/>
  <c r="X223" i="1"/>
  <c r="X308" i="1"/>
  <c r="X307" i="1"/>
  <c r="X267" i="1"/>
  <c r="X265" i="1"/>
  <c r="X321" i="1"/>
  <c r="X323" i="1"/>
  <c r="X239" i="1"/>
  <c r="X176" i="1"/>
  <c r="X174" i="1"/>
  <c r="X188" i="1"/>
  <c r="Y190" i="1"/>
  <c r="X190" i="1"/>
  <c r="X104" i="1"/>
  <c r="X260" i="1"/>
  <c r="X258" i="1"/>
  <c r="X342" i="1"/>
  <c r="X246" i="1"/>
  <c r="X244" i="1"/>
  <c r="X118" i="1"/>
  <c r="X90" i="1"/>
  <c r="Y204" i="1"/>
  <c r="X204" i="1"/>
  <c r="X202" i="1"/>
  <c r="X300" i="1"/>
  <c r="X287" i="1"/>
  <c r="X160" i="1"/>
  <c r="X162" i="1"/>
  <c r="X216" i="1"/>
  <c r="X328" i="1"/>
  <c r="Y64" i="1"/>
  <c r="X64" i="1"/>
  <c r="Y63" i="1"/>
  <c r="X63" i="1"/>
  <c r="Y98" i="1"/>
  <c r="X98" i="1"/>
  <c r="Y99" i="1"/>
  <c r="X99" i="1"/>
  <c r="Y120" i="1"/>
  <c r="X120" i="1"/>
  <c r="Y119" i="1"/>
  <c r="X119" i="1"/>
  <c r="Y85" i="1"/>
  <c r="X85" i="1"/>
  <c r="Y84" i="1"/>
  <c r="X84" i="1"/>
  <c r="Y106" i="1"/>
  <c r="X106" i="1"/>
  <c r="Y105" i="1"/>
  <c r="X105" i="1"/>
  <c r="Y70" i="1"/>
  <c r="X70" i="1"/>
  <c r="Y71" i="1"/>
  <c r="X71" i="1"/>
  <c r="Y92" i="1"/>
  <c r="X92" i="1"/>
  <c r="Y91" i="1"/>
  <c r="X91" i="1"/>
  <c r="Y126" i="1"/>
  <c r="X126" i="1"/>
  <c r="Y127" i="1"/>
  <c r="X127" i="1"/>
  <c r="Y78" i="1"/>
  <c r="X78" i="1"/>
  <c r="Y77" i="1"/>
  <c r="X77" i="1"/>
  <c r="Y113" i="1"/>
  <c r="X113" i="1"/>
  <c r="Y112" i="1"/>
  <c r="X112" i="1"/>
  <c r="Y134" i="1"/>
  <c r="X134" i="1"/>
  <c r="Y133" i="1"/>
  <c r="X133" i="1"/>
  <c r="Y161" i="1"/>
  <c r="X161" i="1"/>
  <c r="Y217" i="1"/>
  <c r="X217" i="1"/>
  <c r="Y245" i="1"/>
  <c r="X245" i="1"/>
  <c r="Y294" i="1"/>
  <c r="X294" i="1"/>
  <c r="Y322" i="1"/>
  <c r="X322" i="1"/>
  <c r="Y274" i="1"/>
  <c r="X274" i="1"/>
  <c r="Y302" i="1"/>
  <c r="X302" i="1"/>
  <c r="Y330" i="1"/>
  <c r="X330" i="1"/>
  <c r="Y155" i="1"/>
  <c r="X155" i="1"/>
  <c r="Y140" i="1"/>
  <c r="X140" i="1"/>
  <c r="Y168" i="1"/>
  <c r="X168" i="1"/>
  <c r="Y224" i="1"/>
  <c r="X224" i="1"/>
  <c r="Y252" i="1"/>
  <c r="X252" i="1"/>
  <c r="Y281" i="1"/>
  <c r="X281" i="1"/>
  <c r="Y309" i="1"/>
  <c r="X309" i="1"/>
  <c r="Y337" i="1"/>
  <c r="X337" i="1"/>
  <c r="Y147" i="1"/>
  <c r="X147" i="1"/>
  <c r="Y175" i="1"/>
  <c r="X175" i="1"/>
  <c r="Y231" i="1"/>
  <c r="X231" i="1"/>
  <c r="Y259" i="1"/>
  <c r="X259" i="1"/>
  <c r="Y288" i="1"/>
  <c r="X288" i="1"/>
  <c r="Y316" i="1"/>
  <c r="X316" i="1"/>
  <c r="Y344" i="1"/>
  <c r="X344" i="1"/>
  <c r="Y238" i="1"/>
  <c r="X238" i="1"/>
  <c r="Y266" i="1"/>
  <c r="X266" i="1"/>
</calcChain>
</file>

<file path=xl/comments1.xml><?xml version="1.0" encoding="utf-8"?>
<comments xmlns="http://schemas.openxmlformats.org/spreadsheetml/2006/main">
  <authors>
    <author>yuxiao</author>
  </authors>
  <commentList>
    <comment ref="J1" authorId="0">
      <text>
        <r>
          <rPr>
            <sz val="9"/>
            <color indexed="81"/>
            <rFont val="宋体"/>
            <family val="3"/>
            <charset val="134"/>
          </rPr>
          <t>yuxiao:
skill_id</t>
        </r>
      </text>
    </comment>
  </commentList>
</comments>
</file>

<file path=xl/sharedStrings.xml><?xml version="1.0" encoding="utf-8"?>
<sst xmlns="http://schemas.openxmlformats.org/spreadsheetml/2006/main" count="523" uniqueCount="124">
  <si>
    <t>角色表ID</t>
  </si>
  <si>
    <t>怪物名称</t>
  </si>
  <si>
    <t>注释</t>
  </si>
  <si>
    <t>关卡</t>
  </si>
  <si>
    <t>掉落ID</t>
  </si>
  <si>
    <t>怪物模型ID</t>
  </si>
  <si>
    <t>投掷模型ID</t>
  </si>
  <si>
    <t>模型比率</t>
  </si>
  <si>
    <t>怪物类别</t>
  </si>
  <si>
    <t>攻击1</t>
  </si>
  <si>
    <t>攻击2</t>
  </si>
  <si>
    <t>攻击3</t>
  </si>
  <si>
    <t>攻击4</t>
  </si>
  <si>
    <t>攻击5</t>
  </si>
  <si>
    <t>技能1</t>
  </si>
  <si>
    <t>技能2</t>
  </si>
  <si>
    <t>技能3</t>
  </si>
  <si>
    <t>技能4</t>
  </si>
  <si>
    <t>技能5</t>
  </si>
  <si>
    <t>奔跑速度</t>
  </si>
  <si>
    <t>初始HP</t>
  </si>
  <si>
    <t>初始MP</t>
  </si>
  <si>
    <t>初始防御力</t>
  </si>
  <si>
    <t>暴击概率</t>
  </si>
  <si>
    <t>暴击值</t>
  </si>
  <si>
    <t>初始抗暴值</t>
  </si>
  <si>
    <t>破甲</t>
  </si>
  <si>
    <t>僵直时间</t>
  </si>
  <si>
    <t>起身无敌时间</t>
  </si>
  <si>
    <t>初始霸体值</t>
  </si>
  <si>
    <t>霸体时间</t>
  </si>
  <si>
    <t>硬直抵抗时间</t>
  </si>
  <si>
    <t>boss图像</t>
  </si>
  <si>
    <t>key</t>
  </si>
  <si>
    <t>name</t>
  </si>
  <si>
    <t>model_id</t>
  </si>
  <si>
    <t>throw_model_id</t>
  </si>
  <si>
    <t>scale</t>
  </si>
  <si>
    <t>type</t>
  </si>
  <si>
    <t>atk1</t>
  </si>
  <si>
    <t>atk2</t>
  </si>
  <si>
    <t>atk3</t>
  </si>
  <si>
    <t>atk4</t>
  </si>
  <si>
    <t>atk5</t>
  </si>
  <si>
    <t>skl1</t>
  </si>
  <si>
    <t>skl2</t>
  </si>
  <si>
    <t>skl3</t>
  </si>
  <si>
    <t>skl4</t>
  </si>
  <si>
    <t>skl5</t>
  </si>
  <si>
    <t>speed</t>
  </si>
  <si>
    <t>hp_value</t>
  </si>
  <si>
    <t>mp_value</t>
  </si>
  <si>
    <t>atk_value</t>
  </si>
  <si>
    <t>def_value</t>
  </si>
  <si>
    <r>
      <rPr>
        <sz val="11"/>
        <color indexed="8"/>
        <rFont val="宋体"/>
        <family val="3"/>
        <charset val="134"/>
      </rPr>
      <t>crit_</t>
    </r>
    <r>
      <rPr>
        <sz val="11"/>
        <color indexed="8"/>
        <rFont val="宋体"/>
        <family val="3"/>
        <charset val="134"/>
      </rPr>
      <t>probability</t>
    </r>
  </si>
  <si>
    <t>crit</t>
  </si>
  <si>
    <t>anti_crit_value</t>
  </si>
  <si>
    <t>sunder_value</t>
  </si>
  <si>
    <t>injure_time</t>
  </si>
  <si>
    <t>invincible_time</t>
  </si>
  <si>
    <t>head_icon</t>
  </si>
  <si>
    <t>Saber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</si>
  <si>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ero</t>
    </r>
  </si>
  <si>
    <t>吉尔斯</t>
  </si>
  <si>
    <t>骷髅怪</t>
  </si>
  <si>
    <t>石像鬼</t>
  </si>
  <si>
    <t>哥布林</t>
  </si>
  <si>
    <t>弓箭手</t>
  </si>
  <si>
    <t>萝莉魔法师</t>
  </si>
  <si>
    <t>女刺客</t>
  </si>
  <si>
    <t>精英哥布林</t>
  </si>
  <si>
    <t>精英石像鬼</t>
  </si>
  <si>
    <t>精英骷髅</t>
  </si>
  <si>
    <r>
      <rPr>
        <sz val="11"/>
        <color indexed="8"/>
        <rFont val="宋体"/>
        <family val="3"/>
        <charset val="134"/>
      </rPr>
      <t>Q</t>
    </r>
    <r>
      <rPr>
        <sz val="11"/>
        <color indexed="8"/>
        <rFont val="宋体"/>
        <family val="3"/>
        <charset val="134"/>
      </rPr>
      <t>Q</t>
    </r>
  </si>
  <si>
    <t>魔术士瑶瑶</t>
  </si>
  <si>
    <t>弓箭手侍石</t>
  </si>
  <si>
    <t>吉尔斯分身</t>
  </si>
  <si>
    <t>魔术士悦</t>
  </si>
  <si>
    <t>暗夜刺客</t>
  </si>
  <si>
    <t>石像鬼头领</t>
  </si>
  <si>
    <t>角色属性：</t>
  </si>
  <si>
    <t>角色主属性+装备属性</t>
  </si>
  <si>
    <t>装备属性：</t>
  </si>
  <si>
    <t>装备主属性+宝石属性</t>
  </si>
  <si>
    <t>ID</t>
  </si>
  <si>
    <t>公式名</t>
  </si>
  <si>
    <t>公式</t>
  </si>
  <si>
    <t>暴击概率计算：</t>
  </si>
  <si>
    <t>暴击值/暴击底数</t>
  </si>
  <si>
    <t>防御系数计算：</t>
  </si>
  <si>
    <t>防御值/(防御值+4000)</t>
  </si>
  <si>
    <t>普通攻击伤害：</t>
  </si>
  <si>
    <t>(atk+破甲)-敌方防御</t>
  </si>
  <si>
    <t>技能攻击伤害：</t>
  </si>
  <si>
    <t>(atk+破甲+技能伤害)-敌方防御</t>
  </si>
  <si>
    <t>普通攻击暴击伤害：</t>
  </si>
  <si>
    <t>1.5倍</t>
  </si>
  <si>
    <t>技能攻击暴击伤害：</t>
  </si>
  <si>
    <t>怪总属性</t>
  </si>
  <si>
    <t>血量</t>
  </si>
  <si>
    <t>攻击</t>
  </si>
  <si>
    <t>增加20%攻</t>
  </si>
  <si>
    <t>LV</t>
  </si>
  <si>
    <t>怪物形象</t>
  </si>
  <si>
    <t>怪物ID</t>
  </si>
  <si>
    <r>
      <rPr>
        <sz val="11"/>
        <color indexed="8"/>
        <rFont val="宋体"/>
        <family val="3"/>
        <charset val="134"/>
      </rPr>
      <t>images/icon/boss/zui_0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.png</t>
    </r>
  </si>
  <si>
    <r>
      <rPr>
        <sz val="11"/>
        <color indexed="8"/>
        <rFont val="宋体"/>
        <family val="3"/>
        <charset val="134"/>
      </rPr>
      <t>images/icon/boss/zui_0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.png</t>
    </r>
  </si>
  <si>
    <t>images/icon/boss/zui_05.png</t>
  </si>
  <si>
    <r>
      <rPr>
        <sz val="11"/>
        <color indexed="8"/>
        <rFont val="宋体"/>
        <family val="3"/>
        <charset val="134"/>
      </rPr>
      <t>images/icon/boss/zui_03</t>
    </r>
    <r>
      <rPr>
        <sz val="11"/>
        <color indexed="8"/>
        <rFont val="宋体"/>
        <family val="3"/>
        <charset val="134"/>
      </rPr>
      <t>.png</t>
    </r>
  </si>
  <si>
    <t>images/icon/boss/zui_06.png</t>
  </si>
  <si>
    <r>
      <rPr>
        <sz val="11"/>
        <color indexed="8"/>
        <rFont val="宋体"/>
        <family val="3"/>
        <charset val="134"/>
      </rPr>
      <t>images/icon/boss/zui_04</t>
    </r>
    <r>
      <rPr>
        <sz val="11"/>
        <color indexed="8"/>
        <rFont val="宋体"/>
        <family val="3"/>
        <charset val="134"/>
      </rPr>
      <t>.png</t>
    </r>
  </si>
  <si>
    <t>images/icon/boss/zui_07.png</t>
  </si>
  <si>
    <t>HP数据导入列</t>
    <phoneticPr fontId="6" type="noConversion"/>
  </si>
  <si>
    <t>攻击数据导入列</t>
    <phoneticPr fontId="6" type="noConversion"/>
  </si>
  <si>
    <t>初始攻击力</t>
    <phoneticPr fontId="6" type="noConversion"/>
  </si>
  <si>
    <t>老陈辅助列</t>
    <phoneticPr fontId="6" type="noConversion"/>
  </si>
  <si>
    <t>Archer</t>
    <phoneticPr fontId="6" type="noConversion"/>
  </si>
  <si>
    <r>
      <t>l</t>
    </r>
    <r>
      <rPr>
        <sz val="11"/>
        <color indexed="8"/>
        <rFont val="宋体"/>
        <family val="3"/>
        <charset val="134"/>
      </rPr>
      <t>v</t>
    </r>
    <phoneticPr fontId="6" type="noConversion"/>
  </si>
  <si>
    <r>
      <t>e</t>
    </r>
    <r>
      <rPr>
        <sz val="11"/>
        <color indexed="8"/>
        <rFont val="宋体"/>
        <family val="3"/>
        <charset val="134"/>
      </rPr>
      <t>xt_hp</t>
    </r>
    <phoneticPr fontId="6" type="noConversion"/>
  </si>
  <si>
    <r>
      <t>e</t>
    </r>
    <r>
      <rPr>
        <sz val="11"/>
        <color indexed="8"/>
        <rFont val="宋体"/>
        <family val="3"/>
        <charset val="134"/>
      </rPr>
      <t>xt_mp</t>
    </r>
    <phoneticPr fontId="6" type="noConversion"/>
  </si>
  <si>
    <t>ext_atk</t>
    <phoneticPr fontId="6" type="noConversion"/>
  </si>
  <si>
    <t>ext_def</t>
    <phoneticPr fontId="6" type="noConversion"/>
  </si>
  <si>
    <t>ext_crit</t>
    <phoneticPr fontId="6" type="noConversion"/>
  </si>
  <si>
    <t>ext_sunder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</si>
</sst>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9" fontId="0" fillId="0" borderId="0" xfId="0" applyNumberFormat="1" applyFont="1" applyAlignment="1"/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ill="1" applyAlignment="1"/>
    <xf numFmtId="0" fontId="3" fillId="3" borderId="1" xfId="0" applyFont="1" applyFill="1" applyBorder="1">
      <alignment vertical="center"/>
    </xf>
    <xf numFmtId="0" fontId="0" fillId="4" borderId="0" xfId="0" applyFill="1" applyAlignment="1"/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title>
      <c:tx>
        <c:rich>
          <a:bodyPr rot="0" vert="horz"/>
          <a:lstStyle/>
          <a:p>
            <a:pPr algn="ctr">
              <a:defRPr sz="14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怪物血量提升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2"/>
            <c:invertIfNegative val="0"/>
            <c:bubble3D val="0"/>
          </c:dPt>
          <c:dPt>
            <c:idx val="23"/>
            <c:invertIfNegative val="0"/>
            <c:bubble3D val="0"/>
          </c:dPt>
          <c:dPt>
            <c:idx val="24"/>
            <c:invertIfNegative val="0"/>
            <c:bubble3D val="0"/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</c:dPt>
          <c:dPt>
            <c:idx val="27"/>
            <c:invertIfNegative val="0"/>
            <c:bubble3D val="0"/>
          </c:dPt>
          <c:dPt>
            <c:idx val="28"/>
            <c:invertIfNegative val="0"/>
            <c:bubble3D val="0"/>
          </c:dPt>
          <c:dPt>
            <c:idx val="29"/>
            <c:invertIfNegative val="0"/>
            <c:bubble3D val="0"/>
          </c:dPt>
          <c:dPt>
            <c:idx val="30"/>
            <c:invertIfNegative val="0"/>
            <c:bubble3D val="0"/>
          </c:dPt>
          <c:dPt>
            <c:idx val="31"/>
            <c:invertIfNegative val="0"/>
            <c:bubble3D val="0"/>
          </c:dPt>
          <c:dPt>
            <c:idx val="32"/>
            <c:invertIfNegative val="0"/>
            <c:bubble3D val="0"/>
          </c:dPt>
          <c:dPt>
            <c:idx val="33"/>
            <c:invertIfNegative val="0"/>
            <c:bubble3D val="0"/>
          </c:dPt>
          <c:dPt>
            <c:idx val="34"/>
            <c:invertIfNegative val="0"/>
            <c:bubble3D val="0"/>
          </c:dPt>
          <c:dPt>
            <c:idx val="35"/>
            <c:invertIfNegative val="0"/>
            <c:bubble3D val="0"/>
          </c:dPt>
          <c:dPt>
            <c:idx val="36"/>
            <c:invertIfNegative val="0"/>
            <c:bubble3D val="0"/>
          </c:dPt>
          <c:dPt>
            <c:idx val="37"/>
            <c:invertIfNegative val="0"/>
            <c:bubble3D val="0"/>
          </c:dPt>
          <c:dPt>
            <c:idx val="38"/>
            <c:invertIfNegative val="0"/>
            <c:bubble3D val="0"/>
          </c:dPt>
          <c:dPt>
            <c:idx val="39"/>
            <c:invertIfNegative val="0"/>
            <c:bubble3D val="0"/>
          </c:dPt>
          <c:dPt>
            <c:idx val="40"/>
            <c:invertIfNegative val="0"/>
            <c:bubble3D val="0"/>
          </c:dPt>
          <c:dPt>
            <c:idx val="41"/>
            <c:invertIfNegative val="0"/>
            <c:bubble3D val="0"/>
          </c:dPt>
          <c:dPt>
            <c:idx val="42"/>
            <c:invertIfNegative val="0"/>
            <c:bubble3D val="0"/>
          </c:dPt>
          <c:dPt>
            <c:idx val="43"/>
            <c:invertIfNegative val="0"/>
            <c:bubble3D val="0"/>
          </c:dPt>
          <c:dPt>
            <c:idx val="44"/>
            <c:invertIfNegative val="0"/>
            <c:bubble3D val="0"/>
          </c:dPt>
          <c:dPt>
            <c:idx val="45"/>
            <c:invertIfNegative val="0"/>
            <c:bubble3D val="0"/>
          </c:dPt>
          <c:dPt>
            <c:idx val="46"/>
            <c:invertIfNegative val="0"/>
            <c:bubble3D val="0"/>
          </c:dPt>
          <c:dPt>
            <c:idx val="47"/>
            <c:invertIfNegative val="0"/>
            <c:bubble3D val="0"/>
          </c:dPt>
          <c:val>
            <c:numRef>
              <c:f>Sheet1!$F$4:$F$51</c:f>
              <c:numCache>
                <c:formatCode>General</c:formatCode>
                <c:ptCount val="48"/>
                <c:pt idx="0">
                  <c:v>500</c:v>
                </c:pt>
                <c:pt idx="1">
                  <c:v>550</c:v>
                </c:pt>
                <c:pt idx="2">
                  <c:v>1210</c:v>
                </c:pt>
                <c:pt idx="3">
                  <c:v>1331</c:v>
                </c:pt>
                <c:pt idx="4">
                  <c:v>2440</c:v>
                </c:pt>
                <c:pt idx="5">
                  <c:v>2684</c:v>
                </c:pt>
                <c:pt idx="6">
                  <c:v>3690</c:v>
                </c:pt>
                <c:pt idx="7">
                  <c:v>4059</c:v>
                </c:pt>
                <c:pt idx="8">
                  <c:v>5358</c:v>
                </c:pt>
                <c:pt idx="9">
                  <c:v>5894</c:v>
                </c:pt>
                <c:pt idx="10">
                  <c:v>7565</c:v>
                </c:pt>
                <c:pt idx="11">
                  <c:v>9510</c:v>
                </c:pt>
                <c:pt idx="12">
                  <c:v>13076</c:v>
                </c:pt>
                <c:pt idx="13">
                  <c:v>14384</c:v>
                </c:pt>
                <c:pt idx="14">
                  <c:v>15822</c:v>
                </c:pt>
                <c:pt idx="15">
                  <c:v>17405</c:v>
                </c:pt>
                <c:pt idx="16">
                  <c:v>19145</c:v>
                </c:pt>
                <c:pt idx="17">
                  <c:v>21060</c:v>
                </c:pt>
                <c:pt idx="18">
                  <c:v>27799</c:v>
                </c:pt>
                <c:pt idx="19">
                  <c:v>30579</c:v>
                </c:pt>
                <c:pt idx="20">
                  <c:v>33637</c:v>
                </c:pt>
                <c:pt idx="21">
                  <c:v>37001</c:v>
                </c:pt>
                <c:pt idx="22">
                  <c:v>40701</c:v>
                </c:pt>
                <c:pt idx="23">
                  <c:v>44771</c:v>
                </c:pt>
                <c:pt idx="24">
                  <c:v>49248</c:v>
                </c:pt>
                <c:pt idx="25">
                  <c:v>63202</c:v>
                </c:pt>
                <c:pt idx="26">
                  <c:v>69522</c:v>
                </c:pt>
                <c:pt idx="27">
                  <c:v>76474</c:v>
                </c:pt>
                <c:pt idx="28">
                  <c:v>84122</c:v>
                </c:pt>
                <c:pt idx="29">
                  <c:v>92534</c:v>
                </c:pt>
                <c:pt idx="30">
                  <c:v>116329</c:v>
                </c:pt>
                <c:pt idx="31">
                  <c:v>127962</c:v>
                </c:pt>
                <c:pt idx="32">
                  <c:v>140758</c:v>
                </c:pt>
                <c:pt idx="33">
                  <c:v>154834</c:v>
                </c:pt>
                <c:pt idx="34">
                  <c:v>170317</c:v>
                </c:pt>
                <c:pt idx="35">
                  <c:v>187349</c:v>
                </c:pt>
                <c:pt idx="36">
                  <c:v>231845</c:v>
                </c:pt>
                <c:pt idx="37">
                  <c:v>255029</c:v>
                </c:pt>
                <c:pt idx="38">
                  <c:v>280532</c:v>
                </c:pt>
                <c:pt idx="39">
                  <c:v>308585</c:v>
                </c:pt>
                <c:pt idx="40">
                  <c:v>339444</c:v>
                </c:pt>
                <c:pt idx="41">
                  <c:v>373388</c:v>
                </c:pt>
                <c:pt idx="42">
                  <c:v>456364</c:v>
                </c:pt>
                <c:pt idx="43">
                  <c:v>502000</c:v>
                </c:pt>
                <c:pt idx="44">
                  <c:v>552200</c:v>
                </c:pt>
                <c:pt idx="45">
                  <c:v>607420</c:v>
                </c:pt>
                <c:pt idx="46">
                  <c:v>668162</c:v>
                </c:pt>
                <c:pt idx="47">
                  <c:v>734979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379392"/>
        <c:axId val="220510464"/>
      </c:barChart>
      <c:catAx>
        <c:axId val="22037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20510464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220510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2037939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Sheet1!$H$4:$H$51</c:f>
              <c:numCache>
                <c:formatCode>General</c:formatCode>
                <c:ptCount val="48"/>
                <c:pt idx="0">
                  <c:v>40</c:v>
                </c:pt>
                <c:pt idx="1">
                  <c:v>44</c:v>
                </c:pt>
                <c:pt idx="2">
                  <c:v>48</c:v>
                </c:pt>
                <c:pt idx="3">
                  <c:v>53</c:v>
                </c:pt>
                <c:pt idx="4">
                  <c:v>58</c:v>
                </c:pt>
                <c:pt idx="5">
                  <c:v>64</c:v>
                </c:pt>
                <c:pt idx="6">
                  <c:v>70</c:v>
                </c:pt>
                <c:pt idx="7">
                  <c:v>77</c:v>
                </c:pt>
                <c:pt idx="8">
                  <c:v>85</c:v>
                </c:pt>
                <c:pt idx="9">
                  <c:v>94</c:v>
                </c:pt>
                <c:pt idx="10">
                  <c:v>103</c:v>
                </c:pt>
                <c:pt idx="11">
                  <c:v>114</c:v>
                </c:pt>
                <c:pt idx="12">
                  <c:v>125</c:v>
                </c:pt>
                <c:pt idx="13">
                  <c:v>140</c:v>
                </c:pt>
                <c:pt idx="14">
                  <c:v>154</c:v>
                </c:pt>
                <c:pt idx="15">
                  <c:v>170</c:v>
                </c:pt>
                <c:pt idx="16">
                  <c:v>187</c:v>
                </c:pt>
                <c:pt idx="17">
                  <c:v>205</c:v>
                </c:pt>
                <c:pt idx="18">
                  <c:v>231</c:v>
                </c:pt>
                <c:pt idx="19">
                  <c:v>254</c:v>
                </c:pt>
                <c:pt idx="20">
                  <c:v>280</c:v>
                </c:pt>
                <c:pt idx="21">
                  <c:v>308</c:v>
                </c:pt>
                <c:pt idx="22">
                  <c:v>339</c:v>
                </c:pt>
                <c:pt idx="23">
                  <c:v>373</c:v>
                </c:pt>
                <c:pt idx="24">
                  <c:v>443</c:v>
                </c:pt>
                <c:pt idx="25">
                  <c:v>487</c:v>
                </c:pt>
                <c:pt idx="26">
                  <c:v>536</c:v>
                </c:pt>
                <c:pt idx="27">
                  <c:v>608</c:v>
                </c:pt>
                <c:pt idx="28">
                  <c:v>669</c:v>
                </c:pt>
                <c:pt idx="29">
                  <c:v>736</c:v>
                </c:pt>
                <c:pt idx="30">
                  <c:v>889</c:v>
                </c:pt>
                <c:pt idx="31">
                  <c:v>978</c:v>
                </c:pt>
                <c:pt idx="32">
                  <c:v>1076</c:v>
                </c:pt>
                <c:pt idx="33">
                  <c:v>1432</c:v>
                </c:pt>
                <c:pt idx="34">
                  <c:v>1575</c:v>
                </c:pt>
                <c:pt idx="35">
                  <c:v>1732</c:v>
                </c:pt>
                <c:pt idx="36">
                  <c:v>2318</c:v>
                </c:pt>
                <c:pt idx="37">
                  <c:v>2550</c:v>
                </c:pt>
                <c:pt idx="38">
                  <c:v>2805</c:v>
                </c:pt>
                <c:pt idx="39">
                  <c:v>3497</c:v>
                </c:pt>
                <c:pt idx="40">
                  <c:v>3847</c:v>
                </c:pt>
                <c:pt idx="41">
                  <c:v>4231</c:v>
                </c:pt>
                <c:pt idx="42">
                  <c:v>6297</c:v>
                </c:pt>
                <c:pt idx="43">
                  <c:v>6927</c:v>
                </c:pt>
                <c:pt idx="44">
                  <c:v>7620</c:v>
                </c:pt>
                <c:pt idx="45">
                  <c:v>8382</c:v>
                </c:pt>
                <c:pt idx="46">
                  <c:v>9220</c:v>
                </c:pt>
                <c:pt idx="47">
                  <c:v>10142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54976"/>
        <c:axId val="220656768"/>
      </c:lineChart>
      <c:catAx>
        <c:axId val="22065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20656768"/>
        <c:crosses val="autoZero"/>
        <c:auto val="1"/>
        <c:lblAlgn val="ctr"/>
        <c:lblOffset val="100"/>
        <c:noMultiLvlLbl val="0"/>
      </c:catAx>
      <c:valAx>
        <c:axId val="2206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5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685800</xdr:colOff>
      <xdr:row>0</xdr:row>
      <xdr:rowOff>114300</xdr:rowOff>
    </xdr:from>
    <xdr:to>
      <xdr:col>18</xdr:col>
      <xdr:colOff>9525</xdr:colOff>
      <xdr:row>28</xdr:row>
      <xdr:rowOff>142875</xdr:rowOff>
    </xdr:to>
    <xdr:pic>
      <xdr:nvPicPr>
        <xdr:cNvPr id="2049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14300"/>
          <a:ext cx="7553325" cy="4829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404495</xdr:colOff>
      <xdr:row>2</xdr:row>
      <xdr:rowOff>28575</xdr:rowOff>
    </xdr:from>
    <xdr:to>
      <xdr:col>22</xdr:col>
      <xdr:colOff>189865</xdr:colOff>
      <xdr:row>23</xdr:row>
      <xdr:rowOff>66675</xdr:rowOff>
    </xdr:to>
    <xdr:graphicFrame macro="">
      <xdr:nvGraphicFramePr>
        <xdr:cNvPr id="3076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419100</xdr:colOff>
      <xdr:row>24</xdr:row>
      <xdr:rowOff>33337</xdr:rowOff>
    </xdr:from>
    <xdr:to>
      <xdr:col>19</xdr:col>
      <xdr:colOff>190500</xdr:colOff>
      <xdr:row>39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62"/>
  <sheetViews>
    <sheetView tabSelected="1" zoomScaleNormal="100" workbookViewId="0">
      <pane xSplit="2" ySplit="2" topLeftCell="O3" activePane="bottomRight" state="frozen"/>
      <selection pane="topRight"/>
      <selection pane="bottomLeft"/>
      <selection pane="bottomRight" activeCell="AB7" sqref="AB7"/>
    </sheetView>
  </sheetViews>
  <sheetFormatPr defaultColWidth="9" defaultRowHeight="13.5" x14ac:dyDescent="0.15"/>
  <cols>
    <col min="1" max="1" width="9.125" customWidth="1"/>
    <col min="2" max="2" width="12.625" customWidth="1"/>
    <col min="3" max="4" width="5.125" customWidth="1"/>
    <col min="5" max="5" width="7.125" customWidth="1"/>
    <col min="6" max="6" width="11.125" customWidth="1"/>
    <col min="7" max="7" width="16.125" customWidth="1"/>
    <col min="8" max="9" width="9" customWidth="1"/>
    <col min="10" max="10" width="6.5" customWidth="1"/>
    <col min="11" max="19" width="6.125" customWidth="1"/>
    <col min="20" max="20" width="9.5" customWidth="1"/>
    <col min="21" max="23" width="9" customWidth="1"/>
    <col min="24" max="24" width="10.875" customWidth="1"/>
    <col min="25" max="25" width="11.5" customWidth="1"/>
    <col min="26" max="26" width="11.625" customWidth="1"/>
    <col min="27" max="28" width="18.375" customWidth="1"/>
    <col min="29" max="29" width="17.125" customWidth="1"/>
    <col min="30" max="31" width="13.875" customWidth="1"/>
    <col min="32" max="32" width="17.125" customWidth="1"/>
    <col min="33" max="33" width="11.625" customWidth="1"/>
    <col min="34" max="34" width="9.5" customWidth="1"/>
    <col min="35" max="35" width="13.875" customWidth="1"/>
  </cols>
  <sheetData>
    <row r="1" spans="1:42" s="16" customFormat="1" ht="14.25" x14ac:dyDescent="0.15">
      <c r="A1" s="16" t="s">
        <v>0</v>
      </c>
      <c r="B1" s="16" t="s">
        <v>1</v>
      </c>
      <c r="C1" s="16" t="s">
        <v>2</v>
      </c>
      <c r="D1" s="19" t="s">
        <v>3</v>
      </c>
      <c r="E1" s="19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21" t="s">
        <v>19</v>
      </c>
      <c r="U1" s="21" t="s">
        <v>20</v>
      </c>
      <c r="V1" s="21" t="s">
        <v>115</v>
      </c>
      <c r="W1" s="21" t="s">
        <v>21</v>
      </c>
      <c r="X1" s="21" t="s">
        <v>114</v>
      </c>
      <c r="Y1" s="21" t="s">
        <v>115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27</v>
      </c>
      <c r="AF1" s="21" t="s">
        <v>28</v>
      </c>
      <c r="AG1" s="21" t="s">
        <v>29</v>
      </c>
      <c r="AH1" s="21" t="s">
        <v>30</v>
      </c>
      <c r="AI1" s="21" t="s">
        <v>31</v>
      </c>
      <c r="AJ1" s="19" t="s">
        <v>32</v>
      </c>
    </row>
    <row r="2" spans="1:42" x14ac:dyDescent="0.15">
      <c r="A2" t="s">
        <v>33</v>
      </c>
      <c r="B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W2" t="s">
        <v>51</v>
      </c>
      <c r="X2" t="s">
        <v>52</v>
      </c>
      <c r="Z2" t="s">
        <v>53</v>
      </c>
      <c r="AA2" s="3" t="s">
        <v>54</v>
      </c>
      <c r="AB2" s="3" t="s">
        <v>55</v>
      </c>
      <c r="AC2" t="s">
        <v>56</v>
      </c>
      <c r="AD2" s="3" t="s">
        <v>57</v>
      </c>
      <c r="AE2" s="3" t="s">
        <v>58</v>
      </c>
      <c r="AF2" s="3" t="s">
        <v>59</v>
      </c>
      <c r="AJ2" s="3" t="s">
        <v>60</v>
      </c>
      <c r="AK2" s="23" t="s">
        <v>118</v>
      </c>
      <c r="AL2" s="23" t="s">
        <v>119</v>
      </c>
      <c r="AM2" s="23" t="s">
        <v>120</v>
      </c>
      <c r="AN2" s="23" t="s">
        <v>121</v>
      </c>
      <c r="AO2" s="23" t="s">
        <v>122</v>
      </c>
      <c r="AP2" s="23" t="s">
        <v>123</v>
      </c>
    </row>
    <row r="3" spans="1:42" x14ac:dyDescent="0.15">
      <c r="A3">
        <v>1001</v>
      </c>
      <c r="B3" t="s">
        <v>61</v>
      </c>
      <c r="F3">
        <v>101</v>
      </c>
      <c r="H3">
        <v>0.77</v>
      </c>
      <c r="J3">
        <v>10101</v>
      </c>
      <c r="K3">
        <v>10102</v>
      </c>
      <c r="L3">
        <v>10103</v>
      </c>
      <c r="M3">
        <v>10104</v>
      </c>
      <c r="N3">
        <v>10105</v>
      </c>
      <c r="O3">
        <v>10106</v>
      </c>
      <c r="T3">
        <v>500</v>
      </c>
      <c r="U3" s="1">
        <v>327</v>
      </c>
      <c r="V3" s="1"/>
      <c r="W3" s="1">
        <v>110</v>
      </c>
      <c r="X3" s="1">
        <v>16</v>
      </c>
      <c r="Y3" s="1">
        <v>16</v>
      </c>
      <c r="Z3" s="1">
        <v>47</v>
      </c>
      <c r="AA3" s="1">
        <v>0.2</v>
      </c>
      <c r="AB3" s="1">
        <v>1</v>
      </c>
      <c r="AD3" s="1">
        <v>7</v>
      </c>
      <c r="AE3" s="1">
        <v>0.1</v>
      </c>
      <c r="AF3" s="1">
        <v>3</v>
      </c>
    </row>
    <row r="4" spans="1:42" x14ac:dyDescent="0.15">
      <c r="A4">
        <v>1101</v>
      </c>
      <c r="B4" s="3" t="s">
        <v>62</v>
      </c>
      <c r="F4">
        <v>102</v>
      </c>
      <c r="H4">
        <v>0.77</v>
      </c>
      <c r="T4">
        <v>500</v>
      </c>
      <c r="U4" s="1"/>
      <c r="V4" s="1"/>
      <c r="W4" s="1"/>
      <c r="X4" s="1"/>
      <c r="Y4" s="1"/>
      <c r="Z4" s="1"/>
      <c r="AA4" s="1">
        <v>0.2</v>
      </c>
      <c r="AB4" s="1">
        <v>1</v>
      </c>
      <c r="AD4" s="1"/>
      <c r="AE4" s="1">
        <v>0.1</v>
      </c>
      <c r="AF4" s="1">
        <v>3</v>
      </c>
      <c r="AM4">
        <v>900</v>
      </c>
    </row>
    <row r="5" spans="1:42" x14ac:dyDescent="0.15">
      <c r="A5">
        <v>1201</v>
      </c>
      <c r="B5" s="1" t="s">
        <v>116</v>
      </c>
      <c r="F5">
        <v>103</v>
      </c>
      <c r="H5">
        <v>0.77</v>
      </c>
      <c r="T5">
        <v>500</v>
      </c>
      <c r="U5" s="1"/>
      <c r="V5" s="1"/>
      <c r="W5" s="1"/>
      <c r="X5" s="1"/>
      <c r="Y5" s="1"/>
      <c r="Z5" s="1"/>
      <c r="AA5" s="1">
        <v>0.2</v>
      </c>
      <c r="AB5" s="1">
        <v>1</v>
      </c>
      <c r="AD5" s="1"/>
      <c r="AE5" s="1">
        <v>0.1</v>
      </c>
      <c r="AF5" s="1">
        <v>3</v>
      </c>
      <c r="AL5">
        <v>900</v>
      </c>
      <c r="AM5">
        <v>300</v>
      </c>
    </row>
    <row r="6" spans="1:42" x14ac:dyDescent="0.15">
      <c r="B6" s="3"/>
      <c r="U6" s="1"/>
      <c r="V6" s="1"/>
      <c r="W6" s="1"/>
      <c r="X6" s="1"/>
      <c r="Y6" s="1"/>
      <c r="Z6" s="1"/>
      <c r="AA6" s="1"/>
      <c r="AB6" s="1"/>
      <c r="AD6" s="1"/>
      <c r="AE6" s="1"/>
      <c r="AF6" s="1"/>
    </row>
    <row r="7" spans="1:42" x14ac:dyDescent="0.15">
      <c r="AE7" s="1"/>
      <c r="AF7" s="1"/>
    </row>
    <row r="8" spans="1:42" s="17" customFormat="1" x14ac:dyDescent="0.15">
      <c r="A8" s="17">
        <v>10</v>
      </c>
      <c r="B8" s="20" t="s">
        <v>63</v>
      </c>
      <c r="D8" s="20">
        <v>1.1000000000000001</v>
      </c>
      <c r="E8" s="20"/>
      <c r="F8" s="17">
        <v>206</v>
      </c>
      <c r="H8" s="17">
        <v>1.4</v>
      </c>
      <c r="I8" s="17">
        <v>1</v>
      </c>
      <c r="J8" s="17">
        <v>20001</v>
      </c>
      <c r="K8" s="17">
        <v>20003</v>
      </c>
      <c r="O8" s="17">
        <v>20002</v>
      </c>
      <c r="T8" s="17">
        <v>500</v>
      </c>
      <c r="U8" s="20">
        <f>TRUNC(V8)</f>
        <v>500</v>
      </c>
      <c r="V8" s="20">
        <f>VLOOKUP($D8,Sheet1!$B$4:$F$51,5,0)</f>
        <v>500</v>
      </c>
      <c r="W8" s="20"/>
      <c r="X8" s="20">
        <f>TRUNC(Y8)</f>
        <v>40</v>
      </c>
      <c r="Y8" s="20">
        <f>VLOOKUP(D8,Sheet1!$B$4:$H$51,7,0)</f>
        <v>40</v>
      </c>
      <c r="Z8" s="20">
        <v>0</v>
      </c>
      <c r="AA8" s="20">
        <v>0.1</v>
      </c>
      <c r="AB8" s="20">
        <v>0</v>
      </c>
      <c r="AC8" s="20"/>
      <c r="AD8" s="20"/>
      <c r="AE8" s="20">
        <v>0.5</v>
      </c>
      <c r="AF8" s="20">
        <v>1</v>
      </c>
      <c r="AG8" s="20"/>
      <c r="AH8" s="20"/>
      <c r="AI8" s="20"/>
    </row>
    <row r="9" spans="1:42" s="17" customFormat="1" x14ac:dyDescent="0.15">
      <c r="A9" s="17">
        <v>111</v>
      </c>
      <c r="B9" s="20" t="s">
        <v>64</v>
      </c>
      <c r="D9" s="20">
        <v>1.1000000000000001</v>
      </c>
      <c r="E9" s="20">
        <v>1</v>
      </c>
      <c r="F9" s="17">
        <v>203</v>
      </c>
      <c r="H9" s="17">
        <v>1.4</v>
      </c>
      <c r="I9" s="17">
        <v>1</v>
      </c>
      <c r="J9" s="17">
        <v>20001</v>
      </c>
      <c r="K9" s="17">
        <v>20003</v>
      </c>
      <c r="T9" s="17">
        <v>200</v>
      </c>
      <c r="U9" s="20">
        <f t="shared" ref="U9:U72" si="0">TRUNC(V9)</f>
        <v>500</v>
      </c>
      <c r="V9" s="20">
        <f>VLOOKUP($D9,Sheet1!$B$4:$F$51,5,0)</f>
        <v>500</v>
      </c>
      <c r="W9" s="20"/>
      <c r="X9" s="20">
        <f t="shared" ref="X9:X72" si="1">TRUNC(Y9)</f>
        <v>40</v>
      </c>
      <c r="Y9" s="20">
        <f>VLOOKUP(D9,Sheet1!$B$4:$H$51,7,0)</f>
        <v>40</v>
      </c>
      <c r="Z9" s="20">
        <v>0</v>
      </c>
      <c r="AA9" s="20">
        <v>0.1</v>
      </c>
      <c r="AB9" s="20">
        <v>0</v>
      </c>
      <c r="AC9" s="20"/>
      <c r="AD9" s="20"/>
      <c r="AE9" s="20">
        <v>0.5</v>
      </c>
      <c r="AF9" s="20">
        <v>1</v>
      </c>
      <c r="AG9" s="20"/>
      <c r="AH9" s="20"/>
      <c r="AI9" s="20"/>
    </row>
    <row r="10" spans="1:42" s="17" customFormat="1" x14ac:dyDescent="0.15">
      <c r="A10" s="17">
        <v>112</v>
      </c>
      <c r="B10" s="20" t="s">
        <v>65</v>
      </c>
      <c r="D10" s="20">
        <v>1.1000000000000001</v>
      </c>
      <c r="E10" s="20"/>
      <c r="F10" s="17">
        <v>204</v>
      </c>
      <c r="H10" s="17">
        <v>1.4</v>
      </c>
      <c r="I10" s="17">
        <v>1</v>
      </c>
      <c r="J10" s="17">
        <v>20001</v>
      </c>
      <c r="K10" s="17">
        <v>20003</v>
      </c>
      <c r="T10" s="17">
        <v>200</v>
      </c>
      <c r="U10" s="20">
        <f t="shared" si="0"/>
        <v>500</v>
      </c>
      <c r="V10" s="20">
        <f>VLOOKUP($D10,Sheet1!$B$4:$F$51,5,0)</f>
        <v>500</v>
      </c>
      <c r="W10" s="20"/>
      <c r="X10" s="20">
        <f t="shared" si="1"/>
        <v>40</v>
      </c>
      <c r="Y10" s="20">
        <f>VLOOKUP(D10,Sheet1!$B$4:$H$51,7,0)</f>
        <v>40</v>
      </c>
      <c r="Z10" s="20">
        <v>0</v>
      </c>
      <c r="AA10" s="20">
        <v>0.1</v>
      </c>
      <c r="AB10" s="20">
        <v>0</v>
      </c>
      <c r="AC10" s="20"/>
      <c r="AD10" s="20"/>
      <c r="AE10" s="20">
        <v>0.5</v>
      </c>
      <c r="AF10" s="20">
        <v>1</v>
      </c>
      <c r="AG10" s="20"/>
      <c r="AH10" s="20"/>
      <c r="AI10" s="20"/>
    </row>
    <row r="11" spans="1:42" s="17" customFormat="1" x14ac:dyDescent="0.15">
      <c r="A11" s="17">
        <v>113</v>
      </c>
      <c r="B11" s="20" t="s">
        <v>66</v>
      </c>
      <c r="D11" s="20">
        <v>1.1000000000000001</v>
      </c>
      <c r="E11" s="20"/>
      <c r="F11" s="17">
        <v>205</v>
      </c>
      <c r="H11" s="17">
        <v>1.4</v>
      </c>
      <c r="I11" s="17">
        <v>1</v>
      </c>
      <c r="J11" s="17">
        <v>20001</v>
      </c>
      <c r="K11" s="17">
        <v>20003</v>
      </c>
      <c r="T11" s="17">
        <v>200</v>
      </c>
      <c r="U11" s="20">
        <f t="shared" si="0"/>
        <v>500</v>
      </c>
      <c r="V11" s="20">
        <f>VLOOKUP($D11,Sheet1!$B$4:$F$51,5,0)</f>
        <v>500</v>
      </c>
      <c r="W11" s="20"/>
      <c r="X11" s="20">
        <f t="shared" si="1"/>
        <v>40</v>
      </c>
      <c r="Y11" s="20">
        <f>VLOOKUP(D11,Sheet1!$B$4:$H$51,7,0)</f>
        <v>40</v>
      </c>
      <c r="Z11" s="20">
        <v>0</v>
      </c>
      <c r="AA11" s="20">
        <v>0.1</v>
      </c>
      <c r="AB11" s="20">
        <v>0</v>
      </c>
      <c r="AC11" s="20"/>
      <c r="AD11" s="20"/>
      <c r="AE11" s="20">
        <v>0.5</v>
      </c>
      <c r="AF11" s="20">
        <v>1</v>
      </c>
      <c r="AG11" s="20"/>
      <c r="AH11" s="20"/>
      <c r="AI11" s="20"/>
    </row>
    <row r="12" spans="1:42" s="17" customFormat="1" ht="12.75" customHeight="1" x14ac:dyDescent="0.15">
      <c r="A12" s="17">
        <v>114</v>
      </c>
      <c r="B12" s="20" t="s">
        <v>67</v>
      </c>
      <c r="D12" s="20">
        <v>1.1000000000000001</v>
      </c>
      <c r="E12" s="20"/>
      <c r="F12" s="17">
        <v>207</v>
      </c>
      <c r="G12" s="17">
        <v>1001</v>
      </c>
      <c r="H12" s="17">
        <v>1.4</v>
      </c>
      <c r="I12" s="17">
        <v>1</v>
      </c>
      <c r="J12" s="17">
        <v>20001</v>
      </c>
      <c r="K12" s="17">
        <v>20003</v>
      </c>
      <c r="T12" s="17">
        <v>300</v>
      </c>
      <c r="U12" s="20">
        <f t="shared" si="0"/>
        <v>500</v>
      </c>
      <c r="V12" s="20">
        <f>VLOOKUP($D12,Sheet1!$B$4:$F$51,5,0)</f>
        <v>500</v>
      </c>
      <c r="W12" s="20"/>
      <c r="X12" s="20">
        <f t="shared" si="1"/>
        <v>40</v>
      </c>
      <c r="Y12" s="20">
        <f>VLOOKUP(D12,Sheet1!$B$4:$H$51,7,0)</f>
        <v>40</v>
      </c>
      <c r="Z12" s="20">
        <v>0</v>
      </c>
      <c r="AA12" s="20">
        <v>0.1</v>
      </c>
      <c r="AB12" s="20">
        <v>0</v>
      </c>
      <c r="AD12" s="20"/>
      <c r="AE12" s="20">
        <v>0.5</v>
      </c>
      <c r="AF12" s="20">
        <v>1</v>
      </c>
    </row>
    <row r="13" spans="1:42" s="17" customFormat="1" x14ac:dyDescent="0.15">
      <c r="A13" s="17">
        <v>115</v>
      </c>
      <c r="B13" s="20" t="s">
        <v>68</v>
      </c>
      <c r="D13" s="20">
        <v>1.1000000000000001</v>
      </c>
      <c r="E13" s="20"/>
      <c r="F13" s="17">
        <v>209</v>
      </c>
      <c r="G13" s="17">
        <v>1003</v>
      </c>
      <c r="H13" s="17">
        <v>1.3080000000000001</v>
      </c>
      <c r="I13" s="17">
        <v>1</v>
      </c>
      <c r="J13" s="17">
        <v>20001</v>
      </c>
      <c r="K13" s="17">
        <v>20003</v>
      </c>
      <c r="T13" s="17">
        <v>200</v>
      </c>
      <c r="U13" s="20">
        <f t="shared" si="0"/>
        <v>500</v>
      </c>
      <c r="V13" s="20">
        <f>VLOOKUP($D13,Sheet1!$B$4:$F$51,5,0)</f>
        <v>500</v>
      </c>
      <c r="W13" s="20"/>
      <c r="X13" s="20">
        <f t="shared" si="1"/>
        <v>40</v>
      </c>
      <c r="Y13" s="20">
        <f>VLOOKUP(D13,Sheet1!$B$4:$H$51,7,0)</f>
        <v>40</v>
      </c>
      <c r="Z13" s="20">
        <v>0</v>
      </c>
      <c r="AA13" s="20">
        <v>0.1</v>
      </c>
      <c r="AB13" s="20">
        <v>0</v>
      </c>
      <c r="AD13" s="20"/>
      <c r="AE13" s="20">
        <v>0.5</v>
      </c>
      <c r="AF13" s="20">
        <v>1</v>
      </c>
    </row>
    <row r="14" spans="1:42" s="17" customFormat="1" x14ac:dyDescent="0.15">
      <c r="A14" s="17">
        <v>116</v>
      </c>
      <c r="B14" s="20" t="s">
        <v>69</v>
      </c>
      <c r="D14" s="20">
        <v>1.1000000000000001</v>
      </c>
      <c r="E14" s="20"/>
      <c r="F14" s="17">
        <v>208</v>
      </c>
      <c r="H14" s="17">
        <v>1.4</v>
      </c>
      <c r="I14" s="17">
        <v>1</v>
      </c>
      <c r="J14" s="17">
        <v>20001</v>
      </c>
      <c r="K14" s="17">
        <v>20003</v>
      </c>
      <c r="T14" s="17">
        <v>450</v>
      </c>
      <c r="U14" s="20">
        <f t="shared" si="0"/>
        <v>500</v>
      </c>
      <c r="V14" s="20">
        <f>VLOOKUP($D14,Sheet1!$B$4:$F$51,5,0)</f>
        <v>500</v>
      </c>
      <c r="W14" s="20"/>
      <c r="X14" s="20">
        <f t="shared" si="1"/>
        <v>32</v>
      </c>
      <c r="Y14" s="20">
        <f>Y13/1.25</f>
        <v>32</v>
      </c>
      <c r="Z14" s="20">
        <v>0</v>
      </c>
      <c r="AA14" s="20">
        <v>0.1</v>
      </c>
      <c r="AB14" s="20">
        <v>0</v>
      </c>
      <c r="AD14" s="20"/>
      <c r="AE14" s="20">
        <v>0.5</v>
      </c>
      <c r="AF14" s="20">
        <v>1</v>
      </c>
    </row>
    <row r="15" spans="1:42" s="18" customFormat="1" x14ac:dyDescent="0.15">
      <c r="A15" s="18">
        <v>117</v>
      </c>
      <c r="B15" s="18" t="s">
        <v>70</v>
      </c>
      <c r="D15" s="18">
        <v>1.1000000000000001</v>
      </c>
      <c r="F15" s="18">
        <v>205</v>
      </c>
      <c r="H15" s="18">
        <v>1.82</v>
      </c>
      <c r="I15" s="18">
        <v>2</v>
      </c>
      <c r="J15" s="18">
        <v>20001</v>
      </c>
      <c r="K15" s="18">
        <v>20003</v>
      </c>
      <c r="T15" s="18">
        <v>400</v>
      </c>
      <c r="U15" s="20">
        <f t="shared" si="0"/>
        <v>1000</v>
      </c>
      <c r="V15" s="18">
        <f>V14*2</f>
        <v>1000</v>
      </c>
      <c r="X15" s="22">
        <f t="shared" si="1"/>
        <v>50</v>
      </c>
      <c r="Y15" s="18">
        <v>50</v>
      </c>
      <c r="Z15" s="18">
        <v>0</v>
      </c>
      <c r="AA15" s="18">
        <v>0.1</v>
      </c>
      <c r="AB15" s="18">
        <v>0</v>
      </c>
      <c r="AE15" s="18">
        <v>0.5</v>
      </c>
      <c r="AF15" s="18">
        <v>1</v>
      </c>
      <c r="AJ15" s="18" t="str">
        <f>VLOOKUP(B15,Sheet2!$F$2:$K$15,4,0)</f>
        <v>images/icon/boss/zui_05.png</v>
      </c>
    </row>
    <row r="16" spans="1:42" s="17" customFormat="1" x14ac:dyDescent="0.15">
      <c r="A16" s="17">
        <v>121</v>
      </c>
      <c r="B16" s="20" t="s">
        <v>64</v>
      </c>
      <c r="D16" s="20">
        <v>1.2</v>
      </c>
      <c r="E16" s="20"/>
      <c r="F16" s="17">
        <v>203</v>
      </c>
      <c r="H16" s="17">
        <v>1.4</v>
      </c>
      <c r="I16" s="17">
        <v>1</v>
      </c>
      <c r="J16" s="17">
        <v>20001</v>
      </c>
      <c r="K16" s="17">
        <v>20003</v>
      </c>
      <c r="T16" s="17">
        <v>200</v>
      </c>
      <c r="U16" s="20">
        <f t="shared" si="0"/>
        <v>550</v>
      </c>
      <c r="V16" s="20">
        <f>VLOOKUP($D16,Sheet1!$B$4:$F$51,5,0)</f>
        <v>550</v>
      </c>
      <c r="W16" s="20"/>
      <c r="X16" s="20">
        <f t="shared" si="1"/>
        <v>44</v>
      </c>
      <c r="Y16" s="20">
        <f>VLOOKUP(D16,Sheet1!$B$4:$H$51,7,0)</f>
        <v>44</v>
      </c>
      <c r="Z16" s="20">
        <v>0</v>
      </c>
      <c r="AA16" s="20">
        <v>0.1</v>
      </c>
      <c r="AB16" s="20">
        <v>0</v>
      </c>
      <c r="AC16" s="20"/>
      <c r="AD16" s="20"/>
      <c r="AE16" s="20">
        <v>0.5</v>
      </c>
      <c r="AF16" s="20">
        <v>1</v>
      </c>
      <c r="AG16" s="20"/>
      <c r="AH16" s="20"/>
      <c r="AI16" s="20"/>
    </row>
    <row r="17" spans="1:36" s="17" customFormat="1" x14ac:dyDescent="0.15">
      <c r="A17" s="17">
        <v>122</v>
      </c>
      <c r="B17" s="20" t="s">
        <v>65</v>
      </c>
      <c r="D17" s="20">
        <v>1.2</v>
      </c>
      <c r="E17" s="20"/>
      <c r="F17" s="17">
        <v>204</v>
      </c>
      <c r="H17" s="17">
        <v>1.4</v>
      </c>
      <c r="I17" s="17">
        <v>1</v>
      </c>
      <c r="J17" s="17">
        <v>20001</v>
      </c>
      <c r="K17" s="17">
        <v>20003</v>
      </c>
      <c r="T17" s="17">
        <v>200</v>
      </c>
      <c r="U17" s="20">
        <f t="shared" si="0"/>
        <v>550</v>
      </c>
      <c r="V17" s="20">
        <f>VLOOKUP($D17,Sheet1!$B$4:$F$51,5,0)</f>
        <v>550</v>
      </c>
      <c r="W17" s="20"/>
      <c r="X17" s="20">
        <f t="shared" si="1"/>
        <v>44</v>
      </c>
      <c r="Y17" s="20">
        <f>VLOOKUP(D17,Sheet1!$B$4:$H$51,7,0)</f>
        <v>44</v>
      </c>
      <c r="Z17" s="20">
        <v>0</v>
      </c>
      <c r="AA17" s="20">
        <v>0.1</v>
      </c>
      <c r="AB17" s="20">
        <v>0</v>
      </c>
      <c r="AC17" s="20"/>
      <c r="AD17" s="20"/>
      <c r="AE17" s="20">
        <v>0.5</v>
      </c>
      <c r="AF17" s="20">
        <v>1</v>
      </c>
      <c r="AG17" s="20"/>
      <c r="AH17" s="20"/>
      <c r="AI17" s="20"/>
    </row>
    <row r="18" spans="1:36" s="17" customFormat="1" x14ac:dyDescent="0.15">
      <c r="A18" s="17">
        <v>123</v>
      </c>
      <c r="B18" s="20" t="s">
        <v>66</v>
      </c>
      <c r="D18" s="20">
        <v>1.2</v>
      </c>
      <c r="E18" s="20"/>
      <c r="F18" s="17">
        <v>205</v>
      </c>
      <c r="H18" s="17">
        <v>1.4</v>
      </c>
      <c r="I18" s="17">
        <v>1</v>
      </c>
      <c r="J18" s="17">
        <v>20001</v>
      </c>
      <c r="K18" s="17">
        <v>20003</v>
      </c>
      <c r="T18" s="17">
        <v>200</v>
      </c>
      <c r="U18" s="20">
        <f t="shared" si="0"/>
        <v>550</v>
      </c>
      <c r="V18" s="20">
        <f>VLOOKUP($D18,Sheet1!$B$4:$F$51,5,0)</f>
        <v>550</v>
      </c>
      <c r="W18" s="20"/>
      <c r="X18" s="20">
        <f t="shared" si="1"/>
        <v>44</v>
      </c>
      <c r="Y18" s="20">
        <f>VLOOKUP(D18,Sheet1!$B$4:$H$51,7,0)</f>
        <v>44</v>
      </c>
      <c r="Z18" s="20">
        <v>0</v>
      </c>
      <c r="AA18" s="20">
        <v>0.1</v>
      </c>
      <c r="AB18" s="20">
        <v>0</v>
      </c>
      <c r="AC18" s="20"/>
      <c r="AD18" s="20"/>
      <c r="AE18" s="20">
        <v>0.5</v>
      </c>
      <c r="AF18" s="20">
        <v>1</v>
      </c>
      <c r="AG18" s="20"/>
      <c r="AH18" s="20"/>
      <c r="AI18" s="20"/>
    </row>
    <row r="19" spans="1:36" s="17" customFormat="1" ht="12.75" customHeight="1" x14ac:dyDescent="0.15">
      <c r="A19" s="17">
        <v>124</v>
      </c>
      <c r="B19" s="20" t="s">
        <v>67</v>
      </c>
      <c r="D19" s="20">
        <v>1.2</v>
      </c>
      <c r="E19" s="20"/>
      <c r="F19" s="17">
        <v>207</v>
      </c>
      <c r="G19" s="17">
        <v>1001</v>
      </c>
      <c r="H19" s="17">
        <v>1.4</v>
      </c>
      <c r="I19" s="17">
        <v>1</v>
      </c>
      <c r="J19" s="17">
        <v>20001</v>
      </c>
      <c r="K19" s="17">
        <v>20003</v>
      </c>
      <c r="T19" s="17">
        <v>300</v>
      </c>
      <c r="U19" s="20">
        <f t="shared" si="0"/>
        <v>550</v>
      </c>
      <c r="V19" s="20">
        <f>VLOOKUP($D19,Sheet1!$B$4:$F$51,5,0)</f>
        <v>550</v>
      </c>
      <c r="W19" s="20"/>
      <c r="X19" s="20">
        <f t="shared" si="1"/>
        <v>44</v>
      </c>
      <c r="Y19" s="20">
        <f>VLOOKUP(D19,Sheet1!$B$4:$H$51,7,0)</f>
        <v>44</v>
      </c>
      <c r="Z19" s="20">
        <v>0</v>
      </c>
      <c r="AA19" s="20">
        <v>0.1</v>
      </c>
      <c r="AB19" s="20">
        <v>0</v>
      </c>
      <c r="AD19" s="20"/>
      <c r="AE19" s="20">
        <v>0.5</v>
      </c>
      <c r="AF19" s="20">
        <v>1</v>
      </c>
    </row>
    <row r="20" spans="1:36" s="17" customFormat="1" x14ac:dyDescent="0.15">
      <c r="A20" s="17">
        <v>125</v>
      </c>
      <c r="B20" s="20" t="s">
        <v>68</v>
      </c>
      <c r="D20" s="20">
        <v>1.2</v>
      </c>
      <c r="E20" s="20"/>
      <c r="F20" s="17">
        <v>209</v>
      </c>
      <c r="G20" s="17">
        <v>1003</v>
      </c>
      <c r="H20" s="17">
        <v>1.3080000000000001</v>
      </c>
      <c r="I20" s="17">
        <v>1</v>
      </c>
      <c r="J20" s="17">
        <v>20001</v>
      </c>
      <c r="K20" s="17">
        <v>20003</v>
      </c>
      <c r="T20" s="17">
        <v>200</v>
      </c>
      <c r="U20" s="20">
        <f t="shared" si="0"/>
        <v>550</v>
      </c>
      <c r="V20" s="20">
        <f>VLOOKUP($D20,Sheet1!$B$4:$F$51,5,0)</f>
        <v>550</v>
      </c>
      <c r="W20" s="20"/>
      <c r="X20" s="20">
        <f t="shared" si="1"/>
        <v>44</v>
      </c>
      <c r="Y20" s="20">
        <f>VLOOKUP(D20,Sheet1!$B$4:$H$51,7,0)</f>
        <v>44</v>
      </c>
      <c r="Z20" s="20">
        <v>0</v>
      </c>
      <c r="AA20" s="20">
        <v>0.1</v>
      </c>
      <c r="AB20" s="20">
        <v>0</v>
      </c>
      <c r="AD20" s="20"/>
      <c r="AE20" s="20">
        <v>0.5</v>
      </c>
      <c r="AF20" s="20">
        <v>1</v>
      </c>
    </row>
    <row r="21" spans="1:36" s="17" customFormat="1" x14ac:dyDescent="0.15">
      <c r="A21" s="17">
        <v>126</v>
      </c>
      <c r="B21" s="20" t="s">
        <v>69</v>
      </c>
      <c r="D21" s="20">
        <v>1.2</v>
      </c>
      <c r="E21" s="20"/>
      <c r="F21" s="17">
        <v>208</v>
      </c>
      <c r="H21" s="17">
        <v>1.4</v>
      </c>
      <c r="I21" s="17">
        <v>1</v>
      </c>
      <c r="J21" s="17">
        <v>20001</v>
      </c>
      <c r="K21" s="17">
        <v>20003</v>
      </c>
      <c r="T21" s="17">
        <v>450</v>
      </c>
      <c r="U21" s="20">
        <f t="shared" si="0"/>
        <v>550</v>
      </c>
      <c r="V21" s="20">
        <f>VLOOKUP($D21,Sheet1!$B$4:$F$51,5,0)</f>
        <v>550</v>
      </c>
      <c r="W21" s="20"/>
      <c r="X21" s="20">
        <f t="shared" si="1"/>
        <v>35</v>
      </c>
      <c r="Y21" s="20">
        <f>Y20/1.25</f>
        <v>35.200000000000003</v>
      </c>
      <c r="Z21" s="20">
        <v>0</v>
      </c>
      <c r="AA21" s="20">
        <v>0.1</v>
      </c>
      <c r="AB21" s="20">
        <v>0</v>
      </c>
      <c r="AD21" s="20"/>
      <c r="AE21" s="20">
        <v>0.5</v>
      </c>
      <c r="AF21" s="20">
        <v>1</v>
      </c>
    </row>
    <row r="22" spans="1:36" s="18" customFormat="1" x14ac:dyDescent="0.15">
      <c r="A22" s="18">
        <v>127</v>
      </c>
      <c r="B22" s="18" t="s">
        <v>71</v>
      </c>
      <c r="D22" s="18">
        <v>1.2</v>
      </c>
      <c r="F22" s="18">
        <v>204</v>
      </c>
      <c r="H22" s="18">
        <v>1.82</v>
      </c>
      <c r="I22" s="18">
        <v>2</v>
      </c>
      <c r="J22" s="18">
        <v>20001</v>
      </c>
      <c r="K22" s="18">
        <v>20003</v>
      </c>
      <c r="T22" s="18">
        <v>400</v>
      </c>
      <c r="U22" s="20">
        <f t="shared" si="0"/>
        <v>1100</v>
      </c>
      <c r="V22" s="18">
        <f>V21*2</f>
        <v>1100</v>
      </c>
      <c r="X22" s="22">
        <f t="shared" si="1"/>
        <v>55</v>
      </c>
      <c r="Y22" s="18">
        <v>55</v>
      </c>
      <c r="Z22" s="18">
        <v>0</v>
      </c>
      <c r="AA22" s="18">
        <v>0.1</v>
      </c>
      <c r="AB22" s="18">
        <v>0</v>
      </c>
      <c r="AE22" s="18">
        <v>0.5</v>
      </c>
      <c r="AF22" s="18">
        <v>1</v>
      </c>
      <c r="AJ22" s="18" t="str">
        <f>VLOOKUP(B22,Sheet2!$F$2:$K$15,4,0)</f>
        <v>images/icon/boss/zui_02.png</v>
      </c>
    </row>
    <row r="23" spans="1:36" s="17" customFormat="1" x14ac:dyDescent="0.15">
      <c r="A23" s="17">
        <v>131</v>
      </c>
      <c r="B23" s="20" t="s">
        <v>64</v>
      </c>
      <c r="D23" s="20">
        <v>1.3</v>
      </c>
      <c r="E23" s="20"/>
      <c r="F23" s="17">
        <v>203</v>
      </c>
      <c r="H23" s="17">
        <v>1.4</v>
      </c>
      <c r="I23" s="17">
        <v>1</v>
      </c>
      <c r="J23" s="17">
        <v>20001</v>
      </c>
      <c r="K23" s="17">
        <v>20003</v>
      </c>
      <c r="T23" s="17">
        <v>200</v>
      </c>
      <c r="U23" s="20">
        <f t="shared" si="0"/>
        <v>1210</v>
      </c>
      <c r="V23" s="20">
        <f>VLOOKUP($D23,Sheet1!$B$4:$F$51,5,0)</f>
        <v>1210</v>
      </c>
      <c r="W23" s="20"/>
      <c r="X23" s="20">
        <f t="shared" si="1"/>
        <v>48</v>
      </c>
      <c r="Y23" s="20">
        <f>VLOOKUP(D23,Sheet1!$B$4:$H$51,7,0)</f>
        <v>48</v>
      </c>
      <c r="Z23" s="20">
        <v>0</v>
      </c>
      <c r="AA23" s="20">
        <v>0.1</v>
      </c>
      <c r="AB23" s="20">
        <v>0</v>
      </c>
      <c r="AC23" s="20"/>
      <c r="AD23" s="20"/>
      <c r="AE23" s="20">
        <v>0.5</v>
      </c>
      <c r="AF23" s="20">
        <v>1</v>
      </c>
      <c r="AG23" s="20"/>
      <c r="AH23" s="20"/>
      <c r="AI23" s="20"/>
    </row>
    <row r="24" spans="1:36" s="17" customFormat="1" x14ac:dyDescent="0.15">
      <c r="A24" s="17">
        <v>132</v>
      </c>
      <c r="B24" s="20" t="s">
        <v>65</v>
      </c>
      <c r="D24" s="20">
        <v>1.3</v>
      </c>
      <c r="E24" s="20"/>
      <c r="F24" s="17">
        <v>204</v>
      </c>
      <c r="H24" s="17">
        <v>1.4</v>
      </c>
      <c r="I24" s="17">
        <v>1</v>
      </c>
      <c r="J24" s="17">
        <v>20001</v>
      </c>
      <c r="K24" s="17">
        <v>20003</v>
      </c>
      <c r="T24" s="17">
        <v>200</v>
      </c>
      <c r="U24" s="20">
        <f t="shared" si="0"/>
        <v>1210</v>
      </c>
      <c r="V24" s="20">
        <f>VLOOKUP($D24,Sheet1!$B$4:$F$51,5,0)</f>
        <v>1210</v>
      </c>
      <c r="W24" s="20"/>
      <c r="X24" s="20">
        <f t="shared" si="1"/>
        <v>48</v>
      </c>
      <c r="Y24" s="20">
        <f>VLOOKUP(D24,Sheet1!$B$4:$H$51,7,0)</f>
        <v>48</v>
      </c>
      <c r="Z24" s="20">
        <v>0</v>
      </c>
      <c r="AA24" s="20">
        <v>0.1</v>
      </c>
      <c r="AB24" s="20">
        <v>0</v>
      </c>
      <c r="AC24" s="20"/>
      <c r="AD24" s="20"/>
      <c r="AE24" s="20">
        <v>0.5</v>
      </c>
      <c r="AF24" s="20">
        <v>1</v>
      </c>
      <c r="AG24" s="20"/>
      <c r="AH24" s="20"/>
      <c r="AI24" s="20"/>
    </row>
    <row r="25" spans="1:36" s="17" customFormat="1" x14ac:dyDescent="0.15">
      <c r="A25" s="17">
        <v>133</v>
      </c>
      <c r="B25" s="20" t="s">
        <v>66</v>
      </c>
      <c r="D25" s="20">
        <v>1.3</v>
      </c>
      <c r="E25" s="20"/>
      <c r="F25" s="17">
        <v>205</v>
      </c>
      <c r="H25" s="17">
        <v>1.4</v>
      </c>
      <c r="I25" s="17">
        <v>1</v>
      </c>
      <c r="J25" s="17">
        <v>20001</v>
      </c>
      <c r="K25" s="17">
        <v>20003</v>
      </c>
      <c r="T25" s="17">
        <v>200</v>
      </c>
      <c r="U25" s="20">
        <f t="shared" si="0"/>
        <v>1210</v>
      </c>
      <c r="V25" s="20">
        <f>VLOOKUP($D25,Sheet1!$B$4:$F$51,5,0)</f>
        <v>1210</v>
      </c>
      <c r="W25" s="20"/>
      <c r="X25" s="20">
        <f t="shared" si="1"/>
        <v>48</v>
      </c>
      <c r="Y25" s="20">
        <f>VLOOKUP(D25,Sheet1!$B$4:$H$51,7,0)</f>
        <v>48</v>
      </c>
      <c r="Z25" s="20">
        <v>0</v>
      </c>
      <c r="AA25" s="20">
        <v>0.1</v>
      </c>
      <c r="AB25" s="20">
        <v>0</v>
      </c>
      <c r="AC25" s="20"/>
      <c r="AD25" s="20"/>
      <c r="AE25" s="20">
        <v>0.5</v>
      </c>
      <c r="AF25" s="20">
        <v>1</v>
      </c>
      <c r="AG25" s="20"/>
      <c r="AH25" s="20"/>
      <c r="AI25" s="20"/>
    </row>
    <row r="26" spans="1:36" s="17" customFormat="1" ht="12.75" customHeight="1" x14ac:dyDescent="0.15">
      <c r="A26" s="17">
        <v>134</v>
      </c>
      <c r="B26" s="20" t="s">
        <v>67</v>
      </c>
      <c r="D26" s="20">
        <v>1.3</v>
      </c>
      <c r="E26" s="20"/>
      <c r="F26" s="17">
        <v>207</v>
      </c>
      <c r="G26" s="17">
        <v>1001</v>
      </c>
      <c r="H26" s="17">
        <v>1.4</v>
      </c>
      <c r="I26" s="17">
        <v>1</v>
      </c>
      <c r="J26" s="17">
        <v>20001</v>
      </c>
      <c r="K26" s="17">
        <v>20003</v>
      </c>
      <c r="T26" s="17">
        <v>300</v>
      </c>
      <c r="U26" s="20">
        <f t="shared" si="0"/>
        <v>1210</v>
      </c>
      <c r="V26" s="20">
        <f>VLOOKUP($D26,Sheet1!$B$4:$F$51,5,0)</f>
        <v>1210</v>
      </c>
      <c r="W26" s="20"/>
      <c r="X26" s="20">
        <f t="shared" si="1"/>
        <v>48</v>
      </c>
      <c r="Y26" s="20">
        <f>VLOOKUP(D26,Sheet1!$B$4:$H$51,7,0)</f>
        <v>48</v>
      </c>
      <c r="Z26" s="20">
        <v>0</v>
      </c>
      <c r="AA26" s="20">
        <v>0.1</v>
      </c>
      <c r="AB26" s="20">
        <v>0</v>
      </c>
      <c r="AD26" s="20"/>
      <c r="AE26" s="20">
        <v>0.5</v>
      </c>
      <c r="AF26" s="20">
        <v>1</v>
      </c>
    </row>
    <row r="27" spans="1:36" s="17" customFormat="1" x14ac:dyDescent="0.15">
      <c r="A27" s="17">
        <v>135</v>
      </c>
      <c r="B27" s="20" t="s">
        <v>68</v>
      </c>
      <c r="D27" s="20">
        <v>1.3</v>
      </c>
      <c r="E27" s="20"/>
      <c r="F27" s="17">
        <v>209</v>
      </c>
      <c r="G27" s="17">
        <v>1003</v>
      </c>
      <c r="H27" s="17">
        <v>1.3080000000000001</v>
      </c>
      <c r="I27" s="17">
        <v>1</v>
      </c>
      <c r="J27" s="17">
        <v>20001</v>
      </c>
      <c r="K27" s="17">
        <v>20003</v>
      </c>
      <c r="T27" s="17">
        <v>200</v>
      </c>
      <c r="U27" s="20">
        <f t="shared" si="0"/>
        <v>1210</v>
      </c>
      <c r="V27" s="20">
        <f>VLOOKUP($D27,Sheet1!$B$4:$F$51,5,0)</f>
        <v>1210</v>
      </c>
      <c r="W27" s="20"/>
      <c r="X27" s="20">
        <f t="shared" si="1"/>
        <v>48</v>
      </c>
      <c r="Y27" s="20">
        <f>VLOOKUP(D27,Sheet1!$B$4:$H$51,7,0)</f>
        <v>48</v>
      </c>
      <c r="Z27" s="20">
        <v>0</v>
      </c>
      <c r="AA27" s="20">
        <v>0.1</v>
      </c>
      <c r="AB27" s="20">
        <v>0</v>
      </c>
      <c r="AD27" s="20"/>
      <c r="AE27" s="20">
        <v>0.5</v>
      </c>
      <c r="AF27" s="20">
        <v>1</v>
      </c>
    </row>
    <row r="28" spans="1:36" s="17" customFormat="1" x14ac:dyDescent="0.15">
      <c r="A28" s="17">
        <v>136</v>
      </c>
      <c r="B28" s="20" t="s">
        <v>69</v>
      </c>
      <c r="D28" s="20">
        <v>1.3</v>
      </c>
      <c r="E28" s="20"/>
      <c r="F28" s="17">
        <v>208</v>
      </c>
      <c r="H28" s="17">
        <v>1.4</v>
      </c>
      <c r="I28" s="17">
        <v>1</v>
      </c>
      <c r="J28" s="17">
        <v>20001</v>
      </c>
      <c r="K28" s="17">
        <v>20003</v>
      </c>
      <c r="T28" s="17">
        <v>450</v>
      </c>
      <c r="U28" s="20">
        <f t="shared" si="0"/>
        <v>1210</v>
      </c>
      <c r="V28" s="20">
        <f>VLOOKUP($D28,Sheet1!$B$4:$F$51,5,0)</f>
        <v>1210</v>
      </c>
      <c r="W28" s="20"/>
      <c r="X28" s="20">
        <f t="shared" si="1"/>
        <v>38</v>
      </c>
      <c r="Y28" s="20">
        <f>Y27/1.25</f>
        <v>38.4</v>
      </c>
      <c r="Z28" s="20">
        <v>0</v>
      </c>
      <c r="AA28" s="20">
        <v>0.1</v>
      </c>
      <c r="AB28" s="20">
        <v>0</v>
      </c>
      <c r="AD28" s="20"/>
      <c r="AE28" s="20">
        <v>0.5</v>
      </c>
      <c r="AF28" s="20">
        <v>1</v>
      </c>
    </row>
    <row r="29" spans="1:36" s="18" customFormat="1" x14ac:dyDescent="0.15">
      <c r="A29" s="18">
        <v>137</v>
      </c>
      <c r="B29" s="18" t="s">
        <v>72</v>
      </c>
      <c r="D29" s="18">
        <v>1.3</v>
      </c>
      <c r="F29" s="18">
        <v>203</v>
      </c>
      <c r="H29" s="18">
        <v>1.82</v>
      </c>
      <c r="I29" s="18">
        <v>2</v>
      </c>
      <c r="J29" s="18">
        <v>20001</v>
      </c>
      <c r="K29" s="18">
        <v>20003</v>
      </c>
      <c r="T29" s="18">
        <v>400</v>
      </c>
      <c r="U29" s="20">
        <f t="shared" si="0"/>
        <v>2420</v>
      </c>
      <c r="V29" s="18">
        <f>V28*2</f>
        <v>2420</v>
      </c>
      <c r="X29" s="22">
        <f t="shared" si="1"/>
        <v>55</v>
      </c>
      <c r="Y29" s="18">
        <v>55</v>
      </c>
      <c r="Z29" s="18">
        <v>0</v>
      </c>
      <c r="AA29" s="18">
        <v>0.1</v>
      </c>
      <c r="AB29" s="18">
        <v>0</v>
      </c>
      <c r="AE29" s="18">
        <v>0.5</v>
      </c>
      <c r="AF29" s="18">
        <v>1</v>
      </c>
      <c r="AJ29" s="18" t="str">
        <f>VLOOKUP(B29,Sheet2!$F$2:$K$15,4,0)</f>
        <v>images/icon/boss/zui_01.png</v>
      </c>
    </row>
    <row r="30" spans="1:36" s="17" customFormat="1" x14ac:dyDescent="0.15">
      <c r="A30" s="17">
        <v>141</v>
      </c>
      <c r="B30" s="20" t="s">
        <v>73</v>
      </c>
      <c r="D30" s="20">
        <v>1.4</v>
      </c>
      <c r="E30" s="20"/>
      <c r="F30" s="17">
        <v>203</v>
      </c>
      <c r="H30" s="17">
        <v>1.4</v>
      </c>
      <c r="I30" s="17">
        <v>1</v>
      </c>
      <c r="J30" s="17">
        <v>20001</v>
      </c>
      <c r="K30" s="17">
        <v>20003</v>
      </c>
      <c r="T30" s="17">
        <v>200</v>
      </c>
      <c r="U30" s="20">
        <f t="shared" si="0"/>
        <v>1331</v>
      </c>
      <c r="V30" s="20">
        <f>VLOOKUP($D30,Sheet1!$B$4:$F$51,5,0)</f>
        <v>1331</v>
      </c>
      <c r="W30" s="20"/>
      <c r="X30" s="20">
        <f t="shared" si="1"/>
        <v>53</v>
      </c>
      <c r="Y30" s="20">
        <f>VLOOKUP(D30,Sheet1!$B$4:$H$51,7,0)</f>
        <v>53</v>
      </c>
      <c r="Z30" s="20">
        <v>0</v>
      </c>
      <c r="AA30" s="20">
        <v>0.1</v>
      </c>
      <c r="AB30" s="20">
        <v>0</v>
      </c>
      <c r="AC30" s="20"/>
      <c r="AD30" s="20"/>
      <c r="AE30" s="20">
        <v>0.5</v>
      </c>
      <c r="AF30" s="20">
        <v>1</v>
      </c>
      <c r="AG30" s="20"/>
      <c r="AH30" s="20"/>
      <c r="AI30" s="20"/>
    </row>
    <row r="31" spans="1:36" s="17" customFormat="1" x14ac:dyDescent="0.15">
      <c r="A31" s="17">
        <v>142</v>
      </c>
      <c r="B31" s="20" t="s">
        <v>65</v>
      </c>
      <c r="D31" s="20">
        <v>1.4</v>
      </c>
      <c r="E31" s="20"/>
      <c r="F31" s="17">
        <v>204</v>
      </c>
      <c r="H31" s="17">
        <v>1.4</v>
      </c>
      <c r="I31" s="17">
        <v>1</v>
      </c>
      <c r="J31" s="17">
        <v>20001</v>
      </c>
      <c r="K31" s="17">
        <v>20003</v>
      </c>
      <c r="T31" s="17">
        <v>200</v>
      </c>
      <c r="U31" s="20">
        <f t="shared" si="0"/>
        <v>1331</v>
      </c>
      <c r="V31" s="20">
        <f>VLOOKUP($D31,Sheet1!$B$4:$F$51,5,0)</f>
        <v>1331</v>
      </c>
      <c r="W31" s="20"/>
      <c r="X31" s="20">
        <f t="shared" si="1"/>
        <v>53</v>
      </c>
      <c r="Y31" s="20">
        <f>VLOOKUP(D31,Sheet1!$B$4:$H$51,7,0)</f>
        <v>53</v>
      </c>
      <c r="Z31" s="20">
        <v>0</v>
      </c>
      <c r="AA31" s="20">
        <v>0.1</v>
      </c>
      <c r="AB31" s="20">
        <v>0</v>
      </c>
      <c r="AC31" s="20"/>
      <c r="AD31" s="20"/>
      <c r="AE31" s="20">
        <v>0.5</v>
      </c>
      <c r="AF31" s="20">
        <v>1</v>
      </c>
      <c r="AG31" s="20"/>
      <c r="AH31" s="20"/>
      <c r="AI31" s="20"/>
    </row>
    <row r="32" spans="1:36" s="17" customFormat="1" x14ac:dyDescent="0.15">
      <c r="A32" s="17">
        <v>143</v>
      </c>
      <c r="B32" s="20" t="s">
        <v>66</v>
      </c>
      <c r="D32" s="20">
        <v>1.4</v>
      </c>
      <c r="E32" s="20"/>
      <c r="F32" s="17">
        <v>205</v>
      </c>
      <c r="H32" s="17">
        <v>1.4</v>
      </c>
      <c r="I32" s="17">
        <v>1</v>
      </c>
      <c r="J32" s="17">
        <v>20001</v>
      </c>
      <c r="K32" s="17">
        <v>20003</v>
      </c>
      <c r="T32" s="17">
        <v>200</v>
      </c>
      <c r="U32" s="20">
        <f t="shared" si="0"/>
        <v>1331</v>
      </c>
      <c r="V32" s="20">
        <f>VLOOKUP($D32,Sheet1!$B$4:$F$51,5,0)</f>
        <v>1331</v>
      </c>
      <c r="W32" s="20"/>
      <c r="X32" s="20">
        <f t="shared" si="1"/>
        <v>53</v>
      </c>
      <c r="Y32" s="20">
        <f>VLOOKUP(D32,Sheet1!$B$4:$H$51,7,0)</f>
        <v>53</v>
      </c>
      <c r="Z32" s="20">
        <v>0</v>
      </c>
      <c r="AA32" s="20">
        <v>0.1</v>
      </c>
      <c r="AB32" s="20">
        <v>0</v>
      </c>
      <c r="AC32" s="20"/>
      <c r="AD32" s="20"/>
      <c r="AE32" s="20">
        <v>0.5</v>
      </c>
      <c r="AF32" s="20">
        <v>1</v>
      </c>
      <c r="AG32" s="20"/>
      <c r="AH32" s="20"/>
      <c r="AI32" s="20"/>
    </row>
    <row r="33" spans="1:36" s="17" customFormat="1" ht="12.75" customHeight="1" x14ac:dyDescent="0.15">
      <c r="A33" s="17">
        <v>144</v>
      </c>
      <c r="B33" s="20" t="s">
        <v>67</v>
      </c>
      <c r="D33" s="20">
        <v>1.4</v>
      </c>
      <c r="E33" s="20"/>
      <c r="F33" s="17">
        <v>207</v>
      </c>
      <c r="G33" s="17">
        <v>1001</v>
      </c>
      <c r="H33" s="17">
        <v>1.4</v>
      </c>
      <c r="I33" s="17">
        <v>1</v>
      </c>
      <c r="J33" s="17">
        <v>20001</v>
      </c>
      <c r="K33" s="17">
        <v>20003</v>
      </c>
      <c r="T33" s="17">
        <v>300</v>
      </c>
      <c r="U33" s="20">
        <f t="shared" si="0"/>
        <v>1331</v>
      </c>
      <c r="V33" s="20">
        <f>VLOOKUP($D33,Sheet1!$B$4:$F$51,5,0)</f>
        <v>1331</v>
      </c>
      <c r="W33" s="20"/>
      <c r="X33" s="20">
        <f t="shared" si="1"/>
        <v>53</v>
      </c>
      <c r="Y33" s="20">
        <f>VLOOKUP(D33,Sheet1!$B$4:$H$51,7,0)</f>
        <v>53</v>
      </c>
      <c r="Z33" s="20">
        <v>0</v>
      </c>
      <c r="AA33" s="20">
        <v>0.1</v>
      </c>
      <c r="AB33" s="20">
        <v>0</v>
      </c>
      <c r="AD33" s="20"/>
      <c r="AE33" s="20">
        <v>0.5</v>
      </c>
      <c r="AF33" s="20">
        <v>1</v>
      </c>
    </row>
    <row r="34" spans="1:36" s="17" customFormat="1" x14ac:dyDescent="0.15">
      <c r="A34" s="17">
        <v>145</v>
      </c>
      <c r="B34" s="20" t="s">
        <v>68</v>
      </c>
      <c r="D34" s="20">
        <v>1.4</v>
      </c>
      <c r="E34" s="20"/>
      <c r="F34" s="17">
        <v>209</v>
      </c>
      <c r="G34" s="17">
        <v>1003</v>
      </c>
      <c r="H34" s="17">
        <v>1.3080000000000001</v>
      </c>
      <c r="I34" s="17">
        <v>1</v>
      </c>
      <c r="J34" s="17">
        <v>20001</v>
      </c>
      <c r="K34" s="17">
        <v>20003</v>
      </c>
      <c r="T34" s="17">
        <v>200</v>
      </c>
      <c r="U34" s="20">
        <f t="shared" si="0"/>
        <v>1331</v>
      </c>
      <c r="V34" s="20">
        <f>VLOOKUP($D34,Sheet1!$B$4:$F$51,5,0)</f>
        <v>1331</v>
      </c>
      <c r="W34" s="20"/>
      <c r="X34" s="20">
        <f t="shared" si="1"/>
        <v>53</v>
      </c>
      <c r="Y34" s="20">
        <f>VLOOKUP(D34,Sheet1!$B$4:$H$51,7,0)</f>
        <v>53</v>
      </c>
      <c r="Z34" s="20">
        <v>0</v>
      </c>
      <c r="AA34" s="20">
        <v>0.1</v>
      </c>
      <c r="AB34" s="20">
        <v>0</v>
      </c>
      <c r="AD34" s="20"/>
      <c r="AE34" s="20">
        <v>0.5</v>
      </c>
      <c r="AF34" s="20">
        <v>1</v>
      </c>
    </row>
    <row r="35" spans="1:36" s="17" customFormat="1" x14ac:dyDescent="0.15">
      <c r="A35" s="17">
        <v>146</v>
      </c>
      <c r="B35" s="20" t="s">
        <v>69</v>
      </c>
      <c r="D35" s="20">
        <v>1.4</v>
      </c>
      <c r="E35" s="20"/>
      <c r="F35" s="17">
        <v>208</v>
      </c>
      <c r="H35" s="17">
        <v>1.4</v>
      </c>
      <c r="I35" s="17">
        <v>1</v>
      </c>
      <c r="J35" s="17">
        <v>20001</v>
      </c>
      <c r="K35" s="17">
        <v>20003</v>
      </c>
      <c r="T35" s="17">
        <v>450</v>
      </c>
      <c r="U35" s="20">
        <f t="shared" si="0"/>
        <v>1331</v>
      </c>
      <c r="V35" s="20">
        <f>VLOOKUP($D35,Sheet1!$B$4:$F$51,5,0)</f>
        <v>1331</v>
      </c>
      <c r="W35" s="20"/>
      <c r="X35" s="20">
        <f t="shared" si="1"/>
        <v>42</v>
      </c>
      <c r="Y35" s="20">
        <f>Y34/1.25</f>
        <v>42.4</v>
      </c>
      <c r="Z35" s="20">
        <v>0</v>
      </c>
      <c r="AA35" s="20">
        <v>0.1</v>
      </c>
      <c r="AB35" s="20">
        <v>0</v>
      </c>
      <c r="AD35" s="20"/>
      <c r="AE35" s="20">
        <v>0.5</v>
      </c>
      <c r="AF35" s="20">
        <v>1</v>
      </c>
    </row>
    <row r="36" spans="1:36" s="18" customFormat="1" x14ac:dyDescent="0.15">
      <c r="A36" s="18">
        <v>147</v>
      </c>
      <c r="B36" s="18" t="s">
        <v>74</v>
      </c>
      <c r="D36" s="18">
        <v>1.4</v>
      </c>
      <c r="F36" s="18">
        <v>209</v>
      </c>
      <c r="G36" s="18">
        <v>1003</v>
      </c>
      <c r="H36" s="18">
        <v>1.82</v>
      </c>
      <c r="I36" s="18">
        <v>2</v>
      </c>
      <c r="J36" s="18">
        <v>20001</v>
      </c>
      <c r="K36" s="18">
        <v>20003</v>
      </c>
      <c r="T36" s="18">
        <v>400</v>
      </c>
      <c r="U36" s="20">
        <f t="shared" si="0"/>
        <v>2662</v>
      </c>
      <c r="V36" s="18">
        <f>V35*2</f>
        <v>2662</v>
      </c>
      <c r="X36" s="22">
        <f t="shared" si="1"/>
        <v>60</v>
      </c>
      <c r="Y36" s="18">
        <v>60</v>
      </c>
      <c r="Z36" s="18">
        <v>0</v>
      </c>
      <c r="AA36" s="18">
        <v>0.1</v>
      </c>
      <c r="AB36" s="18">
        <v>0</v>
      </c>
      <c r="AE36" s="18">
        <v>0.5</v>
      </c>
      <c r="AF36" s="18">
        <v>1</v>
      </c>
      <c r="AJ36" s="18" t="str">
        <f>VLOOKUP(B36,Sheet2!$F$2:$K$15,4,0)</f>
        <v>images/icon/boss/zui_06.png</v>
      </c>
    </row>
    <row r="37" spans="1:36" s="17" customFormat="1" x14ac:dyDescent="0.15">
      <c r="A37" s="17">
        <v>151</v>
      </c>
      <c r="B37" s="20" t="s">
        <v>64</v>
      </c>
      <c r="D37" s="20">
        <v>1.5</v>
      </c>
      <c r="E37" s="20"/>
      <c r="F37" s="17">
        <v>203</v>
      </c>
      <c r="H37" s="17">
        <v>1.4</v>
      </c>
      <c r="I37" s="17">
        <v>1</v>
      </c>
      <c r="J37" s="17">
        <v>20001</v>
      </c>
      <c r="K37" s="17">
        <v>20003</v>
      </c>
      <c r="T37" s="17">
        <v>200</v>
      </c>
      <c r="U37" s="20">
        <f t="shared" si="0"/>
        <v>2440</v>
      </c>
      <c r="V37" s="20">
        <f>VLOOKUP($D37,Sheet1!$B$4:$F$51,5,0)</f>
        <v>2440</v>
      </c>
      <c r="W37" s="20"/>
      <c r="X37" s="20">
        <f t="shared" si="1"/>
        <v>58</v>
      </c>
      <c r="Y37" s="20">
        <f>VLOOKUP(D37,Sheet1!$B$4:$H$51,7,0)</f>
        <v>58</v>
      </c>
      <c r="Z37" s="20">
        <v>0</v>
      </c>
      <c r="AA37" s="20">
        <v>0.1</v>
      </c>
      <c r="AB37" s="20">
        <v>0</v>
      </c>
      <c r="AC37" s="20"/>
      <c r="AD37" s="20"/>
      <c r="AE37" s="20">
        <v>0.5</v>
      </c>
      <c r="AF37" s="20">
        <v>1</v>
      </c>
      <c r="AG37" s="20"/>
      <c r="AH37" s="20"/>
      <c r="AI37" s="20"/>
    </row>
    <row r="38" spans="1:36" s="17" customFormat="1" x14ac:dyDescent="0.15">
      <c r="A38" s="17">
        <v>152</v>
      </c>
      <c r="B38" s="20" t="s">
        <v>65</v>
      </c>
      <c r="D38" s="20">
        <v>1.5</v>
      </c>
      <c r="E38" s="20"/>
      <c r="F38" s="17">
        <v>204</v>
      </c>
      <c r="H38" s="17">
        <v>1.4</v>
      </c>
      <c r="I38" s="17">
        <v>1</v>
      </c>
      <c r="J38" s="17">
        <v>20001</v>
      </c>
      <c r="K38" s="17">
        <v>20003</v>
      </c>
      <c r="T38" s="17">
        <v>200</v>
      </c>
      <c r="U38" s="20">
        <f t="shared" si="0"/>
        <v>2440</v>
      </c>
      <c r="V38" s="20">
        <f>VLOOKUP($D38,Sheet1!$B$4:$F$51,5,0)</f>
        <v>2440</v>
      </c>
      <c r="W38" s="20"/>
      <c r="X38" s="20">
        <f t="shared" si="1"/>
        <v>58</v>
      </c>
      <c r="Y38" s="20">
        <f>VLOOKUP(D38,Sheet1!$B$4:$H$51,7,0)</f>
        <v>58</v>
      </c>
      <c r="Z38" s="20">
        <v>0</v>
      </c>
      <c r="AA38" s="20">
        <v>0.1</v>
      </c>
      <c r="AB38" s="20">
        <v>0</v>
      </c>
      <c r="AC38" s="20"/>
      <c r="AD38" s="20"/>
      <c r="AE38" s="20">
        <v>0.5</v>
      </c>
      <c r="AF38" s="20">
        <v>1</v>
      </c>
      <c r="AG38" s="20"/>
      <c r="AH38" s="20"/>
      <c r="AI38" s="20"/>
    </row>
    <row r="39" spans="1:36" s="17" customFormat="1" x14ac:dyDescent="0.15">
      <c r="A39" s="17">
        <v>153</v>
      </c>
      <c r="B39" s="20" t="s">
        <v>66</v>
      </c>
      <c r="D39" s="20">
        <v>1.5</v>
      </c>
      <c r="E39" s="20"/>
      <c r="F39" s="17">
        <v>205</v>
      </c>
      <c r="H39" s="17">
        <v>1.4</v>
      </c>
      <c r="I39" s="17">
        <v>1</v>
      </c>
      <c r="J39" s="17">
        <v>20001</v>
      </c>
      <c r="K39" s="17">
        <v>20003</v>
      </c>
      <c r="T39" s="17">
        <v>200</v>
      </c>
      <c r="U39" s="20">
        <f t="shared" si="0"/>
        <v>2440</v>
      </c>
      <c r="V39" s="20">
        <f>VLOOKUP($D39,Sheet1!$B$4:$F$51,5,0)</f>
        <v>2440</v>
      </c>
      <c r="W39" s="20"/>
      <c r="X39" s="20">
        <f t="shared" si="1"/>
        <v>58</v>
      </c>
      <c r="Y39" s="20">
        <f>VLOOKUP(D39,Sheet1!$B$4:$H$51,7,0)</f>
        <v>58</v>
      </c>
      <c r="Z39" s="20">
        <v>0</v>
      </c>
      <c r="AA39" s="20">
        <v>0.1</v>
      </c>
      <c r="AB39" s="20">
        <v>0</v>
      </c>
      <c r="AC39" s="20"/>
      <c r="AD39" s="20"/>
      <c r="AE39" s="20">
        <v>0.5</v>
      </c>
      <c r="AF39" s="20">
        <v>1</v>
      </c>
      <c r="AG39" s="20"/>
      <c r="AH39" s="20"/>
      <c r="AI39" s="20"/>
    </row>
    <row r="40" spans="1:36" s="17" customFormat="1" ht="12.75" customHeight="1" x14ac:dyDescent="0.15">
      <c r="A40" s="17">
        <v>154</v>
      </c>
      <c r="B40" s="20" t="s">
        <v>67</v>
      </c>
      <c r="D40" s="20">
        <v>1.5</v>
      </c>
      <c r="E40" s="20"/>
      <c r="F40" s="17">
        <v>207</v>
      </c>
      <c r="G40" s="17">
        <v>1001</v>
      </c>
      <c r="H40" s="17">
        <v>1.4</v>
      </c>
      <c r="I40" s="17">
        <v>1</v>
      </c>
      <c r="J40" s="17">
        <v>20001</v>
      </c>
      <c r="K40" s="17">
        <v>20003</v>
      </c>
      <c r="T40" s="17">
        <v>300</v>
      </c>
      <c r="U40" s="20">
        <f t="shared" si="0"/>
        <v>2440</v>
      </c>
      <c r="V40" s="20">
        <f>VLOOKUP($D40,Sheet1!$B$4:$F$51,5,0)</f>
        <v>2440</v>
      </c>
      <c r="W40" s="20"/>
      <c r="X40" s="20">
        <f t="shared" si="1"/>
        <v>58</v>
      </c>
      <c r="Y40" s="20">
        <f>VLOOKUP(D40,Sheet1!$B$4:$H$51,7,0)</f>
        <v>58</v>
      </c>
      <c r="Z40" s="20">
        <v>0</v>
      </c>
      <c r="AA40" s="20">
        <v>0.1</v>
      </c>
      <c r="AB40" s="20">
        <v>0</v>
      </c>
      <c r="AD40" s="20"/>
      <c r="AE40" s="20">
        <v>0.5</v>
      </c>
      <c r="AF40" s="20">
        <v>1</v>
      </c>
    </row>
    <row r="41" spans="1:36" s="17" customFormat="1" x14ac:dyDescent="0.15">
      <c r="A41" s="17">
        <v>155</v>
      </c>
      <c r="B41" s="20" t="s">
        <v>68</v>
      </c>
      <c r="D41" s="20">
        <v>1.5</v>
      </c>
      <c r="E41" s="20"/>
      <c r="F41" s="17">
        <v>209</v>
      </c>
      <c r="G41" s="17">
        <v>1003</v>
      </c>
      <c r="H41" s="17">
        <v>1.3080000000000001</v>
      </c>
      <c r="I41" s="17">
        <v>1</v>
      </c>
      <c r="J41" s="17">
        <v>20001</v>
      </c>
      <c r="K41" s="17">
        <v>20003</v>
      </c>
      <c r="T41" s="17">
        <v>200</v>
      </c>
      <c r="U41" s="20">
        <f t="shared" si="0"/>
        <v>2440</v>
      </c>
      <c r="V41" s="20">
        <f>VLOOKUP($D41,Sheet1!$B$4:$F$51,5,0)</f>
        <v>2440</v>
      </c>
      <c r="W41" s="20"/>
      <c r="X41" s="20">
        <f t="shared" si="1"/>
        <v>58</v>
      </c>
      <c r="Y41" s="20">
        <f>VLOOKUP(D41,Sheet1!$B$4:$H$51,7,0)</f>
        <v>58</v>
      </c>
      <c r="Z41" s="20">
        <v>0</v>
      </c>
      <c r="AA41" s="20">
        <v>0.1</v>
      </c>
      <c r="AB41" s="20">
        <v>0</v>
      </c>
      <c r="AD41" s="20"/>
      <c r="AE41" s="20">
        <v>0.5</v>
      </c>
      <c r="AF41" s="20">
        <v>1</v>
      </c>
    </row>
    <row r="42" spans="1:36" s="17" customFormat="1" x14ac:dyDescent="0.15">
      <c r="A42" s="17">
        <v>156</v>
      </c>
      <c r="B42" s="20" t="s">
        <v>69</v>
      </c>
      <c r="D42" s="20">
        <v>1.5</v>
      </c>
      <c r="E42" s="20"/>
      <c r="F42" s="17">
        <v>208</v>
      </c>
      <c r="H42" s="17">
        <v>1.4</v>
      </c>
      <c r="I42" s="17">
        <v>1</v>
      </c>
      <c r="J42" s="17">
        <v>20001</v>
      </c>
      <c r="K42" s="17">
        <v>20003</v>
      </c>
      <c r="T42" s="17">
        <v>450</v>
      </c>
      <c r="U42" s="20">
        <f t="shared" si="0"/>
        <v>2440</v>
      </c>
      <c r="V42" s="20">
        <f>VLOOKUP($D42,Sheet1!$B$4:$F$51,5,0)</f>
        <v>2440</v>
      </c>
      <c r="W42" s="20"/>
      <c r="X42" s="20">
        <f t="shared" si="1"/>
        <v>46</v>
      </c>
      <c r="Y42" s="20">
        <f>Y41/1.25</f>
        <v>46.4</v>
      </c>
      <c r="Z42" s="20">
        <v>0</v>
      </c>
      <c r="AA42" s="20">
        <v>0.1</v>
      </c>
      <c r="AB42" s="20">
        <v>0</v>
      </c>
      <c r="AD42" s="20"/>
      <c r="AE42" s="20">
        <v>0.5</v>
      </c>
      <c r="AF42" s="20">
        <v>1</v>
      </c>
    </row>
    <row r="43" spans="1:36" s="18" customFormat="1" x14ac:dyDescent="0.15">
      <c r="A43" s="18">
        <v>157</v>
      </c>
      <c r="B43" s="18" t="s">
        <v>75</v>
      </c>
      <c r="D43" s="18">
        <v>1.5</v>
      </c>
      <c r="F43" s="18">
        <v>207</v>
      </c>
      <c r="G43" s="18">
        <v>1001</v>
      </c>
      <c r="H43" s="18">
        <v>1.82</v>
      </c>
      <c r="I43" s="18">
        <v>2</v>
      </c>
      <c r="J43" s="18">
        <v>20001</v>
      </c>
      <c r="K43" s="18">
        <v>20003</v>
      </c>
      <c r="T43" s="18">
        <v>400</v>
      </c>
      <c r="U43" s="20">
        <f t="shared" si="0"/>
        <v>4880</v>
      </c>
      <c r="V43" s="18">
        <f>V42*2</f>
        <v>4880</v>
      </c>
      <c r="X43" s="22">
        <f t="shared" si="1"/>
        <v>60</v>
      </c>
      <c r="Y43" s="18">
        <v>60</v>
      </c>
      <c r="Z43" s="18">
        <v>0</v>
      </c>
      <c r="AA43" s="18">
        <v>0.1</v>
      </c>
      <c r="AB43" s="18">
        <v>0</v>
      </c>
      <c r="AE43" s="18">
        <v>0.5</v>
      </c>
      <c r="AF43" s="18">
        <v>1</v>
      </c>
      <c r="AJ43" s="18" t="str">
        <f>VLOOKUP(B43,Sheet2!$F$2:$K$15,4,0)</f>
        <v>images/icon/boss/zui_03.png</v>
      </c>
    </row>
    <row r="44" spans="1:36" s="17" customFormat="1" x14ac:dyDescent="0.15">
      <c r="A44" s="17">
        <v>161</v>
      </c>
      <c r="B44" s="20" t="s">
        <v>64</v>
      </c>
      <c r="D44" s="20">
        <v>1.6</v>
      </c>
      <c r="E44" s="20"/>
      <c r="F44" s="17">
        <v>203</v>
      </c>
      <c r="H44" s="17">
        <v>1.4</v>
      </c>
      <c r="I44" s="17">
        <v>1</v>
      </c>
      <c r="J44" s="17">
        <v>20001</v>
      </c>
      <c r="K44" s="17">
        <v>20003</v>
      </c>
      <c r="T44" s="17">
        <v>200</v>
      </c>
      <c r="U44" s="20">
        <f t="shared" si="0"/>
        <v>2684</v>
      </c>
      <c r="V44" s="20">
        <f>VLOOKUP($D44,Sheet1!$B$4:$F$51,5,0)</f>
        <v>2684</v>
      </c>
      <c r="W44" s="20"/>
      <c r="X44" s="20">
        <f t="shared" si="1"/>
        <v>64</v>
      </c>
      <c r="Y44" s="20">
        <f>VLOOKUP(D44,Sheet1!$B$4:$H$51,7,0)</f>
        <v>64</v>
      </c>
      <c r="Z44" s="20">
        <v>0</v>
      </c>
      <c r="AA44" s="20">
        <v>0.1</v>
      </c>
      <c r="AB44" s="20">
        <v>0</v>
      </c>
      <c r="AC44" s="20"/>
      <c r="AD44" s="20"/>
      <c r="AE44" s="20">
        <v>0.5</v>
      </c>
      <c r="AF44" s="20">
        <v>1</v>
      </c>
      <c r="AG44" s="20"/>
      <c r="AH44" s="20"/>
      <c r="AI44" s="20"/>
    </row>
    <row r="45" spans="1:36" s="17" customFormat="1" x14ac:dyDescent="0.15">
      <c r="A45" s="17">
        <v>162</v>
      </c>
      <c r="B45" s="20" t="s">
        <v>65</v>
      </c>
      <c r="D45" s="20">
        <v>1.6</v>
      </c>
      <c r="E45" s="20"/>
      <c r="F45" s="17">
        <v>204</v>
      </c>
      <c r="H45" s="17">
        <v>1.4</v>
      </c>
      <c r="I45" s="17">
        <v>1</v>
      </c>
      <c r="J45" s="17">
        <v>20001</v>
      </c>
      <c r="K45" s="17">
        <v>20003</v>
      </c>
      <c r="T45" s="17">
        <v>200</v>
      </c>
      <c r="U45" s="20">
        <f t="shared" si="0"/>
        <v>2684</v>
      </c>
      <c r="V45" s="20">
        <f>VLOOKUP($D45,Sheet1!$B$4:$F$51,5,0)</f>
        <v>2684</v>
      </c>
      <c r="W45" s="20"/>
      <c r="X45" s="20">
        <f t="shared" si="1"/>
        <v>64</v>
      </c>
      <c r="Y45" s="20">
        <f>VLOOKUP(D45,Sheet1!$B$4:$H$51,7,0)</f>
        <v>64</v>
      </c>
      <c r="Z45" s="20">
        <v>0</v>
      </c>
      <c r="AA45" s="20">
        <v>0.1</v>
      </c>
      <c r="AB45" s="20">
        <v>0</v>
      </c>
      <c r="AC45" s="20"/>
      <c r="AD45" s="20"/>
      <c r="AE45" s="20">
        <v>0.5</v>
      </c>
      <c r="AF45" s="20">
        <v>1</v>
      </c>
      <c r="AG45" s="20"/>
      <c r="AH45" s="20"/>
      <c r="AI45" s="20"/>
    </row>
    <row r="46" spans="1:36" s="17" customFormat="1" x14ac:dyDescent="0.15">
      <c r="A46" s="17">
        <v>163</v>
      </c>
      <c r="B46" s="20" t="s">
        <v>66</v>
      </c>
      <c r="D46" s="20">
        <v>1.6</v>
      </c>
      <c r="E46" s="20"/>
      <c r="F46" s="17">
        <v>205</v>
      </c>
      <c r="H46" s="17">
        <v>1.4</v>
      </c>
      <c r="I46" s="17">
        <v>1</v>
      </c>
      <c r="J46" s="17">
        <v>20001</v>
      </c>
      <c r="K46" s="17">
        <v>20003</v>
      </c>
      <c r="T46" s="17">
        <v>200</v>
      </c>
      <c r="U46" s="20">
        <f t="shared" si="0"/>
        <v>2684</v>
      </c>
      <c r="V46" s="20">
        <f>VLOOKUP($D46,Sheet1!$B$4:$F$51,5,0)</f>
        <v>2684</v>
      </c>
      <c r="W46" s="20"/>
      <c r="X46" s="20">
        <f t="shared" si="1"/>
        <v>64</v>
      </c>
      <c r="Y46" s="20">
        <f>VLOOKUP(D46,Sheet1!$B$4:$H$51,7,0)</f>
        <v>64</v>
      </c>
      <c r="Z46" s="20">
        <v>0</v>
      </c>
      <c r="AA46" s="20">
        <v>0.1</v>
      </c>
      <c r="AB46" s="20">
        <v>0</v>
      </c>
      <c r="AC46" s="20"/>
      <c r="AD46" s="20"/>
      <c r="AE46" s="20">
        <v>0.5</v>
      </c>
      <c r="AF46" s="20">
        <v>1</v>
      </c>
      <c r="AG46" s="20"/>
      <c r="AH46" s="20"/>
      <c r="AI46" s="20"/>
    </row>
    <row r="47" spans="1:36" s="17" customFormat="1" ht="12.75" customHeight="1" x14ac:dyDescent="0.15">
      <c r="A47" s="17">
        <v>164</v>
      </c>
      <c r="B47" s="20" t="s">
        <v>67</v>
      </c>
      <c r="D47" s="20">
        <v>1.6</v>
      </c>
      <c r="E47" s="20"/>
      <c r="F47" s="17">
        <v>207</v>
      </c>
      <c r="G47" s="17">
        <v>1001</v>
      </c>
      <c r="H47" s="17">
        <v>1.4</v>
      </c>
      <c r="I47" s="17">
        <v>1</v>
      </c>
      <c r="J47" s="17">
        <v>20001</v>
      </c>
      <c r="K47" s="17">
        <v>20003</v>
      </c>
      <c r="T47" s="17">
        <v>300</v>
      </c>
      <c r="U47" s="20">
        <f t="shared" si="0"/>
        <v>2684</v>
      </c>
      <c r="V47" s="20">
        <f>VLOOKUP($D47,Sheet1!$B$4:$F$51,5,0)</f>
        <v>2684</v>
      </c>
      <c r="W47" s="20"/>
      <c r="X47" s="20">
        <f t="shared" si="1"/>
        <v>64</v>
      </c>
      <c r="Y47" s="20">
        <f>VLOOKUP(D47,Sheet1!$B$4:$H$51,7,0)</f>
        <v>64</v>
      </c>
      <c r="Z47" s="20">
        <v>0</v>
      </c>
      <c r="AA47" s="20">
        <v>0.1</v>
      </c>
      <c r="AB47" s="20">
        <v>0</v>
      </c>
      <c r="AD47" s="20"/>
      <c r="AE47" s="20">
        <v>0.5</v>
      </c>
      <c r="AF47" s="20">
        <v>1</v>
      </c>
    </row>
    <row r="48" spans="1:36" s="17" customFormat="1" x14ac:dyDescent="0.15">
      <c r="A48" s="17">
        <v>165</v>
      </c>
      <c r="B48" s="20" t="s">
        <v>68</v>
      </c>
      <c r="D48" s="20">
        <v>1.6</v>
      </c>
      <c r="E48" s="20"/>
      <c r="F48" s="17">
        <v>209</v>
      </c>
      <c r="G48" s="17">
        <v>1003</v>
      </c>
      <c r="H48" s="17">
        <v>1.3080000000000001</v>
      </c>
      <c r="I48" s="17">
        <v>1</v>
      </c>
      <c r="J48" s="17">
        <v>20001</v>
      </c>
      <c r="K48" s="17">
        <v>20003</v>
      </c>
      <c r="T48" s="17">
        <v>200</v>
      </c>
      <c r="U48" s="20">
        <f t="shared" si="0"/>
        <v>2684</v>
      </c>
      <c r="V48" s="20">
        <f>VLOOKUP($D48,Sheet1!$B$4:$F$51,5,0)</f>
        <v>2684</v>
      </c>
      <c r="W48" s="20"/>
      <c r="X48" s="20">
        <f t="shared" si="1"/>
        <v>64</v>
      </c>
      <c r="Y48" s="20">
        <f>VLOOKUP(D48,Sheet1!$B$4:$H$51,7,0)</f>
        <v>64</v>
      </c>
      <c r="Z48" s="20">
        <v>0</v>
      </c>
      <c r="AA48" s="20">
        <v>0.1</v>
      </c>
      <c r="AB48" s="20">
        <v>0</v>
      </c>
      <c r="AD48" s="20"/>
      <c r="AE48" s="20">
        <v>0.5</v>
      </c>
      <c r="AF48" s="20">
        <v>1</v>
      </c>
    </row>
    <row r="49" spans="1:36" s="17" customFormat="1" x14ac:dyDescent="0.15">
      <c r="A49" s="17">
        <v>166</v>
      </c>
      <c r="B49" s="20" t="s">
        <v>69</v>
      </c>
      <c r="D49" s="20">
        <v>1.6</v>
      </c>
      <c r="E49" s="20"/>
      <c r="F49" s="17">
        <v>208</v>
      </c>
      <c r="H49" s="17">
        <v>1.4</v>
      </c>
      <c r="I49" s="17">
        <v>1</v>
      </c>
      <c r="J49" s="17">
        <v>20001</v>
      </c>
      <c r="K49" s="17">
        <v>20003</v>
      </c>
      <c r="T49" s="17">
        <v>450</v>
      </c>
      <c r="U49" s="20">
        <f t="shared" si="0"/>
        <v>2684</v>
      </c>
      <c r="V49" s="20">
        <f>VLOOKUP($D49,Sheet1!$B$4:$F$51,5,0)</f>
        <v>2684</v>
      </c>
      <c r="W49" s="20"/>
      <c r="X49" s="20">
        <f t="shared" si="1"/>
        <v>51</v>
      </c>
      <c r="Y49" s="20">
        <f>Y48/1.25</f>
        <v>51.2</v>
      </c>
      <c r="Z49" s="20">
        <v>0</v>
      </c>
      <c r="AA49" s="20">
        <v>0.1</v>
      </c>
      <c r="AB49" s="20">
        <v>0</v>
      </c>
      <c r="AD49" s="20"/>
      <c r="AE49" s="20">
        <v>0.5</v>
      </c>
      <c r="AF49" s="20">
        <v>1</v>
      </c>
    </row>
    <row r="50" spans="1:36" s="18" customFormat="1" x14ac:dyDescent="0.15">
      <c r="A50" s="18">
        <v>167</v>
      </c>
      <c r="B50" s="18" t="s">
        <v>76</v>
      </c>
      <c r="D50" s="18">
        <v>1.6</v>
      </c>
      <c r="F50" s="18">
        <v>206</v>
      </c>
      <c r="H50" s="18">
        <v>1.82</v>
      </c>
      <c r="I50" s="18">
        <v>2</v>
      </c>
      <c r="J50" s="18">
        <v>20001</v>
      </c>
      <c r="K50" s="18">
        <v>20003</v>
      </c>
      <c r="O50" s="18">
        <v>20002</v>
      </c>
      <c r="T50" s="18">
        <v>400</v>
      </c>
      <c r="U50" s="20">
        <f t="shared" si="0"/>
        <v>6710</v>
      </c>
      <c r="V50" s="18">
        <f>V49*2.5</f>
        <v>6710</v>
      </c>
      <c r="X50" s="22">
        <f t="shared" si="1"/>
        <v>65</v>
      </c>
      <c r="Y50" s="18">
        <v>65</v>
      </c>
      <c r="Z50" s="18">
        <v>0</v>
      </c>
      <c r="AA50" s="18">
        <v>0.1</v>
      </c>
      <c r="AB50" s="18">
        <v>0</v>
      </c>
      <c r="AE50" s="18">
        <v>0.5</v>
      </c>
      <c r="AF50" s="18">
        <v>1</v>
      </c>
      <c r="AJ50" s="18" t="str">
        <f>VLOOKUP(B50,Sheet2!$F$2:$K$15,4,0)</f>
        <v>images/icon/boss/zui_07.png</v>
      </c>
    </row>
    <row r="51" spans="1:36" s="17" customFormat="1" x14ac:dyDescent="0.15">
      <c r="A51" s="17">
        <v>211</v>
      </c>
      <c r="B51" s="20" t="s">
        <v>64</v>
      </c>
      <c r="D51" s="20">
        <v>2.1</v>
      </c>
      <c r="E51" s="20"/>
      <c r="F51" s="17">
        <v>203</v>
      </c>
      <c r="H51" s="17">
        <v>1.4</v>
      </c>
      <c r="I51" s="17">
        <v>1</v>
      </c>
      <c r="J51" s="17">
        <v>20001</v>
      </c>
      <c r="K51" s="17">
        <v>20003</v>
      </c>
      <c r="T51" s="17">
        <v>200</v>
      </c>
      <c r="U51" s="20">
        <f t="shared" si="0"/>
        <v>3690</v>
      </c>
      <c r="V51" s="20">
        <f>VLOOKUP($D51,Sheet1!$B$4:$F$51,5,0)</f>
        <v>3690</v>
      </c>
      <c r="W51" s="20"/>
      <c r="X51" s="20">
        <f t="shared" si="1"/>
        <v>70</v>
      </c>
      <c r="Y51" s="20">
        <f>VLOOKUP(D51,Sheet1!$B$4:$H$51,7,0)</f>
        <v>70</v>
      </c>
      <c r="Z51" s="20">
        <v>0</v>
      </c>
      <c r="AA51" s="20">
        <v>0.1</v>
      </c>
      <c r="AB51" s="20">
        <v>0</v>
      </c>
      <c r="AC51" s="20"/>
      <c r="AD51" s="20"/>
      <c r="AE51" s="20">
        <v>0.5</v>
      </c>
      <c r="AF51" s="20">
        <v>1</v>
      </c>
      <c r="AG51" s="20"/>
      <c r="AH51" s="20"/>
      <c r="AI51" s="20"/>
    </row>
    <row r="52" spans="1:36" s="17" customFormat="1" x14ac:dyDescent="0.15">
      <c r="A52" s="17">
        <v>212</v>
      </c>
      <c r="B52" s="20" t="s">
        <v>65</v>
      </c>
      <c r="D52" s="20">
        <v>2.1</v>
      </c>
      <c r="E52" s="20"/>
      <c r="F52" s="17">
        <v>204</v>
      </c>
      <c r="H52" s="17">
        <v>1.4</v>
      </c>
      <c r="I52" s="17">
        <v>1</v>
      </c>
      <c r="J52" s="17">
        <v>20001</v>
      </c>
      <c r="K52" s="17">
        <v>20003</v>
      </c>
      <c r="T52" s="17">
        <v>200</v>
      </c>
      <c r="U52" s="20">
        <f t="shared" si="0"/>
        <v>3690</v>
      </c>
      <c r="V52" s="20">
        <f>VLOOKUP($D52,Sheet1!$B$4:$F$51,5,0)</f>
        <v>3690</v>
      </c>
      <c r="W52" s="20"/>
      <c r="X52" s="20">
        <f t="shared" si="1"/>
        <v>70</v>
      </c>
      <c r="Y52" s="20">
        <f>VLOOKUP(D52,Sheet1!$B$4:$H$51,7,0)</f>
        <v>70</v>
      </c>
      <c r="Z52" s="20">
        <v>0</v>
      </c>
      <c r="AA52" s="20">
        <v>0.1</v>
      </c>
      <c r="AB52" s="20">
        <v>0</v>
      </c>
      <c r="AC52" s="20"/>
      <c r="AD52" s="20"/>
      <c r="AE52" s="20">
        <v>0.5</v>
      </c>
      <c r="AF52" s="20">
        <v>1</v>
      </c>
      <c r="AG52" s="20"/>
      <c r="AH52" s="20"/>
      <c r="AI52" s="20"/>
    </row>
    <row r="53" spans="1:36" s="17" customFormat="1" x14ac:dyDescent="0.15">
      <c r="A53" s="17">
        <v>213</v>
      </c>
      <c r="B53" s="20" t="s">
        <v>66</v>
      </c>
      <c r="D53" s="20">
        <v>2.1</v>
      </c>
      <c r="E53" s="20"/>
      <c r="F53" s="17">
        <v>205</v>
      </c>
      <c r="H53" s="17">
        <v>1.4</v>
      </c>
      <c r="I53" s="17">
        <v>1</v>
      </c>
      <c r="J53" s="17">
        <v>20001</v>
      </c>
      <c r="K53" s="17">
        <v>20003</v>
      </c>
      <c r="T53" s="17">
        <v>200</v>
      </c>
      <c r="U53" s="20">
        <f t="shared" si="0"/>
        <v>3690</v>
      </c>
      <c r="V53" s="20">
        <f>VLOOKUP($D53,Sheet1!$B$4:$F$51,5,0)</f>
        <v>3690</v>
      </c>
      <c r="W53" s="20"/>
      <c r="X53" s="20">
        <f t="shared" si="1"/>
        <v>70</v>
      </c>
      <c r="Y53" s="20">
        <f>VLOOKUP(D53,Sheet1!$B$4:$H$51,7,0)</f>
        <v>70</v>
      </c>
      <c r="Z53" s="20">
        <v>0</v>
      </c>
      <c r="AA53" s="20">
        <v>0.1</v>
      </c>
      <c r="AB53" s="20">
        <v>0</v>
      </c>
      <c r="AC53" s="20"/>
      <c r="AD53" s="20"/>
      <c r="AE53" s="20">
        <v>0.5</v>
      </c>
      <c r="AF53" s="20">
        <v>1</v>
      </c>
      <c r="AG53" s="20"/>
      <c r="AH53" s="20"/>
      <c r="AI53" s="20"/>
    </row>
    <row r="54" spans="1:36" s="17" customFormat="1" ht="12.75" customHeight="1" x14ac:dyDescent="0.15">
      <c r="A54" s="17">
        <v>214</v>
      </c>
      <c r="B54" s="20" t="s">
        <v>67</v>
      </c>
      <c r="D54" s="20">
        <v>2.1</v>
      </c>
      <c r="E54" s="20"/>
      <c r="F54" s="17">
        <v>207</v>
      </c>
      <c r="G54" s="17">
        <v>1001</v>
      </c>
      <c r="H54" s="17">
        <v>1.4</v>
      </c>
      <c r="I54" s="17">
        <v>1</v>
      </c>
      <c r="J54" s="17">
        <v>20001</v>
      </c>
      <c r="K54" s="17">
        <v>20003</v>
      </c>
      <c r="T54" s="17">
        <v>300</v>
      </c>
      <c r="U54" s="20">
        <f t="shared" si="0"/>
        <v>3690</v>
      </c>
      <c r="V54" s="20">
        <f>VLOOKUP($D54,Sheet1!$B$4:$F$51,5,0)</f>
        <v>3690</v>
      </c>
      <c r="W54" s="20"/>
      <c r="X54" s="20">
        <f t="shared" si="1"/>
        <v>70</v>
      </c>
      <c r="Y54" s="20">
        <f>VLOOKUP(D54,Sheet1!$B$4:$H$51,7,0)</f>
        <v>70</v>
      </c>
      <c r="Z54" s="20">
        <v>0</v>
      </c>
      <c r="AA54" s="20">
        <v>0.1</v>
      </c>
      <c r="AB54" s="20">
        <v>0</v>
      </c>
      <c r="AD54" s="20"/>
      <c r="AE54" s="20">
        <v>0.5</v>
      </c>
      <c r="AF54" s="20">
        <v>1</v>
      </c>
    </row>
    <row r="55" spans="1:36" s="17" customFormat="1" x14ac:dyDescent="0.15">
      <c r="A55" s="17">
        <v>215</v>
      </c>
      <c r="B55" s="20" t="s">
        <v>68</v>
      </c>
      <c r="D55" s="20">
        <v>2.1</v>
      </c>
      <c r="E55" s="20"/>
      <c r="F55" s="17">
        <v>209</v>
      </c>
      <c r="G55" s="17">
        <v>1003</v>
      </c>
      <c r="H55" s="17">
        <v>1.3080000000000001</v>
      </c>
      <c r="I55" s="17">
        <v>1</v>
      </c>
      <c r="J55" s="17">
        <v>20001</v>
      </c>
      <c r="K55" s="17">
        <v>20003</v>
      </c>
      <c r="T55" s="17">
        <v>200</v>
      </c>
      <c r="U55" s="20">
        <f t="shared" si="0"/>
        <v>3690</v>
      </c>
      <c r="V55" s="20">
        <f>VLOOKUP($D55,Sheet1!$B$4:$F$51,5,0)</f>
        <v>3690</v>
      </c>
      <c r="W55" s="20"/>
      <c r="X55" s="20">
        <f t="shared" si="1"/>
        <v>70</v>
      </c>
      <c r="Y55" s="20">
        <f>VLOOKUP(D55,Sheet1!$B$4:$H$51,7,0)</f>
        <v>70</v>
      </c>
      <c r="Z55" s="20">
        <v>0</v>
      </c>
      <c r="AA55" s="20">
        <v>0.1</v>
      </c>
      <c r="AB55" s="20">
        <v>0</v>
      </c>
      <c r="AD55" s="20"/>
      <c r="AE55" s="20">
        <v>0.5</v>
      </c>
      <c r="AF55" s="20">
        <v>1</v>
      </c>
    </row>
    <row r="56" spans="1:36" s="17" customFormat="1" x14ac:dyDescent="0.15">
      <c r="A56" s="17">
        <v>216</v>
      </c>
      <c r="B56" s="20" t="s">
        <v>69</v>
      </c>
      <c r="D56" s="20">
        <v>2.1</v>
      </c>
      <c r="E56" s="20"/>
      <c r="F56" s="17">
        <v>208</v>
      </c>
      <c r="H56" s="17">
        <v>1.4</v>
      </c>
      <c r="I56" s="17">
        <v>1</v>
      </c>
      <c r="J56" s="17">
        <v>20001</v>
      </c>
      <c r="K56" s="17">
        <v>20003</v>
      </c>
      <c r="T56" s="17">
        <v>450</v>
      </c>
      <c r="U56" s="20">
        <f t="shared" si="0"/>
        <v>3690</v>
      </c>
      <c r="V56" s="20">
        <f>VLOOKUP($D56,Sheet1!$B$4:$F$51,5,0)</f>
        <v>3690</v>
      </c>
      <c r="W56" s="20"/>
      <c r="X56" s="20">
        <f t="shared" si="1"/>
        <v>46</v>
      </c>
      <c r="Y56" s="20">
        <f>Y55/1.5</f>
        <v>46.666666666666664</v>
      </c>
      <c r="Z56" s="20">
        <v>0</v>
      </c>
      <c r="AA56" s="20">
        <v>0.1</v>
      </c>
      <c r="AB56" s="20">
        <v>0</v>
      </c>
      <c r="AD56" s="20"/>
      <c r="AE56" s="20">
        <v>0.5</v>
      </c>
      <c r="AF56" s="20">
        <v>1</v>
      </c>
    </row>
    <row r="57" spans="1:36" s="18" customFormat="1" x14ac:dyDescent="0.15">
      <c r="A57" s="18">
        <v>217</v>
      </c>
      <c r="B57" s="18" t="s">
        <v>77</v>
      </c>
      <c r="D57" s="18">
        <v>2.1</v>
      </c>
      <c r="F57" s="18">
        <v>209</v>
      </c>
      <c r="G57" s="18">
        <v>1003</v>
      </c>
      <c r="H57" s="18">
        <v>1.82</v>
      </c>
      <c r="I57" s="18">
        <v>2</v>
      </c>
      <c r="J57" s="18">
        <v>20001</v>
      </c>
      <c r="K57" s="18">
        <v>20003</v>
      </c>
      <c r="T57" s="18">
        <v>400</v>
      </c>
      <c r="U57" s="20">
        <f t="shared" si="0"/>
        <v>9225</v>
      </c>
      <c r="V57" s="18">
        <f>V56*2.5</f>
        <v>9225</v>
      </c>
      <c r="X57" s="22">
        <f t="shared" si="1"/>
        <v>85</v>
      </c>
      <c r="Y57" s="18">
        <v>85</v>
      </c>
      <c r="Z57" s="18">
        <v>0</v>
      </c>
      <c r="AA57" s="18">
        <v>0.1</v>
      </c>
      <c r="AB57" s="18">
        <v>0</v>
      </c>
      <c r="AE57" s="18">
        <v>0.5</v>
      </c>
      <c r="AF57" s="18">
        <v>1</v>
      </c>
      <c r="AJ57" s="18" t="str">
        <f>VLOOKUP(B57,Sheet2!$F$2:$K$15,4,0)</f>
        <v>images/icon/boss/zui_06.png</v>
      </c>
    </row>
    <row r="58" spans="1:36" s="17" customFormat="1" x14ac:dyDescent="0.15">
      <c r="A58" s="17">
        <v>221</v>
      </c>
      <c r="B58" s="20" t="s">
        <v>64</v>
      </c>
      <c r="D58" s="20">
        <v>2.2000000000000002</v>
      </c>
      <c r="E58" s="20"/>
      <c r="F58" s="17">
        <v>203</v>
      </c>
      <c r="H58" s="17">
        <v>1.4</v>
      </c>
      <c r="I58" s="17">
        <v>1</v>
      </c>
      <c r="J58" s="17">
        <v>20001</v>
      </c>
      <c r="K58" s="17">
        <v>20003</v>
      </c>
      <c r="T58" s="17">
        <v>200</v>
      </c>
      <c r="U58" s="20">
        <f t="shared" si="0"/>
        <v>4059</v>
      </c>
      <c r="V58" s="20">
        <f>VLOOKUP($D58,Sheet1!$B$4:$F$51,5,0)</f>
        <v>4059</v>
      </c>
      <c r="W58" s="20"/>
      <c r="X58" s="20">
        <f t="shared" si="1"/>
        <v>77</v>
      </c>
      <c r="Y58" s="20">
        <f>VLOOKUP(D58,Sheet1!$B$4:$H$51,7,0)</f>
        <v>77</v>
      </c>
      <c r="Z58" s="20">
        <v>0</v>
      </c>
      <c r="AA58" s="20">
        <v>0.1</v>
      </c>
      <c r="AB58" s="20">
        <v>0</v>
      </c>
      <c r="AC58" s="20"/>
      <c r="AD58" s="20"/>
      <c r="AE58" s="20">
        <v>0.5</v>
      </c>
      <c r="AF58" s="20">
        <v>1</v>
      </c>
      <c r="AG58" s="20"/>
      <c r="AH58" s="20"/>
      <c r="AI58" s="20"/>
    </row>
    <row r="59" spans="1:36" s="17" customFormat="1" x14ac:dyDescent="0.15">
      <c r="A59" s="17">
        <v>222</v>
      </c>
      <c r="B59" s="20" t="s">
        <v>65</v>
      </c>
      <c r="D59" s="20">
        <v>2.2000000000000002</v>
      </c>
      <c r="E59" s="20"/>
      <c r="F59" s="17">
        <v>204</v>
      </c>
      <c r="H59" s="17">
        <v>1.4</v>
      </c>
      <c r="I59" s="17">
        <v>1</v>
      </c>
      <c r="J59" s="17">
        <v>20001</v>
      </c>
      <c r="K59" s="17">
        <v>20003</v>
      </c>
      <c r="T59" s="17">
        <v>200</v>
      </c>
      <c r="U59" s="20">
        <f t="shared" si="0"/>
        <v>4059</v>
      </c>
      <c r="V59" s="20">
        <f>VLOOKUP($D59,Sheet1!$B$4:$F$51,5,0)</f>
        <v>4059</v>
      </c>
      <c r="W59" s="20"/>
      <c r="X59" s="20">
        <f t="shared" si="1"/>
        <v>77</v>
      </c>
      <c r="Y59" s="20">
        <f>VLOOKUP(D59,Sheet1!$B$4:$H$51,7,0)</f>
        <v>77</v>
      </c>
      <c r="Z59" s="20">
        <v>0</v>
      </c>
      <c r="AA59" s="20">
        <v>0.1</v>
      </c>
      <c r="AB59" s="20">
        <v>0</v>
      </c>
      <c r="AC59" s="20"/>
      <c r="AD59" s="20"/>
      <c r="AE59" s="20">
        <v>0.5</v>
      </c>
      <c r="AF59" s="20">
        <v>1</v>
      </c>
      <c r="AG59" s="20"/>
      <c r="AH59" s="20"/>
      <c r="AI59" s="20"/>
    </row>
    <row r="60" spans="1:36" s="17" customFormat="1" x14ac:dyDescent="0.15">
      <c r="A60" s="17">
        <v>223</v>
      </c>
      <c r="B60" s="20" t="s">
        <v>66</v>
      </c>
      <c r="D60" s="20">
        <v>2.2000000000000002</v>
      </c>
      <c r="E60" s="20"/>
      <c r="F60" s="17">
        <v>205</v>
      </c>
      <c r="H60" s="17">
        <v>1.4</v>
      </c>
      <c r="I60" s="17">
        <v>1</v>
      </c>
      <c r="J60" s="17">
        <v>20001</v>
      </c>
      <c r="K60" s="17">
        <v>20003</v>
      </c>
      <c r="T60" s="17">
        <v>200</v>
      </c>
      <c r="U60" s="20">
        <f t="shared" si="0"/>
        <v>4059</v>
      </c>
      <c r="V60" s="20">
        <f>VLOOKUP($D60,Sheet1!$B$4:$F$51,5,0)</f>
        <v>4059</v>
      </c>
      <c r="W60" s="20"/>
      <c r="X60" s="20">
        <f t="shared" si="1"/>
        <v>77</v>
      </c>
      <c r="Y60" s="20">
        <f>VLOOKUP(D60,Sheet1!$B$4:$H$51,7,0)</f>
        <v>77</v>
      </c>
      <c r="Z60" s="20">
        <v>0</v>
      </c>
      <c r="AA60" s="20">
        <v>0.1</v>
      </c>
      <c r="AB60" s="20">
        <v>0</v>
      </c>
      <c r="AC60" s="20"/>
      <c r="AD60" s="20"/>
      <c r="AE60" s="20">
        <v>0.5</v>
      </c>
      <c r="AF60" s="20">
        <v>1</v>
      </c>
      <c r="AG60" s="20"/>
      <c r="AH60" s="20"/>
      <c r="AI60" s="20"/>
    </row>
    <row r="61" spans="1:36" s="17" customFormat="1" ht="12.75" customHeight="1" x14ac:dyDescent="0.15">
      <c r="A61" s="17">
        <v>224</v>
      </c>
      <c r="B61" s="20" t="s">
        <v>67</v>
      </c>
      <c r="D61" s="20">
        <v>2.2000000000000002</v>
      </c>
      <c r="E61" s="20"/>
      <c r="F61" s="17">
        <v>207</v>
      </c>
      <c r="G61" s="17">
        <v>1001</v>
      </c>
      <c r="H61" s="17">
        <v>1.4</v>
      </c>
      <c r="I61" s="17">
        <v>1</v>
      </c>
      <c r="J61" s="17">
        <v>20001</v>
      </c>
      <c r="K61" s="17">
        <v>20003</v>
      </c>
      <c r="T61" s="17">
        <v>300</v>
      </c>
      <c r="U61" s="20">
        <f t="shared" si="0"/>
        <v>4059</v>
      </c>
      <c r="V61" s="20">
        <f>VLOOKUP($D61,Sheet1!$B$4:$F$51,5,0)</f>
        <v>4059</v>
      </c>
      <c r="W61" s="20"/>
      <c r="X61" s="20">
        <f t="shared" si="1"/>
        <v>77</v>
      </c>
      <c r="Y61" s="20">
        <f>VLOOKUP(D61,Sheet1!$B$4:$H$51,7,0)</f>
        <v>77</v>
      </c>
      <c r="Z61" s="20">
        <v>0</v>
      </c>
      <c r="AA61" s="20">
        <v>0.1</v>
      </c>
      <c r="AB61" s="20">
        <v>0</v>
      </c>
      <c r="AD61" s="20"/>
      <c r="AE61" s="20">
        <v>0.5</v>
      </c>
      <c r="AF61" s="20">
        <v>1</v>
      </c>
    </row>
    <row r="62" spans="1:36" s="17" customFormat="1" x14ac:dyDescent="0.15">
      <c r="A62" s="17">
        <v>225</v>
      </c>
      <c r="B62" s="20" t="s">
        <v>68</v>
      </c>
      <c r="D62" s="20">
        <v>2.2000000000000002</v>
      </c>
      <c r="E62" s="20"/>
      <c r="F62" s="17">
        <v>209</v>
      </c>
      <c r="G62" s="17">
        <v>1003</v>
      </c>
      <c r="H62" s="17">
        <v>1.3080000000000001</v>
      </c>
      <c r="I62" s="17">
        <v>1</v>
      </c>
      <c r="J62" s="17">
        <v>20001</v>
      </c>
      <c r="K62" s="17">
        <v>20003</v>
      </c>
      <c r="T62" s="17">
        <v>200</v>
      </c>
      <c r="U62" s="20">
        <f t="shared" si="0"/>
        <v>4059</v>
      </c>
      <c r="V62" s="20">
        <f>VLOOKUP($D62,Sheet1!$B$4:$F$51,5,0)</f>
        <v>4059</v>
      </c>
      <c r="W62" s="20"/>
      <c r="X62" s="20">
        <f t="shared" si="1"/>
        <v>77</v>
      </c>
      <c r="Y62" s="20">
        <f>VLOOKUP(D62,Sheet1!$B$4:$H$51,7,0)</f>
        <v>77</v>
      </c>
      <c r="Z62" s="20">
        <v>0</v>
      </c>
      <c r="AA62" s="20">
        <v>0.1</v>
      </c>
      <c r="AB62" s="20">
        <v>0</v>
      </c>
      <c r="AD62" s="20"/>
      <c r="AE62" s="20">
        <v>0.5</v>
      </c>
      <c r="AF62" s="20">
        <v>1</v>
      </c>
    </row>
    <row r="63" spans="1:36" s="17" customFormat="1" x14ac:dyDescent="0.15">
      <c r="A63" s="17">
        <v>226</v>
      </c>
      <c r="B63" s="20" t="s">
        <v>69</v>
      </c>
      <c r="D63" s="20">
        <v>2.2000000000000002</v>
      </c>
      <c r="E63" s="20"/>
      <c r="F63" s="17">
        <v>208</v>
      </c>
      <c r="H63" s="17">
        <v>1.4</v>
      </c>
      <c r="I63" s="17">
        <v>1</v>
      </c>
      <c r="J63" s="17">
        <v>20001</v>
      </c>
      <c r="K63" s="17">
        <v>20003</v>
      </c>
      <c r="T63" s="17">
        <v>450</v>
      </c>
      <c r="U63" s="20">
        <f t="shared" si="0"/>
        <v>4059</v>
      </c>
      <c r="V63" s="20">
        <f>VLOOKUP($D63,Sheet1!$B$4:$F$51,5,0)</f>
        <v>4059</v>
      </c>
      <c r="W63" s="20"/>
      <c r="X63" s="20">
        <f t="shared" si="1"/>
        <v>61</v>
      </c>
      <c r="Y63" s="20">
        <f>Y62/1.25</f>
        <v>61.6</v>
      </c>
      <c r="Z63" s="20">
        <v>0</v>
      </c>
      <c r="AA63" s="20">
        <v>0.1</v>
      </c>
      <c r="AB63" s="20">
        <v>0</v>
      </c>
      <c r="AD63" s="20"/>
      <c r="AE63" s="20">
        <v>0.5</v>
      </c>
      <c r="AF63" s="20">
        <v>1</v>
      </c>
    </row>
    <row r="64" spans="1:36" s="18" customFormat="1" x14ac:dyDescent="0.15">
      <c r="A64" s="18">
        <v>227</v>
      </c>
      <c r="B64" s="18" t="s">
        <v>78</v>
      </c>
      <c r="D64" s="18">
        <v>2.2000000000000002</v>
      </c>
      <c r="F64" s="18">
        <v>208</v>
      </c>
      <c r="H64" s="18">
        <v>1.82</v>
      </c>
      <c r="I64" s="18">
        <v>2</v>
      </c>
      <c r="J64" s="18">
        <v>20001</v>
      </c>
      <c r="K64" s="18">
        <v>20003</v>
      </c>
      <c r="T64" s="18">
        <v>400</v>
      </c>
      <c r="U64" s="20">
        <f t="shared" si="0"/>
        <v>10147</v>
      </c>
      <c r="V64" s="18">
        <f>V63*2.5</f>
        <v>10147.5</v>
      </c>
      <c r="X64" s="22">
        <f t="shared" si="1"/>
        <v>96</v>
      </c>
      <c r="Y64" s="18">
        <f>Y62*1.25</f>
        <v>96.25</v>
      </c>
      <c r="Z64" s="18">
        <v>0</v>
      </c>
      <c r="AA64" s="18">
        <v>0.1</v>
      </c>
      <c r="AB64" s="18">
        <v>0</v>
      </c>
      <c r="AE64" s="18">
        <v>0.5</v>
      </c>
      <c r="AF64" s="18">
        <v>1</v>
      </c>
      <c r="AJ64" s="18" t="str">
        <f>VLOOKUP(B64,Sheet2!$F$2:$K$15,4,0)</f>
        <v>images/icon/boss/zui_04.png</v>
      </c>
    </row>
    <row r="65" spans="1:36" s="17" customFormat="1" x14ac:dyDescent="0.15">
      <c r="A65" s="17">
        <v>231</v>
      </c>
      <c r="B65" s="20" t="s">
        <v>64</v>
      </c>
      <c r="D65" s="20">
        <v>2.2999999999999998</v>
      </c>
      <c r="E65" s="20"/>
      <c r="F65" s="17">
        <v>203</v>
      </c>
      <c r="H65" s="17">
        <v>1.4</v>
      </c>
      <c r="I65" s="17">
        <v>1</v>
      </c>
      <c r="J65" s="17">
        <v>20001</v>
      </c>
      <c r="K65" s="17">
        <v>20003</v>
      </c>
      <c r="T65" s="17">
        <v>200</v>
      </c>
      <c r="U65" s="20">
        <f t="shared" si="0"/>
        <v>5358</v>
      </c>
      <c r="V65" s="20">
        <f>VLOOKUP($D65,Sheet1!$B$4:$F$51,5,0)</f>
        <v>5358</v>
      </c>
      <c r="W65" s="20"/>
      <c r="X65" s="20">
        <f t="shared" si="1"/>
        <v>85</v>
      </c>
      <c r="Y65" s="20">
        <f>VLOOKUP(D65,Sheet1!$B$4:$H$51,7,0)</f>
        <v>85</v>
      </c>
      <c r="Z65" s="20">
        <v>0</v>
      </c>
      <c r="AA65" s="20">
        <v>0.1</v>
      </c>
      <c r="AB65" s="20">
        <v>0</v>
      </c>
      <c r="AC65" s="20"/>
      <c r="AD65" s="20"/>
      <c r="AE65" s="20">
        <v>0.5</v>
      </c>
      <c r="AF65" s="20">
        <v>1</v>
      </c>
      <c r="AG65" s="20"/>
      <c r="AH65" s="20"/>
      <c r="AI65" s="20"/>
    </row>
    <row r="66" spans="1:36" s="17" customFormat="1" x14ac:dyDescent="0.15">
      <c r="A66" s="17">
        <v>232</v>
      </c>
      <c r="B66" s="20" t="s">
        <v>65</v>
      </c>
      <c r="D66" s="20">
        <v>2.2999999999999998</v>
      </c>
      <c r="E66" s="20"/>
      <c r="F66" s="17">
        <v>204</v>
      </c>
      <c r="H66" s="17">
        <v>1.4</v>
      </c>
      <c r="I66" s="17">
        <v>1</v>
      </c>
      <c r="J66" s="17">
        <v>20001</v>
      </c>
      <c r="K66" s="17">
        <v>20003</v>
      </c>
      <c r="T66" s="17">
        <v>200</v>
      </c>
      <c r="U66" s="20">
        <f t="shared" si="0"/>
        <v>5358</v>
      </c>
      <c r="V66" s="20">
        <f>VLOOKUP($D66,Sheet1!$B$4:$F$51,5,0)</f>
        <v>5358</v>
      </c>
      <c r="W66" s="20"/>
      <c r="X66" s="20">
        <f t="shared" si="1"/>
        <v>85</v>
      </c>
      <c r="Y66" s="20">
        <f>VLOOKUP(D66,Sheet1!$B$4:$H$51,7,0)</f>
        <v>85</v>
      </c>
      <c r="Z66" s="20">
        <v>0</v>
      </c>
      <c r="AA66" s="20">
        <v>0.1</v>
      </c>
      <c r="AB66" s="20">
        <v>0</v>
      </c>
      <c r="AC66" s="20"/>
      <c r="AD66" s="20"/>
      <c r="AE66" s="20">
        <v>0.5</v>
      </c>
      <c r="AF66" s="20">
        <v>1</v>
      </c>
      <c r="AG66" s="20"/>
      <c r="AH66" s="20"/>
      <c r="AI66" s="20"/>
    </row>
    <row r="67" spans="1:36" s="17" customFormat="1" x14ac:dyDescent="0.15">
      <c r="A67" s="17">
        <v>233</v>
      </c>
      <c r="B67" s="20" t="s">
        <v>66</v>
      </c>
      <c r="D67" s="20">
        <v>2.2999999999999998</v>
      </c>
      <c r="E67" s="20"/>
      <c r="F67" s="17">
        <v>205</v>
      </c>
      <c r="H67" s="17">
        <v>1.4</v>
      </c>
      <c r="I67" s="17">
        <v>1</v>
      </c>
      <c r="J67" s="17">
        <v>20001</v>
      </c>
      <c r="K67" s="17">
        <v>20003</v>
      </c>
      <c r="T67" s="17">
        <v>200</v>
      </c>
      <c r="U67" s="20">
        <f t="shared" si="0"/>
        <v>5358</v>
      </c>
      <c r="V67" s="20">
        <f>VLOOKUP($D67,Sheet1!$B$4:$F$51,5,0)</f>
        <v>5358</v>
      </c>
      <c r="W67" s="20"/>
      <c r="X67" s="20">
        <f t="shared" si="1"/>
        <v>85</v>
      </c>
      <c r="Y67" s="20">
        <f>VLOOKUP(D67,Sheet1!$B$4:$H$51,7,0)</f>
        <v>85</v>
      </c>
      <c r="Z67" s="20">
        <v>0</v>
      </c>
      <c r="AA67" s="20">
        <v>0.1</v>
      </c>
      <c r="AB67" s="20">
        <v>0</v>
      </c>
      <c r="AC67" s="20"/>
      <c r="AD67" s="20"/>
      <c r="AE67" s="20">
        <v>0.5</v>
      </c>
      <c r="AF67" s="20">
        <v>1</v>
      </c>
      <c r="AG67" s="20"/>
      <c r="AH67" s="20"/>
      <c r="AI67" s="20"/>
    </row>
    <row r="68" spans="1:36" s="17" customFormat="1" ht="12.75" customHeight="1" x14ac:dyDescent="0.15">
      <c r="A68" s="17">
        <v>234</v>
      </c>
      <c r="B68" s="20" t="s">
        <v>67</v>
      </c>
      <c r="D68" s="20">
        <v>2.2999999999999998</v>
      </c>
      <c r="E68" s="20"/>
      <c r="F68" s="17">
        <v>207</v>
      </c>
      <c r="G68" s="17">
        <v>1001</v>
      </c>
      <c r="H68" s="17">
        <v>1.4</v>
      </c>
      <c r="I68" s="17">
        <v>1</v>
      </c>
      <c r="J68" s="17">
        <v>20001</v>
      </c>
      <c r="K68" s="17">
        <v>20003</v>
      </c>
      <c r="T68" s="17">
        <v>300</v>
      </c>
      <c r="U68" s="20">
        <f t="shared" si="0"/>
        <v>5358</v>
      </c>
      <c r="V68" s="20">
        <f>VLOOKUP($D68,Sheet1!$B$4:$F$51,5,0)</f>
        <v>5358</v>
      </c>
      <c r="W68" s="20"/>
      <c r="X68" s="20">
        <f t="shared" si="1"/>
        <v>85</v>
      </c>
      <c r="Y68" s="20">
        <f>VLOOKUP(D68,Sheet1!$B$4:$H$51,7,0)</f>
        <v>85</v>
      </c>
      <c r="Z68" s="20">
        <v>0</v>
      </c>
      <c r="AA68" s="20">
        <v>0.1</v>
      </c>
      <c r="AB68" s="20">
        <v>0</v>
      </c>
      <c r="AD68" s="20"/>
      <c r="AE68" s="20">
        <v>0.5</v>
      </c>
      <c r="AF68" s="20">
        <v>1</v>
      </c>
    </row>
    <row r="69" spans="1:36" s="17" customFormat="1" x14ac:dyDescent="0.15">
      <c r="A69" s="17">
        <v>235</v>
      </c>
      <c r="B69" s="20" t="s">
        <v>68</v>
      </c>
      <c r="D69" s="20">
        <v>2.2999999999999998</v>
      </c>
      <c r="E69" s="20"/>
      <c r="F69" s="17">
        <v>209</v>
      </c>
      <c r="G69" s="17">
        <v>1003</v>
      </c>
      <c r="H69" s="17">
        <v>1.3080000000000001</v>
      </c>
      <c r="I69" s="17">
        <v>1</v>
      </c>
      <c r="J69" s="17">
        <v>20001</v>
      </c>
      <c r="K69" s="17">
        <v>20003</v>
      </c>
      <c r="T69" s="17">
        <v>200</v>
      </c>
      <c r="U69" s="20">
        <f t="shared" si="0"/>
        <v>5358</v>
      </c>
      <c r="V69" s="20">
        <f>VLOOKUP($D69,Sheet1!$B$4:$F$51,5,0)</f>
        <v>5358</v>
      </c>
      <c r="W69" s="20"/>
      <c r="X69" s="20">
        <f t="shared" si="1"/>
        <v>85</v>
      </c>
      <c r="Y69" s="20">
        <f>VLOOKUP(D69,Sheet1!$B$4:$H$51,7,0)</f>
        <v>85</v>
      </c>
      <c r="Z69" s="20">
        <v>0</v>
      </c>
      <c r="AA69" s="20">
        <v>0.1</v>
      </c>
      <c r="AB69" s="20">
        <v>0</v>
      </c>
      <c r="AD69" s="20"/>
      <c r="AE69" s="20">
        <v>0.5</v>
      </c>
      <c r="AF69" s="20">
        <v>1</v>
      </c>
    </row>
    <row r="70" spans="1:36" s="17" customFormat="1" x14ac:dyDescent="0.15">
      <c r="A70" s="17">
        <v>236</v>
      </c>
      <c r="B70" s="20" t="s">
        <v>69</v>
      </c>
      <c r="D70" s="20">
        <v>2.2999999999999998</v>
      </c>
      <c r="E70" s="20"/>
      <c r="F70" s="17">
        <v>208</v>
      </c>
      <c r="H70" s="17">
        <v>1.4</v>
      </c>
      <c r="I70" s="17">
        <v>1</v>
      </c>
      <c r="J70" s="17">
        <v>20001</v>
      </c>
      <c r="K70" s="17">
        <v>20003</v>
      </c>
      <c r="T70" s="17">
        <v>450</v>
      </c>
      <c r="U70" s="20">
        <f t="shared" si="0"/>
        <v>5358</v>
      </c>
      <c r="V70" s="20">
        <f>VLOOKUP($D70,Sheet1!$B$4:$F$51,5,0)</f>
        <v>5358</v>
      </c>
      <c r="W70" s="20"/>
      <c r="X70" s="20">
        <f t="shared" si="1"/>
        <v>68</v>
      </c>
      <c r="Y70" s="20">
        <f>Y69/1.25</f>
        <v>68</v>
      </c>
      <c r="Z70" s="20">
        <v>0</v>
      </c>
      <c r="AA70" s="20">
        <v>0.1</v>
      </c>
      <c r="AB70" s="20">
        <v>0</v>
      </c>
      <c r="AD70" s="20"/>
      <c r="AE70" s="20">
        <v>0.5</v>
      </c>
      <c r="AF70" s="20">
        <v>1</v>
      </c>
    </row>
    <row r="71" spans="1:36" s="18" customFormat="1" x14ac:dyDescent="0.15">
      <c r="A71" s="18">
        <v>237</v>
      </c>
      <c r="B71" s="18" t="s">
        <v>75</v>
      </c>
      <c r="D71" s="18">
        <v>2.2999999999999998</v>
      </c>
      <c r="F71" s="18">
        <v>207</v>
      </c>
      <c r="G71" s="18">
        <v>1001</v>
      </c>
      <c r="H71" s="18">
        <v>1.82</v>
      </c>
      <c r="I71" s="18">
        <v>2</v>
      </c>
      <c r="J71" s="18">
        <v>20001</v>
      </c>
      <c r="K71" s="18">
        <v>20003</v>
      </c>
      <c r="T71" s="18">
        <v>400</v>
      </c>
      <c r="U71" s="20">
        <f t="shared" si="0"/>
        <v>13395</v>
      </c>
      <c r="V71" s="18">
        <f>V70*2.5</f>
        <v>13395</v>
      </c>
      <c r="X71" s="22">
        <f t="shared" si="1"/>
        <v>106</v>
      </c>
      <c r="Y71" s="18">
        <f>Y69*1.25</f>
        <v>106.25</v>
      </c>
      <c r="Z71" s="18">
        <v>0</v>
      </c>
      <c r="AA71" s="18">
        <v>0.1</v>
      </c>
      <c r="AB71" s="18">
        <v>0</v>
      </c>
      <c r="AE71" s="18">
        <v>0.5</v>
      </c>
      <c r="AF71" s="18">
        <v>1</v>
      </c>
      <c r="AJ71" s="18" t="str">
        <f>VLOOKUP(B71,Sheet2!$F$2:$K$15,4,0)</f>
        <v>images/icon/boss/zui_03.png</v>
      </c>
    </row>
    <row r="72" spans="1:36" s="17" customFormat="1" x14ac:dyDescent="0.15">
      <c r="A72" s="17">
        <v>241</v>
      </c>
      <c r="B72" s="20" t="s">
        <v>64</v>
      </c>
      <c r="D72" s="20">
        <v>2.4</v>
      </c>
      <c r="E72" s="20"/>
      <c r="F72" s="17">
        <v>203</v>
      </c>
      <c r="H72" s="17">
        <v>1.4</v>
      </c>
      <c r="I72" s="17">
        <v>1</v>
      </c>
      <c r="J72" s="17">
        <v>20001</v>
      </c>
      <c r="K72" s="17">
        <v>20003</v>
      </c>
      <c r="T72" s="17">
        <v>200</v>
      </c>
      <c r="U72" s="20">
        <f t="shared" si="0"/>
        <v>5894</v>
      </c>
      <c r="V72" s="20">
        <f>VLOOKUP($D72,Sheet1!$B$4:$F$51,5,0)</f>
        <v>5894</v>
      </c>
      <c r="W72" s="20"/>
      <c r="X72" s="20">
        <f t="shared" si="1"/>
        <v>94</v>
      </c>
      <c r="Y72" s="20">
        <f>VLOOKUP(D72,Sheet1!$B$4:$H$51,7,0)</f>
        <v>94</v>
      </c>
      <c r="Z72" s="20">
        <v>0</v>
      </c>
      <c r="AA72" s="20">
        <v>0.1</v>
      </c>
      <c r="AB72" s="20">
        <v>0</v>
      </c>
      <c r="AC72" s="20"/>
      <c r="AD72" s="20"/>
      <c r="AE72" s="20">
        <v>0.5</v>
      </c>
      <c r="AF72" s="20">
        <v>1</v>
      </c>
      <c r="AG72" s="20"/>
      <c r="AH72" s="20"/>
      <c r="AI72" s="20"/>
    </row>
    <row r="73" spans="1:36" s="17" customFormat="1" x14ac:dyDescent="0.15">
      <c r="A73" s="17">
        <v>242</v>
      </c>
      <c r="B73" s="20" t="s">
        <v>65</v>
      </c>
      <c r="D73" s="20">
        <v>2.4</v>
      </c>
      <c r="E73" s="20"/>
      <c r="F73" s="17">
        <v>204</v>
      </c>
      <c r="H73" s="17">
        <v>1.4</v>
      </c>
      <c r="I73" s="17">
        <v>1</v>
      </c>
      <c r="J73" s="17">
        <v>20001</v>
      </c>
      <c r="K73" s="17">
        <v>20003</v>
      </c>
      <c r="T73" s="17">
        <v>200</v>
      </c>
      <c r="U73" s="20">
        <f t="shared" ref="U73:U136" si="2">TRUNC(V73)</f>
        <v>5894</v>
      </c>
      <c r="V73" s="20">
        <f>VLOOKUP($D73,Sheet1!$B$4:$F$51,5,0)</f>
        <v>5894</v>
      </c>
      <c r="W73" s="20"/>
      <c r="X73" s="20">
        <f t="shared" ref="X73:X136" si="3">TRUNC(Y73)</f>
        <v>94</v>
      </c>
      <c r="Y73" s="20">
        <f>VLOOKUP(D73,Sheet1!$B$4:$H$51,7,0)</f>
        <v>94</v>
      </c>
      <c r="Z73" s="20">
        <v>0</v>
      </c>
      <c r="AA73" s="20">
        <v>0.1</v>
      </c>
      <c r="AB73" s="20">
        <v>0</v>
      </c>
      <c r="AC73" s="20"/>
      <c r="AD73" s="20"/>
      <c r="AE73" s="20">
        <v>0.5</v>
      </c>
      <c r="AF73" s="20">
        <v>1</v>
      </c>
      <c r="AG73" s="20"/>
      <c r="AH73" s="20"/>
      <c r="AI73" s="20"/>
    </row>
    <row r="74" spans="1:36" s="17" customFormat="1" x14ac:dyDescent="0.15">
      <c r="A74" s="17">
        <v>243</v>
      </c>
      <c r="B74" s="20" t="s">
        <v>66</v>
      </c>
      <c r="D74" s="20">
        <v>2.4</v>
      </c>
      <c r="E74" s="20"/>
      <c r="F74" s="17">
        <v>205</v>
      </c>
      <c r="H74" s="17">
        <v>1.4</v>
      </c>
      <c r="I74" s="17">
        <v>1</v>
      </c>
      <c r="J74" s="17">
        <v>20001</v>
      </c>
      <c r="K74" s="17">
        <v>20003</v>
      </c>
      <c r="T74" s="17">
        <v>200</v>
      </c>
      <c r="U74" s="20">
        <f t="shared" si="2"/>
        <v>5894</v>
      </c>
      <c r="V74" s="20">
        <f>VLOOKUP($D74,Sheet1!$B$4:$F$51,5,0)</f>
        <v>5894</v>
      </c>
      <c r="W74" s="20"/>
      <c r="X74" s="20">
        <f t="shared" si="3"/>
        <v>94</v>
      </c>
      <c r="Y74" s="20">
        <f>VLOOKUP(D74,Sheet1!$B$4:$H$51,7,0)</f>
        <v>94</v>
      </c>
      <c r="Z74" s="20">
        <v>0</v>
      </c>
      <c r="AA74" s="20">
        <v>0.1</v>
      </c>
      <c r="AB74" s="20">
        <v>0</v>
      </c>
      <c r="AC74" s="20"/>
      <c r="AD74" s="20"/>
      <c r="AE74" s="20">
        <v>0.5</v>
      </c>
      <c r="AF74" s="20">
        <v>1</v>
      </c>
      <c r="AG74" s="20"/>
      <c r="AH74" s="20"/>
      <c r="AI74" s="20"/>
    </row>
    <row r="75" spans="1:36" s="17" customFormat="1" ht="12.75" customHeight="1" x14ac:dyDescent="0.15">
      <c r="A75" s="17">
        <v>244</v>
      </c>
      <c r="B75" s="20" t="s">
        <v>67</v>
      </c>
      <c r="D75" s="20">
        <v>2.4</v>
      </c>
      <c r="E75" s="20"/>
      <c r="F75" s="17">
        <v>207</v>
      </c>
      <c r="G75" s="17">
        <v>1001</v>
      </c>
      <c r="H75" s="17">
        <v>1.4</v>
      </c>
      <c r="I75" s="17">
        <v>1</v>
      </c>
      <c r="J75" s="17">
        <v>20001</v>
      </c>
      <c r="K75" s="17">
        <v>20003</v>
      </c>
      <c r="T75" s="17">
        <v>300</v>
      </c>
      <c r="U75" s="20">
        <f t="shared" si="2"/>
        <v>5894</v>
      </c>
      <c r="V75" s="20">
        <f>VLOOKUP($D75,Sheet1!$B$4:$F$51,5,0)</f>
        <v>5894</v>
      </c>
      <c r="W75" s="20"/>
      <c r="X75" s="20">
        <f t="shared" si="3"/>
        <v>94</v>
      </c>
      <c r="Y75" s="20">
        <f>VLOOKUP(D75,Sheet1!$B$4:$H$51,7,0)</f>
        <v>94</v>
      </c>
      <c r="Z75" s="20">
        <v>0</v>
      </c>
      <c r="AA75" s="20">
        <v>0.1</v>
      </c>
      <c r="AB75" s="20">
        <v>0</v>
      </c>
      <c r="AD75" s="20"/>
      <c r="AE75" s="20">
        <v>0.5</v>
      </c>
      <c r="AF75" s="20">
        <v>1</v>
      </c>
    </row>
    <row r="76" spans="1:36" s="17" customFormat="1" x14ac:dyDescent="0.15">
      <c r="A76" s="17">
        <v>245</v>
      </c>
      <c r="B76" s="20" t="s">
        <v>68</v>
      </c>
      <c r="D76" s="20">
        <v>2.4</v>
      </c>
      <c r="E76" s="20"/>
      <c r="F76" s="17">
        <v>209</v>
      </c>
      <c r="G76" s="17">
        <v>1003</v>
      </c>
      <c r="H76" s="17">
        <v>1.3080000000000001</v>
      </c>
      <c r="I76" s="17">
        <v>1</v>
      </c>
      <c r="J76" s="17">
        <v>20001</v>
      </c>
      <c r="K76" s="17">
        <v>20003</v>
      </c>
      <c r="T76" s="17">
        <v>200</v>
      </c>
      <c r="U76" s="20">
        <f t="shared" si="2"/>
        <v>5894</v>
      </c>
      <c r="V76" s="20">
        <f>VLOOKUP($D76,Sheet1!$B$4:$F$51,5,0)</f>
        <v>5894</v>
      </c>
      <c r="W76" s="20"/>
      <c r="X76" s="20">
        <f t="shared" si="3"/>
        <v>94</v>
      </c>
      <c r="Y76" s="20">
        <f>VLOOKUP(D76,Sheet1!$B$4:$H$51,7,0)</f>
        <v>94</v>
      </c>
      <c r="Z76" s="20">
        <v>0</v>
      </c>
      <c r="AA76" s="20">
        <v>0.1</v>
      </c>
      <c r="AB76" s="20">
        <v>0</v>
      </c>
      <c r="AD76" s="20"/>
      <c r="AE76" s="20">
        <v>0.5</v>
      </c>
      <c r="AF76" s="20">
        <v>1</v>
      </c>
    </row>
    <row r="77" spans="1:36" s="17" customFormat="1" x14ac:dyDescent="0.15">
      <c r="A77" s="17">
        <v>246</v>
      </c>
      <c r="B77" s="20" t="s">
        <v>69</v>
      </c>
      <c r="D77" s="20">
        <v>2.4</v>
      </c>
      <c r="E77" s="20"/>
      <c r="F77" s="17">
        <v>208</v>
      </c>
      <c r="H77" s="17">
        <v>1.4</v>
      </c>
      <c r="I77" s="17">
        <v>1</v>
      </c>
      <c r="J77" s="17">
        <v>20001</v>
      </c>
      <c r="K77" s="17">
        <v>20003</v>
      </c>
      <c r="T77" s="17">
        <v>450</v>
      </c>
      <c r="U77" s="20">
        <f t="shared" si="2"/>
        <v>5894</v>
      </c>
      <c r="V77" s="20">
        <f>VLOOKUP($D77,Sheet1!$B$4:$F$51,5,0)</f>
        <v>5894</v>
      </c>
      <c r="W77" s="20"/>
      <c r="X77" s="20">
        <f t="shared" si="3"/>
        <v>75</v>
      </c>
      <c r="Y77" s="20">
        <f>Y76/1.25</f>
        <v>75.2</v>
      </c>
      <c r="Z77" s="20">
        <v>0</v>
      </c>
      <c r="AA77" s="20">
        <v>0.1</v>
      </c>
      <c r="AB77" s="20">
        <v>0</v>
      </c>
      <c r="AD77" s="20"/>
      <c r="AE77" s="20">
        <v>0.5</v>
      </c>
      <c r="AF77" s="20">
        <v>1</v>
      </c>
    </row>
    <row r="78" spans="1:36" s="18" customFormat="1" x14ac:dyDescent="0.15">
      <c r="A78" s="18">
        <v>247</v>
      </c>
      <c r="B78" s="18" t="s">
        <v>75</v>
      </c>
      <c r="D78" s="18">
        <v>2.4</v>
      </c>
      <c r="F78" s="18">
        <v>207</v>
      </c>
      <c r="G78" s="18">
        <v>1001</v>
      </c>
      <c r="H78" s="18">
        <v>1.82</v>
      </c>
      <c r="I78" s="18">
        <v>2</v>
      </c>
      <c r="J78" s="18">
        <v>20001</v>
      </c>
      <c r="K78" s="18">
        <v>20003</v>
      </c>
      <c r="T78" s="18">
        <v>400</v>
      </c>
      <c r="U78" s="20">
        <f t="shared" si="2"/>
        <v>14735</v>
      </c>
      <c r="V78" s="18">
        <f>V77*2.5</f>
        <v>14735</v>
      </c>
      <c r="X78" s="22">
        <f t="shared" si="3"/>
        <v>117</v>
      </c>
      <c r="Y78" s="18">
        <f>Y76*1.25</f>
        <v>117.5</v>
      </c>
      <c r="Z78" s="18">
        <v>0</v>
      </c>
      <c r="AA78" s="18">
        <v>0.1</v>
      </c>
      <c r="AB78" s="18">
        <v>0</v>
      </c>
      <c r="AE78" s="18">
        <v>0.5</v>
      </c>
      <c r="AF78" s="18">
        <v>1</v>
      </c>
      <c r="AJ78" s="18" t="str">
        <f>VLOOKUP(B78,Sheet2!$F$2:$K$15,4,0)</f>
        <v>images/icon/boss/zui_03.png</v>
      </c>
    </row>
    <row r="79" spans="1:36" s="17" customFormat="1" x14ac:dyDescent="0.15">
      <c r="A79" s="17">
        <v>251</v>
      </c>
      <c r="B79" s="20" t="s">
        <v>64</v>
      </c>
      <c r="D79" s="20">
        <v>2.5</v>
      </c>
      <c r="E79" s="20"/>
      <c r="F79" s="17">
        <v>203</v>
      </c>
      <c r="H79" s="17">
        <v>1.4</v>
      </c>
      <c r="I79" s="17">
        <v>1</v>
      </c>
      <c r="J79" s="17">
        <v>20001</v>
      </c>
      <c r="K79" s="17">
        <v>20003</v>
      </c>
      <c r="T79" s="17">
        <v>200</v>
      </c>
      <c r="U79" s="20">
        <f t="shared" si="2"/>
        <v>7565</v>
      </c>
      <c r="V79" s="20">
        <f>VLOOKUP($D79,Sheet1!$B$4:$F$51,5,0)</f>
        <v>7565</v>
      </c>
      <c r="W79" s="20"/>
      <c r="X79" s="20">
        <f t="shared" si="3"/>
        <v>103</v>
      </c>
      <c r="Y79" s="20">
        <f>VLOOKUP(D79,Sheet1!$B$4:$H$51,7,0)</f>
        <v>103</v>
      </c>
      <c r="Z79" s="20">
        <v>0</v>
      </c>
      <c r="AA79" s="20">
        <v>0.1</v>
      </c>
      <c r="AB79" s="20">
        <v>0</v>
      </c>
      <c r="AC79" s="20"/>
      <c r="AD79" s="20"/>
      <c r="AE79" s="20">
        <v>0.5</v>
      </c>
      <c r="AF79" s="20">
        <v>1</v>
      </c>
      <c r="AG79" s="20"/>
      <c r="AH79" s="20"/>
      <c r="AI79" s="20"/>
    </row>
    <row r="80" spans="1:36" s="17" customFormat="1" x14ac:dyDescent="0.15">
      <c r="A80" s="17">
        <v>252</v>
      </c>
      <c r="B80" s="20" t="s">
        <v>65</v>
      </c>
      <c r="D80" s="20">
        <v>2.5</v>
      </c>
      <c r="E80" s="20"/>
      <c r="F80" s="17">
        <v>204</v>
      </c>
      <c r="H80" s="17">
        <v>1.4</v>
      </c>
      <c r="I80" s="17">
        <v>1</v>
      </c>
      <c r="J80" s="17">
        <v>20001</v>
      </c>
      <c r="K80" s="17">
        <v>20003</v>
      </c>
      <c r="T80" s="17">
        <v>200</v>
      </c>
      <c r="U80" s="20">
        <f t="shared" si="2"/>
        <v>7565</v>
      </c>
      <c r="V80" s="20">
        <f>VLOOKUP($D80,Sheet1!$B$4:$F$51,5,0)</f>
        <v>7565</v>
      </c>
      <c r="W80" s="20"/>
      <c r="X80" s="20">
        <f t="shared" si="3"/>
        <v>103</v>
      </c>
      <c r="Y80" s="20">
        <f>VLOOKUP(D80,Sheet1!$B$4:$H$51,7,0)</f>
        <v>103</v>
      </c>
      <c r="Z80" s="20">
        <v>0</v>
      </c>
      <c r="AA80" s="20">
        <v>0.1</v>
      </c>
      <c r="AB80" s="20">
        <v>0</v>
      </c>
      <c r="AC80" s="20"/>
      <c r="AD80" s="20"/>
      <c r="AE80" s="20">
        <v>0.5</v>
      </c>
      <c r="AF80" s="20">
        <v>1</v>
      </c>
      <c r="AG80" s="20"/>
      <c r="AH80" s="20"/>
      <c r="AI80" s="20"/>
    </row>
    <row r="81" spans="1:36" s="17" customFormat="1" x14ac:dyDescent="0.15">
      <c r="A81" s="17">
        <v>253</v>
      </c>
      <c r="B81" s="20" t="s">
        <v>66</v>
      </c>
      <c r="D81" s="20">
        <v>2.5</v>
      </c>
      <c r="E81" s="20"/>
      <c r="F81" s="17">
        <v>205</v>
      </c>
      <c r="H81" s="17">
        <v>1.4</v>
      </c>
      <c r="I81" s="17">
        <v>1</v>
      </c>
      <c r="J81" s="17">
        <v>20001</v>
      </c>
      <c r="K81" s="17">
        <v>20003</v>
      </c>
      <c r="T81" s="17">
        <v>200</v>
      </c>
      <c r="U81" s="20">
        <f t="shared" si="2"/>
        <v>7565</v>
      </c>
      <c r="V81" s="20">
        <f>VLOOKUP($D81,Sheet1!$B$4:$F$51,5,0)</f>
        <v>7565</v>
      </c>
      <c r="W81" s="20"/>
      <c r="X81" s="20">
        <f t="shared" si="3"/>
        <v>103</v>
      </c>
      <c r="Y81" s="20">
        <f>VLOOKUP(D81,Sheet1!$B$4:$H$51,7,0)</f>
        <v>103</v>
      </c>
      <c r="Z81" s="20">
        <v>0</v>
      </c>
      <c r="AA81" s="20">
        <v>0.1</v>
      </c>
      <c r="AB81" s="20">
        <v>0</v>
      </c>
      <c r="AC81" s="20"/>
      <c r="AD81" s="20"/>
      <c r="AE81" s="20">
        <v>0.5</v>
      </c>
      <c r="AF81" s="20">
        <v>1</v>
      </c>
      <c r="AG81" s="20"/>
      <c r="AH81" s="20"/>
      <c r="AI81" s="20"/>
    </row>
    <row r="82" spans="1:36" s="17" customFormat="1" ht="12.75" customHeight="1" x14ac:dyDescent="0.15">
      <c r="A82" s="17">
        <v>254</v>
      </c>
      <c r="B82" s="20" t="s">
        <v>67</v>
      </c>
      <c r="D82" s="20">
        <v>2.5</v>
      </c>
      <c r="E82" s="20"/>
      <c r="F82" s="17">
        <v>207</v>
      </c>
      <c r="G82" s="17">
        <v>1001</v>
      </c>
      <c r="H82" s="17">
        <v>1.4</v>
      </c>
      <c r="I82" s="17">
        <v>1</v>
      </c>
      <c r="J82" s="17">
        <v>20001</v>
      </c>
      <c r="K82" s="17">
        <v>20003</v>
      </c>
      <c r="T82" s="17">
        <v>300</v>
      </c>
      <c r="U82" s="20">
        <f t="shared" si="2"/>
        <v>7565</v>
      </c>
      <c r="V82" s="20">
        <f>VLOOKUP($D82,Sheet1!$B$4:$F$51,5,0)</f>
        <v>7565</v>
      </c>
      <c r="W82" s="20"/>
      <c r="X82" s="20">
        <f t="shared" si="3"/>
        <v>103</v>
      </c>
      <c r="Y82" s="20">
        <f>VLOOKUP(D82,Sheet1!$B$4:$H$51,7,0)</f>
        <v>103</v>
      </c>
      <c r="Z82" s="20">
        <v>0</v>
      </c>
      <c r="AA82" s="20">
        <v>0.1</v>
      </c>
      <c r="AB82" s="20">
        <v>0</v>
      </c>
      <c r="AD82" s="20"/>
      <c r="AE82" s="20">
        <v>0.5</v>
      </c>
      <c r="AF82" s="20">
        <v>1</v>
      </c>
    </row>
    <row r="83" spans="1:36" s="17" customFormat="1" x14ac:dyDescent="0.15">
      <c r="A83" s="17">
        <v>255</v>
      </c>
      <c r="B83" s="20" t="s">
        <v>68</v>
      </c>
      <c r="D83" s="20">
        <v>2.5</v>
      </c>
      <c r="E83" s="20"/>
      <c r="F83" s="17">
        <v>209</v>
      </c>
      <c r="G83" s="17">
        <v>1003</v>
      </c>
      <c r="H83" s="17">
        <v>1.3080000000000001</v>
      </c>
      <c r="I83" s="17">
        <v>1</v>
      </c>
      <c r="J83" s="17">
        <v>20001</v>
      </c>
      <c r="K83" s="17">
        <v>20003</v>
      </c>
      <c r="T83" s="17">
        <v>200</v>
      </c>
      <c r="U83" s="20">
        <f t="shared" si="2"/>
        <v>7565</v>
      </c>
      <c r="V83" s="20">
        <f>VLOOKUP($D83,Sheet1!$B$4:$F$51,5,0)</f>
        <v>7565</v>
      </c>
      <c r="W83" s="20"/>
      <c r="X83" s="20">
        <f t="shared" si="3"/>
        <v>103</v>
      </c>
      <c r="Y83" s="20">
        <f>VLOOKUP(D83,Sheet1!$B$4:$H$51,7,0)</f>
        <v>103</v>
      </c>
      <c r="Z83" s="20">
        <v>0</v>
      </c>
      <c r="AA83" s="20">
        <v>0.1</v>
      </c>
      <c r="AB83" s="20">
        <v>0</v>
      </c>
      <c r="AD83" s="20"/>
      <c r="AE83" s="20">
        <v>0.5</v>
      </c>
      <c r="AF83" s="20">
        <v>1</v>
      </c>
    </row>
    <row r="84" spans="1:36" s="17" customFormat="1" x14ac:dyDescent="0.15">
      <c r="A84" s="17">
        <v>256</v>
      </c>
      <c r="B84" s="20" t="s">
        <v>69</v>
      </c>
      <c r="D84" s="20">
        <v>2.5</v>
      </c>
      <c r="E84" s="20"/>
      <c r="F84" s="17">
        <v>208</v>
      </c>
      <c r="H84" s="17">
        <v>1.4</v>
      </c>
      <c r="I84" s="17">
        <v>1</v>
      </c>
      <c r="J84" s="17">
        <v>20001</v>
      </c>
      <c r="K84" s="17">
        <v>20003</v>
      </c>
      <c r="T84" s="17">
        <v>450</v>
      </c>
      <c r="U84" s="20">
        <f t="shared" si="2"/>
        <v>7565</v>
      </c>
      <c r="V84" s="20">
        <f>VLOOKUP($D84,Sheet1!$B$4:$F$51,5,0)</f>
        <v>7565</v>
      </c>
      <c r="W84" s="20"/>
      <c r="X84" s="20">
        <f t="shared" si="3"/>
        <v>82</v>
      </c>
      <c r="Y84" s="20">
        <f>Y83/1.25</f>
        <v>82.4</v>
      </c>
      <c r="Z84" s="20">
        <v>0</v>
      </c>
      <c r="AA84" s="20">
        <v>0.1</v>
      </c>
      <c r="AB84" s="20">
        <v>0</v>
      </c>
      <c r="AD84" s="20"/>
      <c r="AE84" s="20">
        <v>0.5</v>
      </c>
      <c r="AF84" s="20">
        <v>1</v>
      </c>
    </row>
    <row r="85" spans="1:36" s="18" customFormat="1" x14ac:dyDescent="0.15">
      <c r="A85" s="18">
        <v>257</v>
      </c>
      <c r="B85" s="18" t="s">
        <v>79</v>
      </c>
      <c r="D85" s="18">
        <v>2.5</v>
      </c>
      <c r="F85" s="18">
        <v>204</v>
      </c>
      <c r="H85" s="18">
        <v>1.82</v>
      </c>
      <c r="I85" s="18">
        <v>2</v>
      </c>
      <c r="J85" s="18">
        <v>20001</v>
      </c>
      <c r="K85" s="18">
        <v>20003</v>
      </c>
      <c r="T85" s="18">
        <v>400</v>
      </c>
      <c r="U85" s="20">
        <f t="shared" si="2"/>
        <v>18912</v>
      </c>
      <c r="V85" s="18">
        <f>V84*2.5</f>
        <v>18912.5</v>
      </c>
      <c r="X85" s="22">
        <f t="shared" si="3"/>
        <v>128</v>
      </c>
      <c r="Y85" s="18">
        <f>Y83*1.25</f>
        <v>128.75</v>
      </c>
      <c r="Z85" s="18">
        <v>0</v>
      </c>
      <c r="AA85" s="18">
        <v>0.1</v>
      </c>
      <c r="AB85" s="18">
        <v>0</v>
      </c>
      <c r="AE85" s="18">
        <v>0.5</v>
      </c>
      <c r="AF85" s="18">
        <v>1</v>
      </c>
      <c r="AJ85" s="18" t="str">
        <f>VLOOKUP(B85,Sheet2!$F$2:$K$15,4,0)</f>
        <v>images/icon/boss/zui_02.png</v>
      </c>
    </row>
    <row r="86" spans="1:36" s="17" customFormat="1" x14ac:dyDescent="0.15">
      <c r="A86" s="17">
        <v>261</v>
      </c>
      <c r="B86" s="20" t="s">
        <v>64</v>
      </c>
      <c r="D86" s="20">
        <v>2.6</v>
      </c>
      <c r="E86" s="20"/>
      <c r="F86" s="17">
        <v>203</v>
      </c>
      <c r="H86" s="17">
        <v>1.4</v>
      </c>
      <c r="I86" s="17">
        <v>1</v>
      </c>
      <c r="J86" s="17">
        <v>20001</v>
      </c>
      <c r="K86" s="17">
        <v>20003</v>
      </c>
      <c r="T86" s="17">
        <v>200</v>
      </c>
      <c r="U86" s="20">
        <f t="shared" si="2"/>
        <v>9510</v>
      </c>
      <c r="V86" s="20">
        <f>VLOOKUP($D86,Sheet1!$B$4:$F$51,5,0)</f>
        <v>9510</v>
      </c>
      <c r="W86" s="20"/>
      <c r="X86" s="20">
        <f t="shared" si="3"/>
        <v>114</v>
      </c>
      <c r="Y86" s="20">
        <f>VLOOKUP(D86,Sheet1!$B$4:$H$51,7,0)</f>
        <v>114</v>
      </c>
      <c r="Z86" s="20">
        <v>0</v>
      </c>
      <c r="AA86" s="20">
        <v>0.1</v>
      </c>
      <c r="AB86" s="20">
        <v>0</v>
      </c>
      <c r="AC86" s="20"/>
      <c r="AD86" s="20"/>
      <c r="AE86" s="20">
        <v>0.5</v>
      </c>
      <c r="AF86" s="20">
        <v>1</v>
      </c>
      <c r="AG86" s="20"/>
      <c r="AH86" s="20"/>
      <c r="AI86" s="20"/>
    </row>
    <row r="87" spans="1:36" s="17" customFormat="1" x14ac:dyDescent="0.15">
      <c r="A87" s="17">
        <v>262</v>
      </c>
      <c r="B87" s="20" t="s">
        <v>65</v>
      </c>
      <c r="D87" s="20">
        <v>2.6</v>
      </c>
      <c r="E87" s="20"/>
      <c r="F87" s="17">
        <v>204</v>
      </c>
      <c r="H87" s="17">
        <v>1.4</v>
      </c>
      <c r="I87" s="17">
        <v>1</v>
      </c>
      <c r="J87" s="17">
        <v>20001</v>
      </c>
      <c r="K87" s="17">
        <v>20003</v>
      </c>
      <c r="T87" s="17">
        <v>200</v>
      </c>
      <c r="U87" s="20">
        <f t="shared" si="2"/>
        <v>9510</v>
      </c>
      <c r="V87" s="20">
        <f>VLOOKUP($D87,Sheet1!$B$4:$F$51,5,0)</f>
        <v>9510</v>
      </c>
      <c r="W87" s="20"/>
      <c r="X87" s="20">
        <f t="shared" si="3"/>
        <v>114</v>
      </c>
      <c r="Y87" s="20">
        <f>VLOOKUP(D87,Sheet1!$B$4:$H$51,7,0)</f>
        <v>114</v>
      </c>
      <c r="Z87" s="20">
        <v>0</v>
      </c>
      <c r="AA87" s="20">
        <v>0.1</v>
      </c>
      <c r="AB87" s="20">
        <v>0</v>
      </c>
      <c r="AC87" s="20"/>
      <c r="AD87" s="20"/>
      <c r="AE87" s="20">
        <v>0.5</v>
      </c>
      <c r="AF87" s="20">
        <v>1</v>
      </c>
      <c r="AG87" s="20"/>
      <c r="AH87" s="20"/>
      <c r="AI87" s="20"/>
    </row>
    <row r="88" spans="1:36" s="17" customFormat="1" x14ac:dyDescent="0.15">
      <c r="A88" s="17">
        <v>263</v>
      </c>
      <c r="B88" s="20" t="s">
        <v>66</v>
      </c>
      <c r="D88" s="20">
        <v>2.6</v>
      </c>
      <c r="E88" s="20"/>
      <c r="F88" s="17">
        <v>205</v>
      </c>
      <c r="H88" s="17">
        <v>1.4</v>
      </c>
      <c r="I88" s="17">
        <v>1</v>
      </c>
      <c r="J88" s="17">
        <v>20001</v>
      </c>
      <c r="K88" s="17">
        <v>20003</v>
      </c>
      <c r="T88" s="17">
        <v>200</v>
      </c>
      <c r="U88" s="20">
        <f t="shared" si="2"/>
        <v>9510</v>
      </c>
      <c r="V88" s="20">
        <f>VLOOKUP($D88,Sheet1!$B$4:$F$51,5,0)</f>
        <v>9510</v>
      </c>
      <c r="W88" s="20"/>
      <c r="X88" s="20">
        <f t="shared" si="3"/>
        <v>114</v>
      </c>
      <c r="Y88" s="20">
        <f>VLOOKUP(D88,Sheet1!$B$4:$H$51,7,0)</f>
        <v>114</v>
      </c>
      <c r="Z88" s="20">
        <v>0</v>
      </c>
      <c r="AA88" s="20">
        <v>0.1</v>
      </c>
      <c r="AB88" s="20">
        <v>0</v>
      </c>
      <c r="AC88" s="20"/>
      <c r="AD88" s="20"/>
      <c r="AE88" s="20">
        <v>0.5</v>
      </c>
      <c r="AF88" s="20">
        <v>1</v>
      </c>
      <c r="AG88" s="20"/>
      <c r="AH88" s="20"/>
      <c r="AI88" s="20"/>
    </row>
    <row r="89" spans="1:36" s="17" customFormat="1" ht="12.75" customHeight="1" x14ac:dyDescent="0.15">
      <c r="A89" s="17">
        <v>264</v>
      </c>
      <c r="B89" s="20" t="s">
        <v>67</v>
      </c>
      <c r="D89" s="20">
        <v>2.6</v>
      </c>
      <c r="E89" s="20"/>
      <c r="F89" s="17">
        <v>207</v>
      </c>
      <c r="G89" s="17">
        <v>1001</v>
      </c>
      <c r="H89" s="17">
        <v>1.4</v>
      </c>
      <c r="I89" s="17">
        <v>1</v>
      </c>
      <c r="J89" s="17">
        <v>20001</v>
      </c>
      <c r="K89" s="17">
        <v>20003</v>
      </c>
      <c r="T89" s="17">
        <v>300</v>
      </c>
      <c r="U89" s="20">
        <f t="shared" si="2"/>
        <v>9510</v>
      </c>
      <c r="V89" s="20">
        <f>VLOOKUP($D89,Sheet1!$B$4:$F$51,5,0)</f>
        <v>9510</v>
      </c>
      <c r="W89" s="20"/>
      <c r="X89" s="20">
        <f t="shared" si="3"/>
        <v>114</v>
      </c>
      <c r="Y89" s="20">
        <f>VLOOKUP(D89,Sheet1!$B$4:$H$51,7,0)</f>
        <v>114</v>
      </c>
      <c r="Z89" s="20">
        <v>0</v>
      </c>
      <c r="AA89" s="20">
        <v>0.1</v>
      </c>
      <c r="AB89" s="20">
        <v>0</v>
      </c>
      <c r="AD89" s="20"/>
      <c r="AE89" s="20">
        <v>0.5</v>
      </c>
      <c r="AF89" s="20">
        <v>1</v>
      </c>
    </row>
    <row r="90" spans="1:36" s="17" customFormat="1" x14ac:dyDescent="0.15">
      <c r="A90" s="17">
        <v>265</v>
      </c>
      <c r="B90" s="20" t="s">
        <v>68</v>
      </c>
      <c r="D90" s="20">
        <v>2.6</v>
      </c>
      <c r="E90" s="20"/>
      <c r="F90" s="17">
        <v>209</v>
      </c>
      <c r="G90" s="17">
        <v>1003</v>
      </c>
      <c r="H90" s="17">
        <v>1.3080000000000001</v>
      </c>
      <c r="I90" s="17">
        <v>1</v>
      </c>
      <c r="J90" s="17">
        <v>20001</v>
      </c>
      <c r="K90" s="17">
        <v>20003</v>
      </c>
      <c r="T90" s="17">
        <v>200</v>
      </c>
      <c r="U90" s="20">
        <f t="shared" si="2"/>
        <v>9510</v>
      </c>
      <c r="V90" s="20">
        <f>VLOOKUP($D90,Sheet1!$B$4:$F$51,5,0)</f>
        <v>9510</v>
      </c>
      <c r="W90" s="20"/>
      <c r="X90" s="20">
        <f t="shared" si="3"/>
        <v>114</v>
      </c>
      <c r="Y90" s="20">
        <f>VLOOKUP(D90,Sheet1!$B$4:$H$51,7,0)</f>
        <v>114</v>
      </c>
      <c r="Z90" s="20">
        <v>0</v>
      </c>
      <c r="AA90" s="20">
        <v>0.1</v>
      </c>
      <c r="AB90" s="20">
        <v>0</v>
      </c>
      <c r="AD90" s="20"/>
      <c r="AE90" s="20">
        <v>0.5</v>
      </c>
      <c r="AF90" s="20">
        <v>1</v>
      </c>
    </row>
    <row r="91" spans="1:36" s="17" customFormat="1" x14ac:dyDescent="0.15">
      <c r="A91" s="17">
        <v>266</v>
      </c>
      <c r="B91" s="20" t="s">
        <v>69</v>
      </c>
      <c r="D91" s="20">
        <v>2.6</v>
      </c>
      <c r="E91" s="20"/>
      <c r="F91" s="17">
        <v>208</v>
      </c>
      <c r="H91" s="17">
        <v>1.4</v>
      </c>
      <c r="I91" s="17">
        <v>1</v>
      </c>
      <c r="J91" s="17">
        <v>20001</v>
      </c>
      <c r="K91" s="17">
        <v>20003</v>
      </c>
      <c r="T91" s="17">
        <v>450</v>
      </c>
      <c r="U91" s="20">
        <f t="shared" si="2"/>
        <v>9510</v>
      </c>
      <c r="V91" s="20">
        <f>VLOOKUP($D91,Sheet1!$B$4:$F$51,5,0)</f>
        <v>9510</v>
      </c>
      <c r="W91" s="20"/>
      <c r="X91" s="20">
        <f t="shared" si="3"/>
        <v>91</v>
      </c>
      <c r="Y91" s="20">
        <f>Y90/1.25</f>
        <v>91.2</v>
      </c>
      <c r="Z91" s="20">
        <v>0</v>
      </c>
      <c r="AA91" s="20">
        <v>0.1</v>
      </c>
      <c r="AB91" s="20">
        <v>0</v>
      </c>
      <c r="AD91" s="20"/>
      <c r="AE91" s="20">
        <v>0.5</v>
      </c>
      <c r="AF91" s="20">
        <v>1</v>
      </c>
    </row>
    <row r="92" spans="1:36" s="18" customFormat="1" x14ac:dyDescent="0.15">
      <c r="A92" s="18">
        <v>267</v>
      </c>
      <c r="B92" s="18" t="s">
        <v>76</v>
      </c>
      <c r="D92" s="18">
        <v>2.6</v>
      </c>
      <c r="F92" s="18">
        <v>206</v>
      </c>
      <c r="H92" s="18">
        <v>1.82</v>
      </c>
      <c r="I92" s="18">
        <v>2</v>
      </c>
      <c r="J92" s="18">
        <v>20001</v>
      </c>
      <c r="K92" s="18">
        <v>20003</v>
      </c>
      <c r="O92" s="18">
        <v>20002</v>
      </c>
      <c r="T92" s="18">
        <v>400</v>
      </c>
      <c r="U92" s="20">
        <f t="shared" si="2"/>
        <v>28530</v>
      </c>
      <c r="V92" s="18">
        <f>V91*3</f>
        <v>28530</v>
      </c>
      <c r="X92" s="22">
        <f t="shared" si="3"/>
        <v>142</v>
      </c>
      <c r="Y92" s="18">
        <f>Y90*1.25</f>
        <v>142.5</v>
      </c>
      <c r="Z92" s="18">
        <v>0</v>
      </c>
      <c r="AA92" s="18">
        <v>0.1</v>
      </c>
      <c r="AB92" s="18">
        <v>0</v>
      </c>
      <c r="AE92" s="18">
        <v>0.5</v>
      </c>
      <c r="AF92" s="18">
        <v>1</v>
      </c>
      <c r="AJ92" s="18" t="str">
        <f>VLOOKUP(B92,Sheet2!$F$2:$K$15,4,0)</f>
        <v>images/icon/boss/zui_07.png</v>
      </c>
    </row>
    <row r="93" spans="1:36" s="17" customFormat="1" x14ac:dyDescent="0.15">
      <c r="A93" s="17">
        <v>311</v>
      </c>
      <c r="B93" s="20" t="s">
        <v>64</v>
      </c>
      <c r="D93" s="20">
        <v>3.1</v>
      </c>
      <c r="E93" s="20"/>
      <c r="F93" s="17">
        <v>203</v>
      </c>
      <c r="H93" s="17">
        <v>1.4</v>
      </c>
      <c r="I93" s="17">
        <v>1</v>
      </c>
      <c r="J93" s="17">
        <v>20001</v>
      </c>
      <c r="K93" s="17">
        <v>20003</v>
      </c>
      <c r="T93" s="17">
        <v>200</v>
      </c>
      <c r="U93" s="20">
        <f t="shared" si="2"/>
        <v>13076</v>
      </c>
      <c r="V93" s="20">
        <f>VLOOKUP($D93,Sheet1!$B$4:$F$51,5,0)</f>
        <v>13076</v>
      </c>
      <c r="W93" s="20"/>
      <c r="X93" s="20">
        <f t="shared" si="3"/>
        <v>125</v>
      </c>
      <c r="Y93" s="20">
        <f>VLOOKUP(D93,Sheet1!$B$4:$H$51,7,0)</f>
        <v>125</v>
      </c>
      <c r="Z93" s="20">
        <v>0</v>
      </c>
      <c r="AA93" s="20">
        <v>0.1</v>
      </c>
      <c r="AB93" s="20">
        <v>0</v>
      </c>
      <c r="AC93" s="20"/>
      <c r="AD93" s="20"/>
      <c r="AE93" s="20">
        <v>0.5</v>
      </c>
      <c r="AF93" s="20">
        <v>1</v>
      </c>
      <c r="AG93" s="20"/>
      <c r="AH93" s="20"/>
      <c r="AI93" s="20"/>
    </row>
    <row r="94" spans="1:36" s="17" customFormat="1" x14ac:dyDescent="0.15">
      <c r="A94" s="17">
        <v>312</v>
      </c>
      <c r="B94" s="20" t="s">
        <v>65</v>
      </c>
      <c r="D94" s="20">
        <v>3.1</v>
      </c>
      <c r="E94" s="20"/>
      <c r="F94" s="17">
        <v>204</v>
      </c>
      <c r="H94" s="17">
        <v>1.4</v>
      </c>
      <c r="I94" s="17">
        <v>1</v>
      </c>
      <c r="J94" s="17">
        <v>20001</v>
      </c>
      <c r="K94" s="17">
        <v>20003</v>
      </c>
      <c r="T94" s="17">
        <v>200</v>
      </c>
      <c r="U94" s="20">
        <f t="shared" si="2"/>
        <v>13076</v>
      </c>
      <c r="V94" s="20">
        <f>VLOOKUP($D94,Sheet1!$B$4:$F$51,5,0)</f>
        <v>13076</v>
      </c>
      <c r="W94" s="20"/>
      <c r="X94" s="20">
        <f t="shared" si="3"/>
        <v>125</v>
      </c>
      <c r="Y94" s="20">
        <f>VLOOKUP(D94,Sheet1!$B$4:$H$51,7,0)</f>
        <v>125</v>
      </c>
      <c r="Z94" s="20">
        <v>0</v>
      </c>
      <c r="AA94" s="20">
        <v>0.1</v>
      </c>
      <c r="AB94" s="20">
        <v>0</v>
      </c>
      <c r="AC94" s="20"/>
      <c r="AD94" s="20"/>
      <c r="AE94" s="20">
        <v>0.5</v>
      </c>
      <c r="AF94" s="20">
        <v>1</v>
      </c>
      <c r="AG94" s="20"/>
      <c r="AH94" s="20"/>
      <c r="AI94" s="20"/>
    </row>
    <row r="95" spans="1:36" s="17" customFormat="1" x14ac:dyDescent="0.15">
      <c r="A95" s="17">
        <v>313</v>
      </c>
      <c r="B95" s="20" t="s">
        <v>66</v>
      </c>
      <c r="D95" s="20">
        <v>3.1</v>
      </c>
      <c r="E95" s="20"/>
      <c r="F95" s="17">
        <v>205</v>
      </c>
      <c r="H95" s="17">
        <v>1.4</v>
      </c>
      <c r="I95" s="17">
        <v>1</v>
      </c>
      <c r="J95" s="17">
        <v>20001</v>
      </c>
      <c r="K95" s="17">
        <v>20003</v>
      </c>
      <c r="T95" s="17">
        <v>200</v>
      </c>
      <c r="U95" s="20">
        <f t="shared" si="2"/>
        <v>13076</v>
      </c>
      <c r="V95" s="20">
        <f>VLOOKUP($D95,Sheet1!$B$4:$F$51,5,0)</f>
        <v>13076</v>
      </c>
      <c r="W95" s="20"/>
      <c r="X95" s="20">
        <f t="shared" si="3"/>
        <v>125</v>
      </c>
      <c r="Y95" s="20">
        <f>VLOOKUP(D95,Sheet1!$B$4:$H$51,7,0)</f>
        <v>125</v>
      </c>
      <c r="Z95" s="20">
        <v>0</v>
      </c>
      <c r="AA95" s="20">
        <v>0.1</v>
      </c>
      <c r="AB95" s="20">
        <v>0</v>
      </c>
      <c r="AC95" s="20"/>
      <c r="AD95" s="20"/>
      <c r="AE95" s="20">
        <v>0.5</v>
      </c>
      <c r="AF95" s="20">
        <v>1</v>
      </c>
      <c r="AG95" s="20"/>
      <c r="AH95" s="20"/>
      <c r="AI95" s="20"/>
    </row>
    <row r="96" spans="1:36" s="17" customFormat="1" ht="12.75" customHeight="1" x14ac:dyDescent="0.15">
      <c r="A96" s="17">
        <v>314</v>
      </c>
      <c r="B96" s="20" t="s">
        <v>67</v>
      </c>
      <c r="D96" s="20">
        <v>3.1</v>
      </c>
      <c r="E96" s="20"/>
      <c r="F96" s="17">
        <v>207</v>
      </c>
      <c r="G96" s="17">
        <v>1001</v>
      </c>
      <c r="H96" s="17">
        <v>1.4</v>
      </c>
      <c r="I96" s="17">
        <v>1</v>
      </c>
      <c r="J96" s="17">
        <v>20001</v>
      </c>
      <c r="K96" s="17">
        <v>20003</v>
      </c>
      <c r="T96" s="17">
        <v>300</v>
      </c>
      <c r="U96" s="20">
        <f t="shared" si="2"/>
        <v>13076</v>
      </c>
      <c r="V96" s="20">
        <f>VLOOKUP($D96,Sheet1!$B$4:$F$51,5,0)</f>
        <v>13076</v>
      </c>
      <c r="W96" s="20"/>
      <c r="X96" s="20">
        <f t="shared" si="3"/>
        <v>125</v>
      </c>
      <c r="Y96" s="20">
        <f>VLOOKUP(D96,Sheet1!$B$4:$H$51,7,0)</f>
        <v>125</v>
      </c>
      <c r="Z96" s="20">
        <v>0</v>
      </c>
      <c r="AA96" s="20">
        <v>0.1</v>
      </c>
      <c r="AB96" s="20">
        <v>0</v>
      </c>
      <c r="AD96" s="20"/>
      <c r="AE96" s="20">
        <v>0.5</v>
      </c>
      <c r="AF96" s="20">
        <v>1</v>
      </c>
    </row>
    <row r="97" spans="1:36" s="17" customFormat="1" x14ac:dyDescent="0.15">
      <c r="A97" s="17">
        <v>315</v>
      </c>
      <c r="B97" s="20" t="s">
        <v>68</v>
      </c>
      <c r="D97" s="20">
        <v>3.1</v>
      </c>
      <c r="E97" s="20"/>
      <c r="F97" s="17">
        <v>209</v>
      </c>
      <c r="G97" s="17">
        <v>1003</v>
      </c>
      <c r="H97" s="17">
        <v>1.3080000000000001</v>
      </c>
      <c r="I97" s="17">
        <v>1</v>
      </c>
      <c r="J97" s="17">
        <v>20001</v>
      </c>
      <c r="K97" s="17">
        <v>20003</v>
      </c>
      <c r="T97" s="17">
        <v>200</v>
      </c>
      <c r="U97" s="20">
        <f t="shared" si="2"/>
        <v>13076</v>
      </c>
      <c r="V97" s="20">
        <f>VLOOKUP($D97,Sheet1!$B$4:$F$51,5,0)</f>
        <v>13076</v>
      </c>
      <c r="W97" s="20"/>
      <c r="X97" s="20">
        <f t="shared" si="3"/>
        <v>125</v>
      </c>
      <c r="Y97" s="20">
        <f>VLOOKUP(D97,Sheet1!$B$4:$H$51,7,0)</f>
        <v>125</v>
      </c>
      <c r="Z97" s="20">
        <v>0</v>
      </c>
      <c r="AA97" s="20">
        <v>0.1</v>
      </c>
      <c r="AB97" s="20">
        <v>0</v>
      </c>
      <c r="AD97" s="20"/>
      <c r="AE97" s="20">
        <v>0.5</v>
      </c>
      <c r="AF97" s="20">
        <v>1</v>
      </c>
    </row>
    <row r="98" spans="1:36" s="17" customFormat="1" x14ac:dyDescent="0.15">
      <c r="A98" s="17">
        <v>316</v>
      </c>
      <c r="B98" s="20" t="s">
        <v>69</v>
      </c>
      <c r="D98" s="20">
        <v>3.1</v>
      </c>
      <c r="E98" s="20"/>
      <c r="F98" s="17">
        <v>208</v>
      </c>
      <c r="H98" s="17">
        <v>1.4</v>
      </c>
      <c r="I98" s="17">
        <v>1</v>
      </c>
      <c r="J98" s="17">
        <v>20001</v>
      </c>
      <c r="K98" s="17">
        <v>20003</v>
      </c>
      <c r="T98" s="17">
        <v>450</v>
      </c>
      <c r="U98" s="20">
        <f t="shared" si="2"/>
        <v>13076</v>
      </c>
      <c r="V98" s="20">
        <f>VLOOKUP($D98,Sheet1!$B$4:$F$51,5,0)</f>
        <v>13076</v>
      </c>
      <c r="W98" s="20"/>
      <c r="X98" s="20">
        <f t="shared" si="3"/>
        <v>100</v>
      </c>
      <c r="Y98" s="20">
        <f>Y97/1.25</f>
        <v>100</v>
      </c>
      <c r="Z98" s="20">
        <v>0</v>
      </c>
      <c r="AA98" s="20">
        <v>0.1</v>
      </c>
      <c r="AB98" s="20">
        <v>0</v>
      </c>
      <c r="AD98" s="20"/>
      <c r="AE98" s="20">
        <v>0.5</v>
      </c>
      <c r="AF98" s="20">
        <v>1</v>
      </c>
    </row>
    <row r="99" spans="1:36" s="18" customFormat="1" x14ac:dyDescent="0.15">
      <c r="A99" s="18">
        <v>317</v>
      </c>
      <c r="B99" s="18" t="s">
        <v>70</v>
      </c>
      <c r="D99" s="18">
        <v>3.1</v>
      </c>
      <c r="F99" s="18">
        <v>205</v>
      </c>
      <c r="H99" s="18">
        <v>1.82</v>
      </c>
      <c r="I99" s="18">
        <v>2</v>
      </c>
      <c r="J99" s="18">
        <v>20001</v>
      </c>
      <c r="K99" s="18">
        <v>20003</v>
      </c>
      <c r="T99" s="18">
        <v>400</v>
      </c>
      <c r="U99" s="20">
        <f t="shared" si="2"/>
        <v>39228</v>
      </c>
      <c r="V99" s="18">
        <f>V98*3</f>
        <v>39228</v>
      </c>
      <c r="X99" s="22">
        <f t="shared" si="3"/>
        <v>156</v>
      </c>
      <c r="Y99" s="18">
        <f>Y97*1.25</f>
        <v>156.25</v>
      </c>
      <c r="Z99" s="18">
        <v>0</v>
      </c>
      <c r="AA99" s="18">
        <v>0.1</v>
      </c>
      <c r="AB99" s="18">
        <v>0</v>
      </c>
      <c r="AE99" s="18">
        <v>0.5</v>
      </c>
      <c r="AF99" s="18">
        <v>1</v>
      </c>
      <c r="AJ99" s="18" t="str">
        <f>VLOOKUP(B99,Sheet2!$F$2:$K$15,4,0)</f>
        <v>images/icon/boss/zui_05.png</v>
      </c>
    </row>
    <row r="100" spans="1:36" s="17" customFormat="1" x14ac:dyDescent="0.15">
      <c r="A100" s="17">
        <v>321</v>
      </c>
      <c r="B100" s="20" t="s">
        <v>64</v>
      </c>
      <c r="D100" s="20">
        <v>3.2</v>
      </c>
      <c r="E100" s="20"/>
      <c r="F100" s="17">
        <v>203</v>
      </c>
      <c r="H100" s="17">
        <v>1.4</v>
      </c>
      <c r="I100" s="17">
        <v>1</v>
      </c>
      <c r="J100" s="17">
        <v>20001</v>
      </c>
      <c r="K100" s="17">
        <v>20003</v>
      </c>
      <c r="T100" s="17">
        <v>200</v>
      </c>
      <c r="U100" s="20">
        <f t="shared" si="2"/>
        <v>14384</v>
      </c>
      <c r="V100" s="20">
        <f>VLOOKUP($D100,Sheet1!$B$4:$F$51,5,0)</f>
        <v>14384</v>
      </c>
      <c r="W100" s="20"/>
      <c r="X100" s="20">
        <f t="shared" si="3"/>
        <v>140</v>
      </c>
      <c r="Y100" s="20">
        <f>VLOOKUP(D100,Sheet1!$B$4:$H$51,7,0)</f>
        <v>140</v>
      </c>
      <c r="Z100" s="20">
        <v>0</v>
      </c>
      <c r="AA100" s="20">
        <v>0.1</v>
      </c>
      <c r="AB100" s="20">
        <v>0</v>
      </c>
      <c r="AC100" s="20"/>
      <c r="AD100" s="20"/>
      <c r="AE100" s="20">
        <v>0.5</v>
      </c>
      <c r="AF100" s="20">
        <v>1</v>
      </c>
      <c r="AG100" s="20"/>
      <c r="AH100" s="20"/>
      <c r="AI100" s="20"/>
    </row>
    <row r="101" spans="1:36" s="17" customFormat="1" x14ac:dyDescent="0.15">
      <c r="A101" s="17">
        <v>322</v>
      </c>
      <c r="B101" s="20" t="s">
        <v>65</v>
      </c>
      <c r="D101" s="20">
        <v>3.2</v>
      </c>
      <c r="E101" s="20"/>
      <c r="F101" s="17">
        <v>204</v>
      </c>
      <c r="H101" s="17">
        <v>1.4</v>
      </c>
      <c r="I101" s="17">
        <v>1</v>
      </c>
      <c r="J101" s="17">
        <v>20001</v>
      </c>
      <c r="K101" s="17">
        <v>20003</v>
      </c>
      <c r="T101" s="17">
        <v>200</v>
      </c>
      <c r="U101" s="20">
        <f t="shared" si="2"/>
        <v>14384</v>
      </c>
      <c r="V101" s="20">
        <f>VLOOKUP($D101,Sheet1!$B$4:$F$51,5,0)</f>
        <v>14384</v>
      </c>
      <c r="W101" s="20"/>
      <c r="X101" s="20">
        <f t="shared" si="3"/>
        <v>140</v>
      </c>
      <c r="Y101" s="20">
        <f>VLOOKUP(D101,Sheet1!$B$4:$H$51,7,0)</f>
        <v>140</v>
      </c>
      <c r="Z101" s="20">
        <v>0</v>
      </c>
      <c r="AA101" s="20">
        <v>0.1</v>
      </c>
      <c r="AB101" s="20">
        <v>0</v>
      </c>
      <c r="AC101" s="20"/>
      <c r="AD101" s="20"/>
      <c r="AE101" s="20">
        <v>0.5</v>
      </c>
      <c r="AF101" s="20">
        <v>1</v>
      </c>
      <c r="AG101" s="20"/>
      <c r="AH101" s="20"/>
      <c r="AI101" s="20"/>
    </row>
    <row r="102" spans="1:36" s="17" customFormat="1" x14ac:dyDescent="0.15">
      <c r="A102" s="17">
        <v>323</v>
      </c>
      <c r="B102" s="20" t="s">
        <v>66</v>
      </c>
      <c r="D102" s="20">
        <v>3.2</v>
      </c>
      <c r="E102" s="20"/>
      <c r="F102" s="17">
        <v>205</v>
      </c>
      <c r="H102" s="17">
        <v>1.4</v>
      </c>
      <c r="I102" s="17">
        <v>1</v>
      </c>
      <c r="J102" s="17">
        <v>20001</v>
      </c>
      <c r="K102" s="17">
        <v>20003</v>
      </c>
      <c r="T102" s="17">
        <v>200</v>
      </c>
      <c r="U102" s="20">
        <f t="shared" si="2"/>
        <v>14384</v>
      </c>
      <c r="V102" s="20">
        <f>VLOOKUP($D102,Sheet1!$B$4:$F$51,5,0)</f>
        <v>14384</v>
      </c>
      <c r="W102" s="20"/>
      <c r="X102" s="20">
        <f t="shared" si="3"/>
        <v>140</v>
      </c>
      <c r="Y102" s="20">
        <f>VLOOKUP(D102,Sheet1!$B$4:$H$51,7,0)</f>
        <v>140</v>
      </c>
      <c r="Z102" s="20">
        <v>0</v>
      </c>
      <c r="AA102" s="20">
        <v>0.1</v>
      </c>
      <c r="AB102" s="20">
        <v>0</v>
      </c>
      <c r="AC102" s="20"/>
      <c r="AD102" s="20"/>
      <c r="AE102" s="20">
        <v>0.5</v>
      </c>
      <c r="AF102" s="20">
        <v>1</v>
      </c>
      <c r="AG102" s="20"/>
      <c r="AH102" s="20"/>
      <c r="AI102" s="20"/>
    </row>
    <row r="103" spans="1:36" s="17" customFormat="1" ht="12.75" customHeight="1" x14ac:dyDescent="0.15">
      <c r="A103" s="17">
        <v>324</v>
      </c>
      <c r="B103" s="20" t="s">
        <v>67</v>
      </c>
      <c r="D103" s="20">
        <v>3.2</v>
      </c>
      <c r="E103" s="20"/>
      <c r="F103" s="17">
        <v>207</v>
      </c>
      <c r="G103" s="17">
        <v>1001</v>
      </c>
      <c r="H103" s="17">
        <v>1.4</v>
      </c>
      <c r="I103" s="17">
        <v>1</v>
      </c>
      <c r="J103" s="17">
        <v>20001</v>
      </c>
      <c r="K103" s="17">
        <v>20003</v>
      </c>
      <c r="T103" s="17">
        <v>300</v>
      </c>
      <c r="U103" s="20">
        <f t="shared" si="2"/>
        <v>14384</v>
      </c>
      <c r="V103" s="20">
        <f>VLOOKUP($D103,Sheet1!$B$4:$F$51,5,0)</f>
        <v>14384</v>
      </c>
      <c r="W103" s="20"/>
      <c r="X103" s="20">
        <f t="shared" si="3"/>
        <v>140</v>
      </c>
      <c r="Y103" s="20">
        <f>VLOOKUP(D103,Sheet1!$B$4:$H$51,7,0)</f>
        <v>140</v>
      </c>
      <c r="Z103" s="20">
        <v>0</v>
      </c>
      <c r="AA103" s="20">
        <v>0.1</v>
      </c>
      <c r="AB103" s="20">
        <v>0</v>
      </c>
      <c r="AD103" s="20"/>
      <c r="AE103" s="20">
        <v>0.5</v>
      </c>
      <c r="AF103" s="20">
        <v>1</v>
      </c>
    </row>
    <row r="104" spans="1:36" s="17" customFormat="1" x14ac:dyDescent="0.15">
      <c r="A104" s="17">
        <v>325</v>
      </c>
      <c r="B104" s="20" t="s">
        <v>68</v>
      </c>
      <c r="D104" s="20">
        <v>3.2</v>
      </c>
      <c r="E104" s="20"/>
      <c r="F104" s="17">
        <v>209</v>
      </c>
      <c r="G104" s="17">
        <v>1003</v>
      </c>
      <c r="H104" s="17">
        <v>1.3080000000000001</v>
      </c>
      <c r="I104" s="17">
        <v>1</v>
      </c>
      <c r="J104" s="17">
        <v>20001</v>
      </c>
      <c r="K104" s="17">
        <v>20003</v>
      </c>
      <c r="T104" s="17">
        <v>200</v>
      </c>
      <c r="U104" s="20">
        <f t="shared" si="2"/>
        <v>14384</v>
      </c>
      <c r="V104" s="20">
        <f>VLOOKUP($D104,Sheet1!$B$4:$F$51,5,0)</f>
        <v>14384</v>
      </c>
      <c r="W104" s="20"/>
      <c r="X104" s="20">
        <f t="shared" si="3"/>
        <v>140</v>
      </c>
      <c r="Y104" s="20">
        <f>VLOOKUP(D104,Sheet1!$B$4:$H$51,7,0)</f>
        <v>140</v>
      </c>
      <c r="Z104" s="20">
        <v>0</v>
      </c>
      <c r="AA104" s="20">
        <v>0.1</v>
      </c>
      <c r="AB104" s="20">
        <v>0</v>
      </c>
      <c r="AD104" s="20"/>
      <c r="AE104" s="20">
        <v>0.5</v>
      </c>
      <c r="AF104" s="20">
        <v>1</v>
      </c>
    </row>
    <row r="105" spans="1:36" s="17" customFormat="1" x14ac:dyDescent="0.15">
      <c r="A105" s="17">
        <v>326</v>
      </c>
      <c r="B105" s="20" t="s">
        <v>69</v>
      </c>
      <c r="D105" s="20">
        <v>3.2</v>
      </c>
      <c r="E105" s="20"/>
      <c r="F105" s="17">
        <v>208</v>
      </c>
      <c r="H105" s="17">
        <v>1.4</v>
      </c>
      <c r="I105" s="17">
        <v>1</v>
      </c>
      <c r="J105" s="17">
        <v>20001</v>
      </c>
      <c r="K105" s="17">
        <v>20003</v>
      </c>
      <c r="T105" s="17">
        <v>450</v>
      </c>
      <c r="U105" s="20">
        <f t="shared" si="2"/>
        <v>14384</v>
      </c>
      <c r="V105" s="20">
        <f>VLOOKUP($D105,Sheet1!$B$4:$F$51,5,0)</f>
        <v>14384</v>
      </c>
      <c r="W105" s="20"/>
      <c r="X105" s="20">
        <f t="shared" si="3"/>
        <v>112</v>
      </c>
      <c r="Y105" s="20">
        <f>Y104/1.25</f>
        <v>112</v>
      </c>
      <c r="Z105" s="20">
        <v>0</v>
      </c>
      <c r="AA105" s="20">
        <v>0.1</v>
      </c>
      <c r="AB105" s="20">
        <v>0</v>
      </c>
      <c r="AD105" s="20"/>
      <c r="AE105" s="20">
        <v>0.5</v>
      </c>
      <c r="AF105" s="20">
        <v>1</v>
      </c>
    </row>
    <row r="106" spans="1:36" s="18" customFormat="1" x14ac:dyDescent="0.15">
      <c r="A106" s="18">
        <v>327</v>
      </c>
      <c r="B106" s="18" t="s">
        <v>74</v>
      </c>
      <c r="D106" s="18">
        <v>3.2</v>
      </c>
      <c r="F106" s="18">
        <v>209</v>
      </c>
      <c r="G106" s="18">
        <v>1003</v>
      </c>
      <c r="H106" s="18">
        <v>1.82</v>
      </c>
      <c r="I106" s="18">
        <v>2</v>
      </c>
      <c r="J106" s="18">
        <v>20001</v>
      </c>
      <c r="K106" s="18">
        <v>20003</v>
      </c>
      <c r="T106" s="18">
        <v>400</v>
      </c>
      <c r="U106" s="20">
        <f t="shared" si="2"/>
        <v>43152</v>
      </c>
      <c r="V106" s="18">
        <f>V105*3</f>
        <v>43152</v>
      </c>
      <c r="X106" s="22">
        <f t="shared" si="3"/>
        <v>175</v>
      </c>
      <c r="Y106" s="18">
        <f>Y104*1.25</f>
        <v>175</v>
      </c>
      <c r="Z106" s="18">
        <v>0</v>
      </c>
      <c r="AA106" s="18">
        <v>0.1</v>
      </c>
      <c r="AB106" s="18">
        <v>0</v>
      </c>
      <c r="AE106" s="18">
        <v>0.5</v>
      </c>
      <c r="AF106" s="18">
        <v>1</v>
      </c>
      <c r="AJ106" s="18" t="str">
        <f>VLOOKUP(B106,Sheet2!$F$2:$K$15,4,0)</f>
        <v>images/icon/boss/zui_06.png</v>
      </c>
    </row>
    <row r="107" spans="1:36" s="17" customFormat="1" x14ac:dyDescent="0.15">
      <c r="A107" s="17">
        <v>331</v>
      </c>
      <c r="B107" s="20" t="s">
        <v>64</v>
      </c>
      <c r="D107" s="20">
        <v>3.3</v>
      </c>
      <c r="E107" s="20"/>
      <c r="F107" s="17">
        <v>203</v>
      </c>
      <c r="H107" s="17">
        <v>1.4</v>
      </c>
      <c r="I107" s="17">
        <v>1</v>
      </c>
      <c r="J107" s="17">
        <v>20001</v>
      </c>
      <c r="K107" s="17">
        <v>20003</v>
      </c>
      <c r="T107" s="17">
        <v>200</v>
      </c>
      <c r="U107" s="20">
        <f t="shared" si="2"/>
        <v>15822</v>
      </c>
      <c r="V107" s="20">
        <f>VLOOKUP($D107,Sheet1!$B$4:$F$51,5,0)</f>
        <v>15822</v>
      </c>
      <c r="W107" s="20"/>
      <c r="X107" s="20">
        <f t="shared" si="3"/>
        <v>154</v>
      </c>
      <c r="Y107" s="20">
        <f>VLOOKUP(D107,Sheet1!$B$4:$H$51,7,0)</f>
        <v>154</v>
      </c>
      <c r="Z107" s="20">
        <v>0</v>
      </c>
      <c r="AA107" s="20">
        <v>0.1</v>
      </c>
      <c r="AB107" s="20">
        <v>0</v>
      </c>
      <c r="AC107" s="20"/>
      <c r="AD107" s="20"/>
      <c r="AE107" s="20">
        <v>0.5</v>
      </c>
      <c r="AF107" s="20">
        <v>1</v>
      </c>
      <c r="AG107" s="20"/>
      <c r="AH107" s="20"/>
      <c r="AI107" s="20"/>
    </row>
    <row r="108" spans="1:36" s="17" customFormat="1" x14ac:dyDescent="0.15">
      <c r="A108" s="17">
        <v>332</v>
      </c>
      <c r="B108" s="20" t="s">
        <v>65</v>
      </c>
      <c r="D108" s="20">
        <v>3.3</v>
      </c>
      <c r="E108" s="20"/>
      <c r="F108" s="17">
        <v>204</v>
      </c>
      <c r="H108" s="17">
        <v>1.4</v>
      </c>
      <c r="I108" s="17">
        <v>1</v>
      </c>
      <c r="J108" s="17">
        <v>20001</v>
      </c>
      <c r="K108" s="17">
        <v>20003</v>
      </c>
      <c r="T108" s="17">
        <v>200</v>
      </c>
      <c r="U108" s="20">
        <f t="shared" si="2"/>
        <v>15822</v>
      </c>
      <c r="V108" s="20">
        <f>VLOOKUP($D108,Sheet1!$B$4:$F$51,5,0)</f>
        <v>15822</v>
      </c>
      <c r="W108" s="20"/>
      <c r="X108" s="20">
        <f t="shared" si="3"/>
        <v>154</v>
      </c>
      <c r="Y108" s="20">
        <f>VLOOKUP(D108,Sheet1!$B$4:$H$51,7,0)</f>
        <v>154</v>
      </c>
      <c r="Z108" s="20">
        <v>0</v>
      </c>
      <c r="AA108" s="20">
        <v>0.1</v>
      </c>
      <c r="AB108" s="20">
        <v>0</v>
      </c>
      <c r="AC108" s="20"/>
      <c r="AD108" s="20"/>
      <c r="AE108" s="20">
        <v>0.5</v>
      </c>
      <c r="AF108" s="20">
        <v>1</v>
      </c>
      <c r="AG108" s="20"/>
      <c r="AH108" s="20"/>
      <c r="AI108" s="20"/>
    </row>
    <row r="109" spans="1:36" s="17" customFormat="1" x14ac:dyDescent="0.15">
      <c r="A109" s="17">
        <v>333</v>
      </c>
      <c r="B109" s="20" t="s">
        <v>66</v>
      </c>
      <c r="D109" s="20">
        <v>3.3</v>
      </c>
      <c r="E109" s="20"/>
      <c r="F109" s="17">
        <v>205</v>
      </c>
      <c r="H109" s="17">
        <v>1.4</v>
      </c>
      <c r="I109" s="17">
        <v>1</v>
      </c>
      <c r="J109" s="17">
        <v>20001</v>
      </c>
      <c r="K109" s="17">
        <v>20003</v>
      </c>
      <c r="T109" s="17">
        <v>200</v>
      </c>
      <c r="U109" s="20">
        <f t="shared" si="2"/>
        <v>15822</v>
      </c>
      <c r="V109" s="20">
        <f>VLOOKUP($D109,Sheet1!$B$4:$F$51,5,0)</f>
        <v>15822</v>
      </c>
      <c r="W109" s="20"/>
      <c r="X109" s="20">
        <f t="shared" si="3"/>
        <v>154</v>
      </c>
      <c r="Y109" s="20">
        <f>VLOOKUP(D109,Sheet1!$B$4:$H$51,7,0)</f>
        <v>154</v>
      </c>
      <c r="Z109" s="20">
        <v>0</v>
      </c>
      <c r="AA109" s="20">
        <v>0.1</v>
      </c>
      <c r="AB109" s="20">
        <v>0</v>
      </c>
      <c r="AC109" s="20"/>
      <c r="AD109" s="20"/>
      <c r="AE109" s="20">
        <v>0.5</v>
      </c>
      <c r="AF109" s="20">
        <v>1</v>
      </c>
      <c r="AG109" s="20"/>
      <c r="AH109" s="20"/>
      <c r="AI109" s="20"/>
    </row>
    <row r="110" spans="1:36" s="17" customFormat="1" ht="12.75" customHeight="1" x14ac:dyDescent="0.15">
      <c r="A110" s="17">
        <v>334</v>
      </c>
      <c r="B110" s="20" t="s">
        <v>67</v>
      </c>
      <c r="D110" s="20">
        <v>3.3</v>
      </c>
      <c r="E110" s="20"/>
      <c r="F110" s="17">
        <v>207</v>
      </c>
      <c r="G110" s="17">
        <v>1001</v>
      </c>
      <c r="H110" s="17">
        <v>1.4</v>
      </c>
      <c r="I110" s="17">
        <v>1</v>
      </c>
      <c r="J110" s="17">
        <v>20001</v>
      </c>
      <c r="K110" s="17">
        <v>20003</v>
      </c>
      <c r="T110" s="17">
        <v>300</v>
      </c>
      <c r="U110" s="20">
        <f t="shared" si="2"/>
        <v>15822</v>
      </c>
      <c r="V110" s="20">
        <f>VLOOKUP($D110,Sheet1!$B$4:$F$51,5,0)</f>
        <v>15822</v>
      </c>
      <c r="W110" s="20"/>
      <c r="X110" s="20">
        <f t="shared" si="3"/>
        <v>154</v>
      </c>
      <c r="Y110" s="20">
        <f>VLOOKUP(D110,Sheet1!$B$4:$H$51,7,0)</f>
        <v>154</v>
      </c>
      <c r="Z110" s="20">
        <v>0</v>
      </c>
      <c r="AA110" s="20">
        <v>0.1</v>
      </c>
      <c r="AB110" s="20">
        <v>0</v>
      </c>
      <c r="AD110" s="20"/>
      <c r="AE110" s="20">
        <v>0.5</v>
      </c>
      <c r="AF110" s="20">
        <v>1</v>
      </c>
    </row>
    <row r="111" spans="1:36" s="17" customFormat="1" x14ac:dyDescent="0.15">
      <c r="A111" s="17">
        <v>335</v>
      </c>
      <c r="B111" s="20" t="s">
        <v>68</v>
      </c>
      <c r="D111" s="20">
        <v>3.3</v>
      </c>
      <c r="E111" s="20"/>
      <c r="F111" s="17">
        <v>209</v>
      </c>
      <c r="G111" s="17">
        <v>1003</v>
      </c>
      <c r="H111" s="17">
        <v>1.3080000000000001</v>
      </c>
      <c r="I111" s="17">
        <v>1</v>
      </c>
      <c r="J111" s="17">
        <v>20001</v>
      </c>
      <c r="K111" s="17">
        <v>20003</v>
      </c>
      <c r="T111" s="17">
        <v>200</v>
      </c>
      <c r="U111" s="20">
        <f t="shared" si="2"/>
        <v>15822</v>
      </c>
      <c r="V111" s="20">
        <f>VLOOKUP($D111,Sheet1!$B$4:$F$51,5,0)</f>
        <v>15822</v>
      </c>
      <c r="W111" s="20"/>
      <c r="X111" s="20">
        <f t="shared" si="3"/>
        <v>154</v>
      </c>
      <c r="Y111" s="20">
        <f>VLOOKUP(D111,Sheet1!$B$4:$H$51,7,0)</f>
        <v>154</v>
      </c>
      <c r="Z111" s="20">
        <v>0</v>
      </c>
      <c r="AA111" s="20">
        <v>0.1</v>
      </c>
      <c r="AB111" s="20">
        <v>0</v>
      </c>
      <c r="AD111" s="20"/>
      <c r="AE111" s="20">
        <v>0.5</v>
      </c>
      <c r="AF111" s="20">
        <v>1</v>
      </c>
    </row>
    <row r="112" spans="1:36" s="17" customFormat="1" x14ac:dyDescent="0.15">
      <c r="A112" s="17">
        <v>336</v>
      </c>
      <c r="B112" s="20" t="s">
        <v>69</v>
      </c>
      <c r="D112" s="20">
        <v>3.3</v>
      </c>
      <c r="E112" s="20"/>
      <c r="F112" s="17">
        <v>208</v>
      </c>
      <c r="H112" s="17">
        <v>1.4</v>
      </c>
      <c r="I112" s="17">
        <v>1</v>
      </c>
      <c r="J112" s="17">
        <v>20001</v>
      </c>
      <c r="K112" s="17">
        <v>20003</v>
      </c>
      <c r="T112" s="17">
        <v>450</v>
      </c>
      <c r="U112" s="20">
        <f t="shared" si="2"/>
        <v>15822</v>
      </c>
      <c r="V112" s="20">
        <f>VLOOKUP($D112,Sheet1!$B$4:$F$51,5,0)</f>
        <v>15822</v>
      </c>
      <c r="W112" s="20"/>
      <c r="X112" s="20">
        <f t="shared" si="3"/>
        <v>123</v>
      </c>
      <c r="Y112" s="20">
        <f>Y111/1.25</f>
        <v>123.2</v>
      </c>
      <c r="Z112" s="20">
        <v>0</v>
      </c>
      <c r="AA112" s="20">
        <v>0.1</v>
      </c>
      <c r="AB112" s="20">
        <v>0</v>
      </c>
      <c r="AD112" s="20"/>
      <c r="AE112" s="20">
        <v>0.5</v>
      </c>
      <c r="AF112" s="20">
        <v>1</v>
      </c>
    </row>
    <row r="113" spans="1:36" s="18" customFormat="1" x14ac:dyDescent="0.15">
      <c r="A113" s="18">
        <v>337</v>
      </c>
      <c r="B113" s="18" t="s">
        <v>75</v>
      </c>
      <c r="D113" s="18">
        <v>3.3</v>
      </c>
      <c r="F113" s="18">
        <v>207</v>
      </c>
      <c r="G113" s="18">
        <v>1001</v>
      </c>
      <c r="H113" s="18">
        <v>1.82</v>
      </c>
      <c r="I113" s="18">
        <v>2</v>
      </c>
      <c r="J113" s="18">
        <v>20001</v>
      </c>
      <c r="K113" s="18">
        <v>20003</v>
      </c>
      <c r="T113" s="18">
        <v>400</v>
      </c>
      <c r="U113" s="20">
        <f t="shared" si="2"/>
        <v>55377</v>
      </c>
      <c r="V113" s="18">
        <f>V112*3.5</f>
        <v>55377</v>
      </c>
      <c r="X113" s="22">
        <f t="shared" si="3"/>
        <v>192</v>
      </c>
      <c r="Y113" s="18">
        <f>Y111*1.25</f>
        <v>192.5</v>
      </c>
      <c r="Z113" s="18">
        <v>0</v>
      </c>
      <c r="AA113" s="18">
        <v>0.1</v>
      </c>
      <c r="AB113" s="18">
        <v>0</v>
      </c>
      <c r="AE113" s="18">
        <v>0.5</v>
      </c>
      <c r="AF113" s="18">
        <v>1</v>
      </c>
      <c r="AJ113" s="18" t="str">
        <f>VLOOKUP(B113,Sheet2!$F$2:$K$15,4,0)</f>
        <v>images/icon/boss/zui_03.png</v>
      </c>
    </row>
    <row r="114" spans="1:36" s="17" customFormat="1" x14ac:dyDescent="0.15">
      <c r="A114" s="17">
        <v>341</v>
      </c>
      <c r="B114" s="20" t="s">
        <v>64</v>
      </c>
      <c r="D114" s="20">
        <v>3.4</v>
      </c>
      <c r="E114" s="20"/>
      <c r="F114" s="17">
        <v>203</v>
      </c>
      <c r="H114" s="17">
        <v>1.4</v>
      </c>
      <c r="I114" s="17">
        <v>1</v>
      </c>
      <c r="J114" s="17">
        <v>20001</v>
      </c>
      <c r="K114" s="17">
        <v>20003</v>
      </c>
      <c r="T114" s="17">
        <v>200</v>
      </c>
      <c r="U114" s="20">
        <f t="shared" si="2"/>
        <v>17405</v>
      </c>
      <c r="V114" s="20">
        <f>VLOOKUP($D114,Sheet1!$B$4:$F$51,5,0)</f>
        <v>17405</v>
      </c>
      <c r="W114" s="20"/>
      <c r="X114" s="20">
        <f t="shared" si="3"/>
        <v>170</v>
      </c>
      <c r="Y114" s="20">
        <f>VLOOKUP(D114,Sheet1!$B$4:$H$51,7,0)</f>
        <v>170</v>
      </c>
      <c r="Z114" s="20">
        <v>0</v>
      </c>
      <c r="AA114" s="20">
        <v>0.1</v>
      </c>
      <c r="AB114" s="20">
        <v>0</v>
      </c>
      <c r="AC114" s="20"/>
      <c r="AD114" s="20"/>
      <c r="AE114" s="20">
        <v>0.5</v>
      </c>
      <c r="AF114" s="20">
        <v>1</v>
      </c>
      <c r="AG114" s="20"/>
      <c r="AH114" s="20"/>
      <c r="AI114" s="20"/>
    </row>
    <row r="115" spans="1:36" s="17" customFormat="1" x14ac:dyDescent="0.15">
      <c r="A115" s="17">
        <v>342</v>
      </c>
      <c r="B115" s="20" t="s">
        <v>65</v>
      </c>
      <c r="D115" s="20">
        <v>3.4</v>
      </c>
      <c r="E115" s="20"/>
      <c r="F115" s="17">
        <v>204</v>
      </c>
      <c r="H115" s="17">
        <v>1.4</v>
      </c>
      <c r="I115" s="17">
        <v>1</v>
      </c>
      <c r="J115" s="17">
        <v>20001</v>
      </c>
      <c r="K115" s="17">
        <v>20003</v>
      </c>
      <c r="T115" s="17">
        <v>200</v>
      </c>
      <c r="U115" s="20">
        <f t="shared" si="2"/>
        <v>17405</v>
      </c>
      <c r="V115" s="20">
        <f>VLOOKUP($D115,Sheet1!$B$4:$F$51,5,0)</f>
        <v>17405</v>
      </c>
      <c r="W115" s="20"/>
      <c r="X115" s="20">
        <f t="shared" si="3"/>
        <v>170</v>
      </c>
      <c r="Y115" s="20">
        <f>VLOOKUP(D115,Sheet1!$B$4:$H$51,7,0)</f>
        <v>170</v>
      </c>
      <c r="Z115" s="20">
        <v>0</v>
      </c>
      <c r="AA115" s="20">
        <v>0.1</v>
      </c>
      <c r="AB115" s="20">
        <v>0</v>
      </c>
      <c r="AC115" s="20"/>
      <c r="AD115" s="20"/>
      <c r="AE115" s="20">
        <v>0.5</v>
      </c>
      <c r="AF115" s="20">
        <v>1</v>
      </c>
      <c r="AG115" s="20"/>
      <c r="AH115" s="20"/>
      <c r="AI115" s="20"/>
    </row>
    <row r="116" spans="1:36" s="17" customFormat="1" x14ac:dyDescent="0.15">
      <c r="A116" s="17">
        <v>343</v>
      </c>
      <c r="B116" s="20" t="s">
        <v>66</v>
      </c>
      <c r="D116" s="20">
        <v>3.4</v>
      </c>
      <c r="E116" s="20"/>
      <c r="F116" s="17">
        <v>205</v>
      </c>
      <c r="H116" s="17">
        <v>1.4</v>
      </c>
      <c r="I116" s="17">
        <v>1</v>
      </c>
      <c r="J116" s="17">
        <v>20001</v>
      </c>
      <c r="K116" s="17">
        <v>20003</v>
      </c>
      <c r="T116" s="17">
        <v>200</v>
      </c>
      <c r="U116" s="20">
        <f t="shared" si="2"/>
        <v>17405</v>
      </c>
      <c r="V116" s="20">
        <f>VLOOKUP($D116,Sheet1!$B$4:$F$51,5,0)</f>
        <v>17405</v>
      </c>
      <c r="W116" s="20"/>
      <c r="X116" s="20">
        <f t="shared" si="3"/>
        <v>170</v>
      </c>
      <c r="Y116" s="20">
        <f>VLOOKUP(D116,Sheet1!$B$4:$H$51,7,0)</f>
        <v>170</v>
      </c>
      <c r="Z116" s="20">
        <v>0</v>
      </c>
      <c r="AA116" s="20">
        <v>0.1</v>
      </c>
      <c r="AB116" s="20">
        <v>0</v>
      </c>
      <c r="AC116" s="20"/>
      <c r="AD116" s="20"/>
      <c r="AE116" s="20">
        <v>0.5</v>
      </c>
      <c r="AF116" s="20">
        <v>1</v>
      </c>
      <c r="AG116" s="20"/>
      <c r="AH116" s="20"/>
      <c r="AI116" s="20"/>
    </row>
    <row r="117" spans="1:36" s="17" customFormat="1" ht="12.75" customHeight="1" x14ac:dyDescent="0.15">
      <c r="A117" s="17">
        <v>344</v>
      </c>
      <c r="B117" s="20" t="s">
        <v>67</v>
      </c>
      <c r="D117" s="20">
        <v>3.4</v>
      </c>
      <c r="E117" s="20"/>
      <c r="F117" s="17">
        <v>207</v>
      </c>
      <c r="G117" s="17">
        <v>1001</v>
      </c>
      <c r="H117" s="17">
        <v>1.4</v>
      </c>
      <c r="I117" s="17">
        <v>1</v>
      </c>
      <c r="J117" s="17">
        <v>20001</v>
      </c>
      <c r="K117" s="17">
        <v>20003</v>
      </c>
      <c r="T117" s="17">
        <v>300</v>
      </c>
      <c r="U117" s="20">
        <f t="shared" si="2"/>
        <v>17405</v>
      </c>
      <c r="V117" s="20">
        <f>VLOOKUP($D117,Sheet1!$B$4:$F$51,5,0)</f>
        <v>17405</v>
      </c>
      <c r="W117" s="20"/>
      <c r="X117" s="20">
        <f t="shared" si="3"/>
        <v>170</v>
      </c>
      <c r="Y117" s="20">
        <f>VLOOKUP(D117,Sheet1!$B$4:$H$51,7,0)</f>
        <v>170</v>
      </c>
      <c r="Z117" s="20">
        <v>0</v>
      </c>
      <c r="AA117" s="20">
        <v>0.1</v>
      </c>
      <c r="AB117" s="20">
        <v>0</v>
      </c>
      <c r="AD117" s="20"/>
      <c r="AE117" s="20">
        <v>0.5</v>
      </c>
      <c r="AF117" s="20">
        <v>1</v>
      </c>
    </row>
    <row r="118" spans="1:36" s="17" customFormat="1" x14ac:dyDescent="0.15">
      <c r="A118" s="17">
        <v>345</v>
      </c>
      <c r="B118" s="20" t="s">
        <v>68</v>
      </c>
      <c r="D118" s="20">
        <v>3.4</v>
      </c>
      <c r="E118" s="20"/>
      <c r="F118" s="17">
        <v>209</v>
      </c>
      <c r="G118" s="17">
        <v>1003</v>
      </c>
      <c r="H118" s="17">
        <v>1.3080000000000001</v>
      </c>
      <c r="I118" s="17">
        <v>1</v>
      </c>
      <c r="J118" s="17">
        <v>20001</v>
      </c>
      <c r="K118" s="17">
        <v>20003</v>
      </c>
      <c r="T118" s="17">
        <v>200</v>
      </c>
      <c r="U118" s="20">
        <f t="shared" si="2"/>
        <v>17405</v>
      </c>
      <c r="V118" s="20">
        <f>VLOOKUP($D118,Sheet1!$B$4:$F$51,5,0)</f>
        <v>17405</v>
      </c>
      <c r="W118" s="20"/>
      <c r="X118" s="20">
        <f t="shared" si="3"/>
        <v>170</v>
      </c>
      <c r="Y118" s="20">
        <f>VLOOKUP(D118,Sheet1!$B$4:$H$51,7,0)</f>
        <v>170</v>
      </c>
      <c r="Z118" s="20">
        <v>0</v>
      </c>
      <c r="AA118" s="20">
        <v>0.1</v>
      </c>
      <c r="AB118" s="20">
        <v>0</v>
      </c>
      <c r="AD118" s="20"/>
      <c r="AE118" s="20">
        <v>0.5</v>
      </c>
      <c r="AF118" s="20">
        <v>1</v>
      </c>
    </row>
    <row r="119" spans="1:36" s="17" customFormat="1" x14ac:dyDescent="0.15">
      <c r="A119" s="17">
        <v>346</v>
      </c>
      <c r="B119" s="20" t="s">
        <v>69</v>
      </c>
      <c r="D119" s="20">
        <v>3.4</v>
      </c>
      <c r="E119" s="20"/>
      <c r="F119" s="17">
        <v>208</v>
      </c>
      <c r="H119" s="17">
        <v>1.4</v>
      </c>
      <c r="I119" s="17">
        <v>1</v>
      </c>
      <c r="J119" s="17">
        <v>20001</v>
      </c>
      <c r="K119" s="17">
        <v>20003</v>
      </c>
      <c r="T119" s="17">
        <v>450</v>
      </c>
      <c r="U119" s="20">
        <f t="shared" si="2"/>
        <v>17405</v>
      </c>
      <c r="V119" s="20">
        <f>VLOOKUP($D119,Sheet1!$B$4:$F$51,5,0)</f>
        <v>17405</v>
      </c>
      <c r="W119" s="20"/>
      <c r="X119" s="20">
        <f t="shared" si="3"/>
        <v>136</v>
      </c>
      <c r="Y119" s="20">
        <f>Y118/1.25</f>
        <v>136</v>
      </c>
      <c r="Z119" s="20">
        <v>0</v>
      </c>
      <c r="AA119" s="20">
        <v>0.1</v>
      </c>
      <c r="AB119" s="20">
        <v>0</v>
      </c>
      <c r="AD119" s="20"/>
      <c r="AE119" s="20">
        <v>0.5</v>
      </c>
      <c r="AF119" s="20">
        <v>1</v>
      </c>
    </row>
    <row r="120" spans="1:36" s="18" customFormat="1" x14ac:dyDescent="0.15">
      <c r="A120" s="18">
        <v>347</v>
      </c>
      <c r="B120" s="18" t="s">
        <v>78</v>
      </c>
      <c r="D120" s="18">
        <v>3.4</v>
      </c>
      <c r="F120" s="18">
        <v>208</v>
      </c>
      <c r="H120" s="18">
        <v>1.82</v>
      </c>
      <c r="I120" s="18">
        <v>2</v>
      </c>
      <c r="J120" s="18">
        <v>20001</v>
      </c>
      <c r="K120" s="18">
        <v>20003</v>
      </c>
      <c r="T120" s="18">
        <v>400</v>
      </c>
      <c r="U120" s="20">
        <f t="shared" si="2"/>
        <v>60917</v>
      </c>
      <c r="V120" s="18">
        <f>V119*3.5</f>
        <v>60917.5</v>
      </c>
      <c r="X120" s="22">
        <f t="shared" si="3"/>
        <v>229</v>
      </c>
      <c r="Y120" s="18">
        <f>Y118*1.35</f>
        <v>229.50000000000003</v>
      </c>
      <c r="Z120" s="18">
        <v>0</v>
      </c>
      <c r="AA120" s="18">
        <v>0.1</v>
      </c>
      <c r="AB120" s="18">
        <v>0</v>
      </c>
      <c r="AE120" s="18">
        <v>0.5</v>
      </c>
      <c r="AF120" s="18">
        <v>1</v>
      </c>
      <c r="AJ120" s="18" t="str">
        <f>VLOOKUP(B120,Sheet2!$F$2:$K$15,4,0)</f>
        <v>images/icon/boss/zui_04.png</v>
      </c>
    </row>
    <row r="121" spans="1:36" s="17" customFormat="1" x14ac:dyDescent="0.15">
      <c r="A121" s="17">
        <v>351</v>
      </c>
      <c r="B121" s="20" t="s">
        <v>64</v>
      </c>
      <c r="D121" s="20">
        <v>3.5</v>
      </c>
      <c r="E121" s="20"/>
      <c r="F121" s="17">
        <v>203</v>
      </c>
      <c r="H121" s="17">
        <v>1.4</v>
      </c>
      <c r="I121" s="17">
        <v>1</v>
      </c>
      <c r="J121" s="17">
        <v>20001</v>
      </c>
      <c r="K121" s="17">
        <v>20003</v>
      </c>
      <c r="T121" s="17">
        <v>200</v>
      </c>
      <c r="U121" s="20">
        <f t="shared" si="2"/>
        <v>19145</v>
      </c>
      <c r="V121" s="20">
        <f>VLOOKUP($D121,Sheet1!$B$4:$F$51,5,0)</f>
        <v>19145</v>
      </c>
      <c r="W121" s="20"/>
      <c r="X121" s="20">
        <f t="shared" si="3"/>
        <v>187</v>
      </c>
      <c r="Y121" s="20">
        <f>VLOOKUP(D121,Sheet1!$B$4:$H$51,7,0)</f>
        <v>187</v>
      </c>
      <c r="Z121" s="20">
        <v>0</v>
      </c>
      <c r="AA121" s="20">
        <v>0.1</v>
      </c>
      <c r="AB121" s="20">
        <v>0</v>
      </c>
      <c r="AC121" s="20"/>
      <c r="AD121" s="20"/>
      <c r="AE121" s="20">
        <v>0.5</v>
      </c>
      <c r="AF121" s="20">
        <v>1</v>
      </c>
      <c r="AG121" s="20"/>
      <c r="AH121" s="20"/>
      <c r="AI121" s="20"/>
    </row>
    <row r="122" spans="1:36" s="17" customFormat="1" x14ac:dyDescent="0.15">
      <c r="A122" s="17">
        <v>352</v>
      </c>
      <c r="B122" s="20" t="s">
        <v>65</v>
      </c>
      <c r="D122" s="20">
        <v>3.5</v>
      </c>
      <c r="E122" s="20"/>
      <c r="F122" s="17">
        <v>204</v>
      </c>
      <c r="H122" s="17">
        <v>1.4</v>
      </c>
      <c r="I122" s="17">
        <v>1</v>
      </c>
      <c r="J122" s="17">
        <v>20001</v>
      </c>
      <c r="K122" s="17">
        <v>20003</v>
      </c>
      <c r="T122" s="17">
        <v>200</v>
      </c>
      <c r="U122" s="20">
        <f t="shared" si="2"/>
        <v>19145</v>
      </c>
      <c r="V122" s="20">
        <f>VLOOKUP($D122,Sheet1!$B$4:$F$51,5,0)</f>
        <v>19145</v>
      </c>
      <c r="W122" s="20"/>
      <c r="X122" s="20">
        <f t="shared" si="3"/>
        <v>187</v>
      </c>
      <c r="Y122" s="20">
        <f>VLOOKUP(D122,Sheet1!$B$4:$H$51,7,0)</f>
        <v>187</v>
      </c>
      <c r="Z122" s="20">
        <v>0</v>
      </c>
      <c r="AA122" s="20">
        <v>0.1</v>
      </c>
      <c r="AB122" s="20">
        <v>0</v>
      </c>
      <c r="AC122" s="20"/>
      <c r="AD122" s="20"/>
      <c r="AE122" s="20">
        <v>0.5</v>
      </c>
      <c r="AF122" s="20">
        <v>1</v>
      </c>
      <c r="AG122" s="20"/>
      <c r="AH122" s="20"/>
      <c r="AI122" s="20"/>
    </row>
    <row r="123" spans="1:36" s="17" customFormat="1" x14ac:dyDescent="0.15">
      <c r="A123" s="17">
        <v>353</v>
      </c>
      <c r="B123" s="20" t="s">
        <v>66</v>
      </c>
      <c r="D123" s="20">
        <v>3.5</v>
      </c>
      <c r="E123" s="20"/>
      <c r="F123" s="17">
        <v>205</v>
      </c>
      <c r="H123" s="17">
        <v>1.4</v>
      </c>
      <c r="I123" s="17">
        <v>1</v>
      </c>
      <c r="J123" s="17">
        <v>20001</v>
      </c>
      <c r="K123" s="17">
        <v>20003</v>
      </c>
      <c r="T123" s="17">
        <v>200</v>
      </c>
      <c r="U123" s="20">
        <f t="shared" si="2"/>
        <v>19145</v>
      </c>
      <c r="V123" s="20">
        <f>VLOOKUP($D123,Sheet1!$B$4:$F$51,5,0)</f>
        <v>19145</v>
      </c>
      <c r="W123" s="20"/>
      <c r="X123" s="20">
        <f t="shared" si="3"/>
        <v>187</v>
      </c>
      <c r="Y123" s="20">
        <f>VLOOKUP(D123,Sheet1!$B$4:$H$51,7,0)</f>
        <v>187</v>
      </c>
      <c r="Z123" s="20">
        <v>0</v>
      </c>
      <c r="AA123" s="20">
        <v>0.1</v>
      </c>
      <c r="AB123" s="20">
        <v>0</v>
      </c>
      <c r="AC123" s="20"/>
      <c r="AD123" s="20"/>
      <c r="AE123" s="20">
        <v>0.5</v>
      </c>
      <c r="AF123" s="20">
        <v>1</v>
      </c>
      <c r="AG123" s="20"/>
      <c r="AH123" s="20"/>
      <c r="AI123" s="20"/>
    </row>
    <row r="124" spans="1:36" s="17" customFormat="1" ht="12.75" customHeight="1" x14ac:dyDescent="0.15">
      <c r="A124" s="17">
        <v>354</v>
      </c>
      <c r="B124" s="20" t="s">
        <v>67</v>
      </c>
      <c r="D124" s="20">
        <v>3.5</v>
      </c>
      <c r="E124" s="20"/>
      <c r="F124" s="17">
        <v>207</v>
      </c>
      <c r="G124" s="17">
        <v>1001</v>
      </c>
      <c r="H124" s="17">
        <v>1.4</v>
      </c>
      <c r="I124" s="17">
        <v>1</v>
      </c>
      <c r="J124" s="17">
        <v>20001</v>
      </c>
      <c r="K124" s="17">
        <v>20003</v>
      </c>
      <c r="T124" s="17">
        <v>300</v>
      </c>
      <c r="U124" s="20">
        <f t="shared" si="2"/>
        <v>19145</v>
      </c>
      <c r="V124" s="20">
        <f>VLOOKUP($D124,Sheet1!$B$4:$F$51,5,0)</f>
        <v>19145</v>
      </c>
      <c r="W124" s="20"/>
      <c r="X124" s="20">
        <f t="shared" si="3"/>
        <v>187</v>
      </c>
      <c r="Y124" s="20">
        <f>VLOOKUP(D124,Sheet1!$B$4:$H$51,7,0)</f>
        <v>187</v>
      </c>
      <c r="Z124" s="20">
        <v>0</v>
      </c>
      <c r="AA124" s="20">
        <v>0.1</v>
      </c>
      <c r="AB124" s="20">
        <v>0</v>
      </c>
      <c r="AD124" s="20"/>
      <c r="AE124" s="20">
        <v>0.5</v>
      </c>
      <c r="AF124" s="20">
        <v>1</v>
      </c>
    </row>
    <row r="125" spans="1:36" s="17" customFormat="1" x14ac:dyDescent="0.15">
      <c r="A125" s="17">
        <v>355</v>
      </c>
      <c r="B125" s="20" t="s">
        <v>68</v>
      </c>
      <c r="D125" s="20">
        <v>3.5</v>
      </c>
      <c r="E125" s="20"/>
      <c r="F125" s="17">
        <v>209</v>
      </c>
      <c r="G125" s="17">
        <v>1003</v>
      </c>
      <c r="H125" s="17">
        <v>1.3080000000000001</v>
      </c>
      <c r="I125" s="17">
        <v>1</v>
      </c>
      <c r="J125" s="17">
        <v>20001</v>
      </c>
      <c r="K125" s="17">
        <v>20003</v>
      </c>
      <c r="T125" s="17">
        <v>200</v>
      </c>
      <c r="U125" s="20">
        <f t="shared" si="2"/>
        <v>19145</v>
      </c>
      <c r="V125" s="20">
        <f>VLOOKUP($D125,Sheet1!$B$4:$F$51,5,0)</f>
        <v>19145</v>
      </c>
      <c r="W125" s="20"/>
      <c r="X125" s="20">
        <f t="shared" si="3"/>
        <v>187</v>
      </c>
      <c r="Y125" s="20">
        <f>VLOOKUP(D125,Sheet1!$B$4:$H$51,7,0)</f>
        <v>187</v>
      </c>
      <c r="Z125" s="20">
        <v>0</v>
      </c>
      <c r="AA125" s="20">
        <v>0.1</v>
      </c>
      <c r="AB125" s="20">
        <v>0</v>
      </c>
      <c r="AD125" s="20"/>
      <c r="AE125" s="20">
        <v>0.5</v>
      </c>
      <c r="AF125" s="20">
        <v>1</v>
      </c>
    </row>
    <row r="126" spans="1:36" s="17" customFormat="1" x14ac:dyDescent="0.15">
      <c r="A126" s="17">
        <v>356</v>
      </c>
      <c r="B126" s="20" t="s">
        <v>69</v>
      </c>
      <c r="D126" s="20">
        <v>3.5</v>
      </c>
      <c r="E126" s="20"/>
      <c r="F126" s="17">
        <v>208</v>
      </c>
      <c r="H126" s="17">
        <v>1.4</v>
      </c>
      <c r="I126" s="17">
        <v>1</v>
      </c>
      <c r="J126" s="17">
        <v>20001</v>
      </c>
      <c r="K126" s="17">
        <v>20003</v>
      </c>
      <c r="T126" s="17">
        <v>450</v>
      </c>
      <c r="U126" s="20">
        <f t="shared" si="2"/>
        <v>19145</v>
      </c>
      <c r="V126" s="20">
        <f>VLOOKUP($D126,Sheet1!$B$4:$F$51,5,0)</f>
        <v>19145</v>
      </c>
      <c r="W126" s="20"/>
      <c r="X126" s="20">
        <f t="shared" si="3"/>
        <v>149</v>
      </c>
      <c r="Y126" s="20">
        <f>Y125/1.25</f>
        <v>149.6</v>
      </c>
      <c r="Z126" s="20">
        <v>0</v>
      </c>
      <c r="AA126" s="20">
        <v>0.1</v>
      </c>
      <c r="AB126" s="20">
        <v>0</v>
      </c>
      <c r="AD126" s="20"/>
      <c r="AE126" s="20">
        <v>0.5</v>
      </c>
      <c r="AF126" s="20">
        <v>1</v>
      </c>
    </row>
    <row r="127" spans="1:36" s="18" customFormat="1" x14ac:dyDescent="0.15">
      <c r="A127" s="18">
        <v>357</v>
      </c>
      <c r="B127" s="18" t="s">
        <v>78</v>
      </c>
      <c r="D127" s="18">
        <v>3.5</v>
      </c>
      <c r="F127" s="18">
        <v>208</v>
      </c>
      <c r="H127" s="18">
        <v>1.82</v>
      </c>
      <c r="I127" s="18">
        <v>2</v>
      </c>
      <c r="J127" s="18">
        <v>20001</v>
      </c>
      <c r="K127" s="18">
        <v>20003</v>
      </c>
      <c r="T127" s="18">
        <v>400</v>
      </c>
      <c r="U127" s="20">
        <f t="shared" si="2"/>
        <v>76580</v>
      </c>
      <c r="V127" s="18">
        <f>V126*4</f>
        <v>76580</v>
      </c>
      <c r="X127" s="22">
        <f t="shared" si="3"/>
        <v>252</v>
      </c>
      <c r="Y127" s="18">
        <f>Y125*1.35</f>
        <v>252.45000000000002</v>
      </c>
      <c r="Z127" s="18">
        <v>0</v>
      </c>
      <c r="AA127" s="18">
        <v>0.1</v>
      </c>
      <c r="AB127" s="18">
        <v>0</v>
      </c>
      <c r="AE127" s="18">
        <v>0.5</v>
      </c>
      <c r="AF127" s="18">
        <v>1</v>
      </c>
      <c r="AJ127" s="18" t="str">
        <f>VLOOKUP(B127,Sheet2!$F$2:$K$15,4,0)</f>
        <v>images/icon/boss/zui_04.png</v>
      </c>
    </row>
    <row r="128" spans="1:36" s="17" customFormat="1" x14ac:dyDescent="0.15">
      <c r="A128" s="17">
        <v>361</v>
      </c>
      <c r="B128" s="20" t="s">
        <v>64</v>
      </c>
      <c r="D128" s="20">
        <v>3.6</v>
      </c>
      <c r="E128" s="20"/>
      <c r="F128" s="17">
        <v>203</v>
      </c>
      <c r="H128" s="17">
        <v>1.4</v>
      </c>
      <c r="I128" s="17">
        <v>1</v>
      </c>
      <c r="J128" s="17">
        <v>20001</v>
      </c>
      <c r="K128" s="17">
        <v>20003</v>
      </c>
      <c r="T128" s="17">
        <v>200</v>
      </c>
      <c r="U128" s="20">
        <f t="shared" si="2"/>
        <v>21060</v>
      </c>
      <c r="V128" s="20">
        <f>VLOOKUP($D128,Sheet1!$B$4:$F$51,5,0)</f>
        <v>21060</v>
      </c>
      <c r="W128" s="20"/>
      <c r="X128" s="20">
        <f t="shared" si="3"/>
        <v>205</v>
      </c>
      <c r="Y128" s="20">
        <f>VLOOKUP(D128,Sheet1!$B$4:$H$51,7,0)</f>
        <v>205</v>
      </c>
      <c r="Z128" s="20">
        <v>0</v>
      </c>
      <c r="AA128" s="20">
        <v>0.1</v>
      </c>
      <c r="AB128" s="20">
        <v>0</v>
      </c>
      <c r="AC128" s="20"/>
      <c r="AD128" s="20"/>
      <c r="AE128" s="20">
        <v>0.5</v>
      </c>
      <c r="AF128" s="20">
        <v>1</v>
      </c>
      <c r="AG128" s="20"/>
      <c r="AH128" s="20"/>
      <c r="AI128" s="20"/>
    </row>
    <row r="129" spans="1:36" s="17" customFormat="1" x14ac:dyDescent="0.15">
      <c r="A129" s="17">
        <v>362</v>
      </c>
      <c r="B129" s="20" t="s">
        <v>65</v>
      </c>
      <c r="D129" s="20">
        <v>3.6</v>
      </c>
      <c r="E129" s="20"/>
      <c r="F129" s="17">
        <v>204</v>
      </c>
      <c r="H129" s="17">
        <v>1.4</v>
      </c>
      <c r="I129" s="17">
        <v>1</v>
      </c>
      <c r="J129" s="17">
        <v>20001</v>
      </c>
      <c r="K129" s="17">
        <v>20003</v>
      </c>
      <c r="T129" s="17">
        <v>200</v>
      </c>
      <c r="U129" s="20">
        <f t="shared" si="2"/>
        <v>21060</v>
      </c>
      <c r="V129" s="20">
        <f>VLOOKUP($D129,Sheet1!$B$4:$F$51,5,0)</f>
        <v>21060</v>
      </c>
      <c r="W129" s="20"/>
      <c r="X129" s="20">
        <f t="shared" si="3"/>
        <v>205</v>
      </c>
      <c r="Y129" s="20">
        <f>VLOOKUP(D129,Sheet1!$B$4:$H$51,7,0)</f>
        <v>205</v>
      </c>
      <c r="Z129" s="20">
        <v>0</v>
      </c>
      <c r="AA129" s="20">
        <v>0.1</v>
      </c>
      <c r="AB129" s="20">
        <v>0</v>
      </c>
      <c r="AC129" s="20"/>
      <c r="AD129" s="20"/>
      <c r="AE129" s="20">
        <v>0.5</v>
      </c>
      <c r="AF129" s="20">
        <v>1</v>
      </c>
      <c r="AG129" s="20"/>
      <c r="AH129" s="20"/>
      <c r="AI129" s="20"/>
    </row>
    <row r="130" spans="1:36" s="17" customFormat="1" x14ac:dyDescent="0.15">
      <c r="A130" s="17">
        <v>363</v>
      </c>
      <c r="B130" s="20" t="s">
        <v>66</v>
      </c>
      <c r="D130" s="20">
        <v>3.6</v>
      </c>
      <c r="E130" s="20"/>
      <c r="F130" s="17">
        <v>205</v>
      </c>
      <c r="H130" s="17">
        <v>1.4</v>
      </c>
      <c r="I130" s="17">
        <v>1</v>
      </c>
      <c r="J130" s="17">
        <v>20001</v>
      </c>
      <c r="K130" s="17">
        <v>20003</v>
      </c>
      <c r="T130" s="17">
        <v>200</v>
      </c>
      <c r="U130" s="20">
        <f t="shared" si="2"/>
        <v>21060</v>
      </c>
      <c r="V130" s="20">
        <f>VLOOKUP($D130,Sheet1!$B$4:$F$51,5,0)</f>
        <v>21060</v>
      </c>
      <c r="W130" s="20"/>
      <c r="X130" s="20">
        <f t="shared" si="3"/>
        <v>205</v>
      </c>
      <c r="Y130" s="20">
        <f>VLOOKUP(D130,Sheet1!$B$4:$H$51,7,0)</f>
        <v>205</v>
      </c>
      <c r="Z130" s="20">
        <v>0</v>
      </c>
      <c r="AA130" s="20">
        <v>0.1</v>
      </c>
      <c r="AB130" s="20">
        <v>0</v>
      </c>
      <c r="AC130" s="20"/>
      <c r="AD130" s="20"/>
      <c r="AE130" s="20">
        <v>0.5</v>
      </c>
      <c r="AF130" s="20">
        <v>1</v>
      </c>
      <c r="AG130" s="20"/>
      <c r="AH130" s="20"/>
      <c r="AI130" s="20"/>
    </row>
    <row r="131" spans="1:36" s="17" customFormat="1" ht="12.75" customHeight="1" x14ac:dyDescent="0.15">
      <c r="A131" s="17">
        <v>364</v>
      </c>
      <c r="B131" s="20" t="s">
        <v>67</v>
      </c>
      <c r="D131" s="20">
        <v>3.6</v>
      </c>
      <c r="E131" s="20"/>
      <c r="F131" s="17">
        <v>207</v>
      </c>
      <c r="G131" s="17">
        <v>1001</v>
      </c>
      <c r="H131" s="17">
        <v>1.4</v>
      </c>
      <c r="I131" s="17">
        <v>1</v>
      </c>
      <c r="J131" s="17">
        <v>20001</v>
      </c>
      <c r="K131" s="17">
        <v>20003</v>
      </c>
      <c r="T131" s="17">
        <v>300</v>
      </c>
      <c r="U131" s="20">
        <f t="shared" si="2"/>
        <v>21060</v>
      </c>
      <c r="V131" s="20">
        <f>VLOOKUP($D131,Sheet1!$B$4:$F$51,5,0)</f>
        <v>21060</v>
      </c>
      <c r="W131" s="20"/>
      <c r="X131" s="20">
        <f t="shared" si="3"/>
        <v>205</v>
      </c>
      <c r="Y131" s="20">
        <f>VLOOKUP(D131,Sheet1!$B$4:$H$51,7,0)</f>
        <v>205</v>
      </c>
      <c r="Z131" s="20">
        <v>0</v>
      </c>
      <c r="AA131" s="20">
        <v>0.1</v>
      </c>
      <c r="AB131" s="20">
        <v>0</v>
      </c>
      <c r="AD131" s="20"/>
      <c r="AE131" s="20">
        <v>0.5</v>
      </c>
      <c r="AF131" s="20">
        <v>1</v>
      </c>
    </row>
    <row r="132" spans="1:36" s="17" customFormat="1" x14ac:dyDescent="0.15">
      <c r="A132" s="17">
        <v>365</v>
      </c>
      <c r="B132" s="20" t="s">
        <v>68</v>
      </c>
      <c r="D132" s="20">
        <v>3.6</v>
      </c>
      <c r="E132" s="20"/>
      <c r="F132" s="17">
        <v>209</v>
      </c>
      <c r="G132" s="17">
        <v>1003</v>
      </c>
      <c r="H132" s="17">
        <v>1.3080000000000001</v>
      </c>
      <c r="I132" s="17">
        <v>1</v>
      </c>
      <c r="J132" s="17">
        <v>20001</v>
      </c>
      <c r="K132" s="17">
        <v>20003</v>
      </c>
      <c r="T132" s="17">
        <v>200</v>
      </c>
      <c r="U132" s="20">
        <f t="shared" si="2"/>
        <v>21060</v>
      </c>
      <c r="V132" s="20">
        <f>VLOOKUP($D132,Sheet1!$B$4:$F$51,5,0)</f>
        <v>21060</v>
      </c>
      <c r="W132" s="20"/>
      <c r="X132" s="20">
        <f t="shared" si="3"/>
        <v>205</v>
      </c>
      <c r="Y132" s="20">
        <f>VLOOKUP(D132,Sheet1!$B$4:$H$51,7,0)</f>
        <v>205</v>
      </c>
      <c r="Z132" s="20">
        <v>0</v>
      </c>
      <c r="AA132" s="20">
        <v>0.1</v>
      </c>
      <c r="AB132" s="20">
        <v>0</v>
      </c>
      <c r="AD132" s="20"/>
      <c r="AE132" s="20">
        <v>0.5</v>
      </c>
      <c r="AF132" s="20">
        <v>1</v>
      </c>
    </row>
    <row r="133" spans="1:36" s="17" customFormat="1" x14ac:dyDescent="0.15">
      <c r="A133" s="17">
        <v>366</v>
      </c>
      <c r="B133" s="20" t="s">
        <v>69</v>
      </c>
      <c r="D133" s="20">
        <v>3.6</v>
      </c>
      <c r="E133" s="20"/>
      <c r="F133" s="17">
        <v>208</v>
      </c>
      <c r="H133" s="17">
        <v>1.4</v>
      </c>
      <c r="I133" s="17">
        <v>1</v>
      </c>
      <c r="J133" s="17">
        <v>20001</v>
      </c>
      <c r="K133" s="17">
        <v>20003</v>
      </c>
      <c r="T133" s="17">
        <v>450</v>
      </c>
      <c r="U133" s="20">
        <f t="shared" si="2"/>
        <v>21060</v>
      </c>
      <c r="V133" s="20">
        <f>VLOOKUP($D133,Sheet1!$B$4:$F$51,5,0)</f>
        <v>21060</v>
      </c>
      <c r="W133" s="20"/>
      <c r="X133" s="20">
        <f t="shared" si="3"/>
        <v>164</v>
      </c>
      <c r="Y133" s="20">
        <f>Y132/1.25</f>
        <v>164</v>
      </c>
      <c r="Z133" s="20">
        <v>0</v>
      </c>
      <c r="AA133" s="20">
        <v>0.1</v>
      </c>
      <c r="AB133" s="20">
        <v>0</v>
      </c>
      <c r="AD133" s="20"/>
      <c r="AE133" s="20">
        <v>0.5</v>
      </c>
      <c r="AF133" s="20">
        <v>1</v>
      </c>
    </row>
    <row r="134" spans="1:36" s="18" customFormat="1" x14ac:dyDescent="0.15">
      <c r="A134" s="18">
        <v>367</v>
      </c>
      <c r="B134" s="18" t="s">
        <v>76</v>
      </c>
      <c r="D134" s="18">
        <v>3.6</v>
      </c>
      <c r="F134" s="18">
        <v>206</v>
      </c>
      <c r="H134" s="18">
        <v>1.82</v>
      </c>
      <c r="I134" s="18">
        <v>2</v>
      </c>
      <c r="J134" s="18">
        <v>20001</v>
      </c>
      <c r="K134" s="18">
        <v>20003</v>
      </c>
      <c r="O134" s="18">
        <v>20002</v>
      </c>
      <c r="T134" s="18">
        <v>400</v>
      </c>
      <c r="U134" s="20">
        <f t="shared" si="2"/>
        <v>84240</v>
      </c>
      <c r="V134" s="18">
        <f>V133*4</f>
        <v>84240</v>
      </c>
      <c r="X134" s="22">
        <f t="shared" si="3"/>
        <v>276</v>
      </c>
      <c r="Y134" s="18">
        <f>Y132*1.35</f>
        <v>276.75</v>
      </c>
      <c r="Z134" s="18">
        <v>0</v>
      </c>
      <c r="AA134" s="18">
        <v>0.1</v>
      </c>
      <c r="AB134" s="18">
        <v>0</v>
      </c>
      <c r="AE134" s="18">
        <v>0.5</v>
      </c>
      <c r="AF134" s="18">
        <v>1</v>
      </c>
      <c r="AJ134" s="18" t="str">
        <f>VLOOKUP(B134,Sheet2!$F$2:$K$15,4,0)</f>
        <v>images/icon/boss/zui_07.png</v>
      </c>
    </row>
    <row r="135" spans="1:36" s="17" customFormat="1" x14ac:dyDescent="0.15">
      <c r="A135" s="17">
        <v>411</v>
      </c>
      <c r="B135" s="20" t="s">
        <v>64</v>
      </c>
      <c r="D135" s="20">
        <v>4.0999999999999996</v>
      </c>
      <c r="E135" s="20"/>
      <c r="F135" s="17">
        <v>203</v>
      </c>
      <c r="H135" s="17">
        <v>1.4</v>
      </c>
      <c r="I135" s="17">
        <v>1</v>
      </c>
      <c r="J135" s="17">
        <v>20001</v>
      </c>
      <c r="K135" s="17">
        <v>20003</v>
      </c>
      <c r="T135" s="17">
        <v>200</v>
      </c>
      <c r="U135" s="20">
        <f t="shared" si="2"/>
        <v>27799</v>
      </c>
      <c r="V135" s="20">
        <f>VLOOKUP($D135,Sheet1!$B$4:$F$51,5,0)</f>
        <v>27799</v>
      </c>
      <c r="W135" s="20"/>
      <c r="X135" s="20">
        <f t="shared" si="3"/>
        <v>231</v>
      </c>
      <c r="Y135" s="20">
        <f>VLOOKUP(D135,Sheet1!$B$4:$H$51,7,0)</f>
        <v>231</v>
      </c>
      <c r="Z135" s="20">
        <v>0</v>
      </c>
      <c r="AA135" s="20">
        <v>0.1</v>
      </c>
      <c r="AB135" s="20">
        <v>0</v>
      </c>
      <c r="AC135" s="20"/>
      <c r="AD135" s="20"/>
      <c r="AE135" s="20">
        <v>0.5</v>
      </c>
      <c r="AF135" s="20">
        <v>1</v>
      </c>
      <c r="AG135" s="20"/>
      <c r="AH135" s="20"/>
      <c r="AI135" s="20"/>
    </row>
    <row r="136" spans="1:36" s="17" customFormat="1" x14ac:dyDescent="0.15">
      <c r="A136" s="17">
        <v>412</v>
      </c>
      <c r="B136" s="20" t="s">
        <v>65</v>
      </c>
      <c r="D136" s="20">
        <v>4.0999999999999996</v>
      </c>
      <c r="E136" s="20"/>
      <c r="F136" s="17">
        <v>204</v>
      </c>
      <c r="H136" s="17">
        <v>1.4</v>
      </c>
      <c r="I136" s="17">
        <v>1</v>
      </c>
      <c r="J136" s="17">
        <v>20001</v>
      </c>
      <c r="K136" s="17">
        <v>20003</v>
      </c>
      <c r="T136" s="17">
        <v>200</v>
      </c>
      <c r="U136" s="20">
        <f t="shared" si="2"/>
        <v>27799</v>
      </c>
      <c r="V136" s="20">
        <f>VLOOKUP($D136,Sheet1!$B$4:$F$51,5,0)</f>
        <v>27799</v>
      </c>
      <c r="W136" s="20"/>
      <c r="X136" s="20">
        <f t="shared" si="3"/>
        <v>231</v>
      </c>
      <c r="Y136" s="20">
        <f>VLOOKUP(D136,Sheet1!$B$4:$H$51,7,0)</f>
        <v>231</v>
      </c>
      <c r="Z136" s="20">
        <v>0</v>
      </c>
      <c r="AA136" s="20">
        <v>0.1</v>
      </c>
      <c r="AB136" s="20">
        <v>0</v>
      </c>
      <c r="AC136" s="20"/>
      <c r="AD136" s="20"/>
      <c r="AE136" s="20">
        <v>0.5</v>
      </c>
      <c r="AF136" s="20">
        <v>1</v>
      </c>
      <c r="AG136" s="20"/>
      <c r="AH136" s="20"/>
      <c r="AI136" s="20"/>
    </row>
    <row r="137" spans="1:36" s="17" customFormat="1" x14ac:dyDescent="0.15">
      <c r="A137" s="17">
        <v>413</v>
      </c>
      <c r="B137" s="20" t="s">
        <v>66</v>
      </c>
      <c r="D137" s="20">
        <v>4.0999999999999996</v>
      </c>
      <c r="E137" s="20"/>
      <c r="F137" s="17">
        <v>205</v>
      </c>
      <c r="H137" s="17">
        <v>1.4</v>
      </c>
      <c r="I137" s="17">
        <v>1</v>
      </c>
      <c r="J137" s="17">
        <v>20001</v>
      </c>
      <c r="K137" s="17">
        <v>20003</v>
      </c>
      <c r="T137" s="17">
        <v>200</v>
      </c>
      <c r="U137" s="20">
        <f t="shared" ref="U137:U200" si="4">TRUNC(V137)</f>
        <v>27799</v>
      </c>
      <c r="V137" s="20">
        <f>VLOOKUP($D137,Sheet1!$B$4:$F$51,5,0)</f>
        <v>27799</v>
      </c>
      <c r="W137" s="20"/>
      <c r="X137" s="20">
        <f t="shared" ref="X137:X200" si="5">TRUNC(Y137)</f>
        <v>231</v>
      </c>
      <c r="Y137" s="20">
        <f>VLOOKUP(D137,Sheet1!$B$4:$H$51,7,0)</f>
        <v>231</v>
      </c>
      <c r="Z137" s="20">
        <v>0</v>
      </c>
      <c r="AA137" s="20">
        <v>0.1</v>
      </c>
      <c r="AB137" s="20">
        <v>0</v>
      </c>
      <c r="AC137" s="20"/>
      <c r="AD137" s="20"/>
      <c r="AE137" s="20">
        <v>0.5</v>
      </c>
      <c r="AF137" s="20">
        <v>1</v>
      </c>
      <c r="AG137" s="20"/>
      <c r="AH137" s="20"/>
      <c r="AI137" s="20"/>
    </row>
    <row r="138" spans="1:36" s="17" customFormat="1" ht="12.75" customHeight="1" x14ac:dyDescent="0.15">
      <c r="A138" s="17">
        <v>414</v>
      </c>
      <c r="B138" s="20" t="s">
        <v>67</v>
      </c>
      <c r="D138" s="20">
        <v>4.0999999999999996</v>
      </c>
      <c r="E138" s="20"/>
      <c r="F138" s="17">
        <v>207</v>
      </c>
      <c r="G138" s="17">
        <v>1001</v>
      </c>
      <c r="H138" s="17">
        <v>1.4</v>
      </c>
      <c r="I138" s="17">
        <v>1</v>
      </c>
      <c r="J138" s="17">
        <v>20001</v>
      </c>
      <c r="K138" s="17">
        <v>20003</v>
      </c>
      <c r="T138" s="17">
        <v>300</v>
      </c>
      <c r="U138" s="20">
        <f t="shared" si="4"/>
        <v>27799</v>
      </c>
      <c r="V138" s="20">
        <f>VLOOKUP($D138,Sheet1!$B$4:$F$51,5,0)</f>
        <v>27799</v>
      </c>
      <c r="W138" s="20"/>
      <c r="X138" s="20">
        <f t="shared" si="5"/>
        <v>231</v>
      </c>
      <c r="Y138" s="20">
        <f>VLOOKUP(D138,Sheet1!$B$4:$H$51,7,0)</f>
        <v>231</v>
      </c>
      <c r="Z138" s="20">
        <v>0</v>
      </c>
      <c r="AA138" s="20">
        <v>0.1</v>
      </c>
      <c r="AB138" s="20">
        <v>0</v>
      </c>
      <c r="AD138" s="20"/>
      <c r="AE138" s="20">
        <v>0.5</v>
      </c>
      <c r="AF138" s="20">
        <v>1</v>
      </c>
    </row>
    <row r="139" spans="1:36" s="17" customFormat="1" x14ac:dyDescent="0.15">
      <c r="A139" s="17">
        <v>415</v>
      </c>
      <c r="B139" s="20" t="s">
        <v>68</v>
      </c>
      <c r="D139" s="20">
        <v>4.0999999999999996</v>
      </c>
      <c r="E139" s="20"/>
      <c r="F139" s="17">
        <v>209</v>
      </c>
      <c r="G139" s="17">
        <v>1003</v>
      </c>
      <c r="H139" s="17">
        <v>1.3080000000000001</v>
      </c>
      <c r="I139" s="17">
        <v>1</v>
      </c>
      <c r="J139" s="17">
        <v>20001</v>
      </c>
      <c r="K139" s="17">
        <v>20003</v>
      </c>
      <c r="T139" s="17">
        <v>200</v>
      </c>
      <c r="U139" s="20">
        <f t="shared" si="4"/>
        <v>27799</v>
      </c>
      <c r="V139" s="20">
        <f>VLOOKUP($D139,Sheet1!$B$4:$F$51,5,0)</f>
        <v>27799</v>
      </c>
      <c r="W139" s="20"/>
      <c r="X139" s="20">
        <f t="shared" si="5"/>
        <v>231</v>
      </c>
      <c r="Y139" s="20">
        <f>VLOOKUP(D139,Sheet1!$B$4:$H$51,7,0)</f>
        <v>231</v>
      </c>
      <c r="Z139" s="20">
        <v>0</v>
      </c>
      <c r="AA139" s="20">
        <v>0.1</v>
      </c>
      <c r="AB139" s="20">
        <v>0</v>
      </c>
      <c r="AD139" s="20"/>
      <c r="AE139" s="20">
        <v>0.5</v>
      </c>
      <c r="AF139" s="20">
        <v>1</v>
      </c>
    </row>
    <row r="140" spans="1:36" s="17" customFormat="1" x14ac:dyDescent="0.15">
      <c r="A140" s="17">
        <v>416</v>
      </c>
      <c r="B140" s="20" t="s">
        <v>69</v>
      </c>
      <c r="D140" s="20">
        <v>4.0999999999999996</v>
      </c>
      <c r="E140" s="20"/>
      <c r="F140" s="17">
        <v>208</v>
      </c>
      <c r="H140" s="17">
        <v>1.4</v>
      </c>
      <c r="I140" s="17">
        <v>1</v>
      </c>
      <c r="J140" s="17">
        <v>20001</v>
      </c>
      <c r="K140" s="17">
        <v>20003</v>
      </c>
      <c r="T140" s="17">
        <v>450</v>
      </c>
      <c r="U140" s="20">
        <f t="shared" si="4"/>
        <v>27799</v>
      </c>
      <c r="V140" s="20">
        <f>VLOOKUP($D140,Sheet1!$B$4:$F$51,5,0)</f>
        <v>27799</v>
      </c>
      <c r="W140" s="20"/>
      <c r="X140" s="20">
        <f t="shared" si="5"/>
        <v>184</v>
      </c>
      <c r="Y140" s="20">
        <f>Y139/1.25</f>
        <v>184.8</v>
      </c>
      <c r="Z140" s="20">
        <v>0</v>
      </c>
      <c r="AA140" s="20">
        <v>0.1</v>
      </c>
      <c r="AB140" s="20">
        <v>0</v>
      </c>
      <c r="AD140" s="20"/>
      <c r="AE140" s="20">
        <v>0.5</v>
      </c>
      <c r="AF140" s="20">
        <v>1</v>
      </c>
    </row>
    <row r="141" spans="1:36" s="18" customFormat="1" x14ac:dyDescent="0.15">
      <c r="A141" s="18">
        <v>417</v>
      </c>
      <c r="B141" s="18" t="s">
        <v>70</v>
      </c>
      <c r="D141" s="18">
        <v>4.0999999999999996</v>
      </c>
      <c r="F141" s="18">
        <v>205</v>
      </c>
      <c r="H141" s="18">
        <v>1.82</v>
      </c>
      <c r="I141" s="18">
        <v>2</v>
      </c>
      <c r="J141" s="18">
        <v>20001</v>
      </c>
      <c r="K141" s="18">
        <v>20003</v>
      </c>
      <c r="T141" s="18">
        <v>400</v>
      </c>
      <c r="U141" s="20">
        <f t="shared" si="4"/>
        <v>111196</v>
      </c>
      <c r="V141" s="18">
        <f>V140*4</f>
        <v>111196</v>
      </c>
      <c r="X141" s="22">
        <f t="shared" si="5"/>
        <v>311</v>
      </c>
      <c r="Y141" s="18">
        <f>Y139*1.35</f>
        <v>311.85000000000002</v>
      </c>
      <c r="Z141" s="18">
        <v>0</v>
      </c>
      <c r="AA141" s="18">
        <v>0.1</v>
      </c>
      <c r="AB141" s="18">
        <v>0</v>
      </c>
      <c r="AE141" s="18">
        <v>0.5</v>
      </c>
      <c r="AF141" s="18">
        <v>1</v>
      </c>
      <c r="AJ141" s="18" t="str">
        <f>VLOOKUP(B141,Sheet2!$F$2:$K$15,4,0)</f>
        <v>images/icon/boss/zui_05.png</v>
      </c>
    </row>
    <row r="142" spans="1:36" s="17" customFormat="1" x14ac:dyDescent="0.15">
      <c r="A142" s="17">
        <v>421</v>
      </c>
      <c r="B142" s="20" t="s">
        <v>64</v>
      </c>
      <c r="D142" s="20">
        <v>4.2</v>
      </c>
      <c r="E142" s="20"/>
      <c r="F142" s="17">
        <v>203</v>
      </c>
      <c r="H142" s="17">
        <v>1.4</v>
      </c>
      <c r="I142" s="17">
        <v>1</v>
      </c>
      <c r="J142" s="17">
        <v>20001</v>
      </c>
      <c r="K142" s="17">
        <v>20003</v>
      </c>
      <c r="T142" s="17">
        <v>200</v>
      </c>
      <c r="U142" s="20">
        <f t="shared" si="4"/>
        <v>30579</v>
      </c>
      <c r="V142" s="20">
        <f>VLOOKUP($D142,Sheet1!$B$4:$F$51,5,0)</f>
        <v>30579</v>
      </c>
      <c r="W142" s="20"/>
      <c r="X142" s="20">
        <f t="shared" si="5"/>
        <v>254</v>
      </c>
      <c r="Y142" s="20">
        <f>VLOOKUP(D142,Sheet1!$B$4:$H$51,7,0)</f>
        <v>254</v>
      </c>
      <c r="Z142" s="20">
        <v>0</v>
      </c>
      <c r="AA142" s="20">
        <v>0.1</v>
      </c>
      <c r="AB142" s="20">
        <v>0</v>
      </c>
      <c r="AC142" s="20"/>
      <c r="AD142" s="20"/>
      <c r="AE142" s="20">
        <v>0.5</v>
      </c>
      <c r="AF142" s="20">
        <v>1</v>
      </c>
      <c r="AG142" s="20"/>
      <c r="AH142" s="20"/>
      <c r="AI142" s="20"/>
    </row>
    <row r="143" spans="1:36" s="17" customFormat="1" x14ac:dyDescent="0.15">
      <c r="A143" s="17">
        <v>422</v>
      </c>
      <c r="B143" s="20" t="s">
        <v>65</v>
      </c>
      <c r="D143" s="20">
        <v>4.2</v>
      </c>
      <c r="E143" s="20"/>
      <c r="F143" s="17">
        <v>204</v>
      </c>
      <c r="H143" s="17">
        <v>1.4</v>
      </c>
      <c r="I143" s="17">
        <v>1</v>
      </c>
      <c r="J143" s="17">
        <v>20001</v>
      </c>
      <c r="K143" s="17">
        <v>20003</v>
      </c>
      <c r="T143" s="17">
        <v>200</v>
      </c>
      <c r="U143" s="20">
        <f t="shared" si="4"/>
        <v>30579</v>
      </c>
      <c r="V143" s="20">
        <f>VLOOKUP($D143,Sheet1!$B$4:$F$51,5,0)</f>
        <v>30579</v>
      </c>
      <c r="W143" s="20"/>
      <c r="X143" s="20">
        <f t="shared" si="5"/>
        <v>254</v>
      </c>
      <c r="Y143" s="20">
        <f>VLOOKUP(D143,Sheet1!$B$4:$H$51,7,0)</f>
        <v>254</v>
      </c>
      <c r="Z143" s="20">
        <v>0</v>
      </c>
      <c r="AA143" s="20">
        <v>0.1</v>
      </c>
      <c r="AB143" s="20">
        <v>0</v>
      </c>
      <c r="AC143" s="20"/>
      <c r="AD143" s="20"/>
      <c r="AE143" s="20">
        <v>0.5</v>
      </c>
      <c r="AF143" s="20">
        <v>1</v>
      </c>
      <c r="AG143" s="20"/>
      <c r="AH143" s="20"/>
      <c r="AI143" s="20"/>
    </row>
    <row r="144" spans="1:36" s="17" customFormat="1" x14ac:dyDescent="0.15">
      <c r="A144" s="17">
        <v>423</v>
      </c>
      <c r="B144" s="20" t="s">
        <v>66</v>
      </c>
      <c r="D144" s="20">
        <v>4.2</v>
      </c>
      <c r="E144" s="20"/>
      <c r="F144" s="17">
        <v>205</v>
      </c>
      <c r="H144" s="17">
        <v>1.4</v>
      </c>
      <c r="I144" s="17">
        <v>1</v>
      </c>
      <c r="J144" s="17">
        <v>20001</v>
      </c>
      <c r="K144" s="17">
        <v>20003</v>
      </c>
      <c r="T144" s="17">
        <v>200</v>
      </c>
      <c r="U144" s="20">
        <f t="shared" si="4"/>
        <v>30579</v>
      </c>
      <c r="V144" s="20">
        <f>VLOOKUP($D144,Sheet1!$B$4:$F$51,5,0)</f>
        <v>30579</v>
      </c>
      <c r="W144" s="20"/>
      <c r="X144" s="20">
        <f t="shared" si="5"/>
        <v>254</v>
      </c>
      <c r="Y144" s="20">
        <f>VLOOKUP(D144,Sheet1!$B$4:$H$51,7,0)</f>
        <v>254</v>
      </c>
      <c r="Z144" s="20">
        <v>0</v>
      </c>
      <c r="AA144" s="20">
        <v>0.1</v>
      </c>
      <c r="AB144" s="20">
        <v>0</v>
      </c>
      <c r="AC144" s="20"/>
      <c r="AD144" s="20"/>
      <c r="AE144" s="20">
        <v>0.5</v>
      </c>
      <c r="AF144" s="20">
        <v>1</v>
      </c>
      <c r="AG144" s="20"/>
      <c r="AH144" s="20"/>
      <c r="AI144" s="20"/>
    </row>
    <row r="145" spans="1:36" s="17" customFormat="1" ht="12.75" customHeight="1" x14ac:dyDescent="0.15">
      <c r="A145" s="17">
        <v>424</v>
      </c>
      <c r="B145" s="20" t="s">
        <v>67</v>
      </c>
      <c r="D145" s="20">
        <v>4.2</v>
      </c>
      <c r="E145" s="20"/>
      <c r="F145" s="17">
        <v>207</v>
      </c>
      <c r="G145" s="17">
        <v>1001</v>
      </c>
      <c r="H145" s="17">
        <v>1.4</v>
      </c>
      <c r="I145" s="17">
        <v>1</v>
      </c>
      <c r="J145" s="17">
        <v>20001</v>
      </c>
      <c r="K145" s="17">
        <v>20003</v>
      </c>
      <c r="T145" s="17">
        <v>300</v>
      </c>
      <c r="U145" s="20">
        <f t="shared" si="4"/>
        <v>30579</v>
      </c>
      <c r="V145" s="20">
        <f>VLOOKUP($D145,Sheet1!$B$4:$F$51,5,0)</f>
        <v>30579</v>
      </c>
      <c r="W145" s="20"/>
      <c r="X145" s="20">
        <f t="shared" si="5"/>
        <v>254</v>
      </c>
      <c r="Y145" s="20">
        <f>VLOOKUP(D145,Sheet1!$B$4:$H$51,7,0)</f>
        <v>254</v>
      </c>
      <c r="Z145" s="20">
        <v>0</v>
      </c>
      <c r="AA145" s="20">
        <v>0.1</v>
      </c>
      <c r="AB145" s="20">
        <v>0</v>
      </c>
      <c r="AD145" s="20"/>
      <c r="AE145" s="20">
        <v>0.5</v>
      </c>
      <c r="AF145" s="20">
        <v>1</v>
      </c>
    </row>
    <row r="146" spans="1:36" s="17" customFormat="1" x14ac:dyDescent="0.15">
      <c r="A146" s="17">
        <v>425</v>
      </c>
      <c r="B146" s="20" t="s">
        <v>68</v>
      </c>
      <c r="D146" s="20">
        <v>4.2</v>
      </c>
      <c r="E146" s="20"/>
      <c r="F146" s="17">
        <v>209</v>
      </c>
      <c r="G146" s="17">
        <v>1003</v>
      </c>
      <c r="H146" s="17">
        <v>1.3080000000000001</v>
      </c>
      <c r="I146" s="17">
        <v>1</v>
      </c>
      <c r="J146" s="17">
        <v>20001</v>
      </c>
      <c r="K146" s="17">
        <v>20003</v>
      </c>
      <c r="T146" s="17">
        <v>200</v>
      </c>
      <c r="U146" s="20">
        <f t="shared" si="4"/>
        <v>30579</v>
      </c>
      <c r="V146" s="20">
        <f>VLOOKUP($D146,Sheet1!$B$4:$F$51,5,0)</f>
        <v>30579</v>
      </c>
      <c r="W146" s="20"/>
      <c r="X146" s="20">
        <f t="shared" si="5"/>
        <v>254</v>
      </c>
      <c r="Y146" s="20">
        <f>VLOOKUP(D146,Sheet1!$B$4:$H$51,7,0)</f>
        <v>254</v>
      </c>
      <c r="Z146" s="20">
        <v>0</v>
      </c>
      <c r="AA146" s="20">
        <v>0.1</v>
      </c>
      <c r="AB146" s="20">
        <v>0</v>
      </c>
      <c r="AD146" s="20"/>
      <c r="AE146" s="20">
        <v>0.5</v>
      </c>
      <c r="AF146" s="20">
        <v>1</v>
      </c>
    </row>
    <row r="147" spans="1:36" s="17" customFormat="1" x14ac:dyDescent="0.15">
      <c r="A147" s="17">
        <v>426</v>
      </c>
      <c r="B147" s="20" t="s">
        <v>69</v>
      </c>
      <c r="D147" s="20">
        <v>4.2</v>
      </c>
      <c r="E147" s="20"/>
      <c r="F147" s="17">
        <v>208</v>
      </c>
      <c r="H147" s="17">
        <v>1.4</v>
      </c>
      <c r="I147" s="17">
        <v>1</v>
      </c>
      <c r="J147" s="17">
        <v>20001</v>
      </c>
      <c r="K147" s="17">
        <v>20003</v>
      </c>
      <c r="T147" s="17">
        <v>450</v>
      </c>
      <c r="U147" s="20">
        <f t="shared" si="4"/>
        <v>30579</v>
      </c>
      <c r="V147" s="20">
        <f>VLOOKUP($D147,Sheet1!$B$4:$F$51,5,0)</f>
        <v>30579</v>
      </c>
      <c r="W147" s="20"/>
      <c r="X147" s="20">
        <f t="shared" si="5"/>
        <v>203</v>
      </c>
      <c r="Y147" s="20">
        <f>Y146/1.25</f>
        <v>203.2</v>
      </c>
      <c r="Z147" s="20">
        <v>0</v>
      </c>
      <c r="AA147" s="20">
        <v>0.1</v>
      </c>
      <c r="AB147" s="20">
        <v>0</v>
      </c>
      <c r="AD147" s="20"/>
      <c r="AE147" s="20">
        <v>0.5</v>
      </c>
      <c r="AF147" s="20">
        <v>1</v>
      </c>
    </row>
    <row r="148" spans="1:36" s="18" customFormat="1" x14ac:dyDescent="0.15">
      <c r="A148" s="18">
        <v>427</v>
      </c>
      <c r="B148" s="18" t="s">
        <v>74</v>
      </c>
      <c r="D148" s="18">
        <v>4.2</v>
      </c>
      <c r="F148" s="18">
        <v>209</v>
      </c>
      <c r="G148" s="18">
        <v>1003</v>
      </c>
      <c r="H148" s="18">
        <v>1.82</v>
      </c>
      <c r="I148" s="18">
        <v>2</v>
      </c>
      <c r="J148" s="18">
        <v>20001</v>
      </c>
      <c r="K148" s="18">
        <v>20003</v>
      </c>
      <c r="T148" s="18">
        <v>400</v>
      </c>
      <c r="U148" s="20">
        <f t="shared" si="4"/>
        <v>137605</v>
      </c>
      <c r="V148" s="18">
        <f>V147*4.5</f>
        <v>137605.5</v>
      </c>
      <c r="X148" s="22">
        <f t="shared" si="5"/>
        <v>342</v>
      </c>
      <c r="Y148" s="18">
        <f>Y146*1.35</f>
        <v>342.90000000000003</v>
      </c>
      <c r="Z148" s="18">
        <v>0</v>
      </c>
      <c r="AA148" s="18">
        <v>0.1</v>
      </c>
      <c r="AB148" s="18">
        <v>0</v>
      </c>
      <c r="AE148" s="18">
        <v>0.5</v>
      </c>
      <c r="AF148" s="18">
        <v>1</v>
      </c>
      <c r="AJ148" s="18" t="str">
        <f>VLOOKUP(B148,Sheet2!$F$2:$K$15,4,0)</f>
        <v>images/icon/boss/zui_06.png</v>
      </c>
    </row>
    <row r="149" spans="1:36" s="17" customFormat="1" x14ac:dyDescent="0.15">
      <c r="A149" s="17">
        <v>431</v>
      </c>
      <c r="B149" s="20" t="s">
        <v>64</v>
      </c>
      <c r="D149" s="20">
        <v>4.3</v>
      </c>
      <c r="E149" s="20"/>
      <c r="F149" s="17">
        <v>203</v>
      </c>
      <c r="H149" s="17">
        <v>1.4</v>
      </c>
      <c r="I149" s="17">
        <v>1</v>
      </c>
      <c r="J149" s="17">
        <v>20001</v>
      </c>
      <c r="K149" s="17">
        <v>20003</v>
      </c>
      <c r="T149" s="17">
        <v>200</v>
      </c>
      <c r="U149" s="20">
        <f t="shared" si="4"/>
        <v>33637</v>
      </c>
      <c r="V149" s="20">
        <f>VLOOKUP($D149,Sheet1!$B$4:$F$51,5,0)</f>
        <v>33637</v>
      </c>
      <c r="W149" s="20"/>
      <c r="X149" s="20">
        <f t="shared" si="5"/>
        <v>280</v>
      </c>
      <c r="Y149" s="20">
        <f>VLOOKUP(D149,Sheet1!$B$4:$H$51,7,0)</f>
        <v>280</v>
      </c>
      <c r="Z149" s="20">
        <v>0</v>
      </c>
      <c r="AA149" s="20">
        <v>0.1</v>
      </c>
      <c r="AB149" s="20">
        <v>0</v>
      </c>
      <c r="AC149" s="20"/>
      <c r="AD149" s="20"/>
      <c r="AE149" s="20">
        <v>0.5</v>
      </c>
      <c r="AF149" s="20">
        <v>1</v>
      </c>
      <c r="AG149" s="20"/>
      <c r="AH149" s="20"/>
      <c r="AI149" s="20"/>
    </row>
    <row r="150" spans="1:36" s="17" customFormat="1" x14ac:dyDescent="0.15">
      <c r="A150" s="17">
        <v>432</v>
      </c>
      <c r="B150" s="20" t="s">
        <v>65</v>
      </c>
      <c r="D150" s="20">
        <v>4.3</v>
      </c>
      <c r="E150" s="20"/>
      <c r="F150" s="17">
        <v>204</v>
      </c>
      <c r="H150" s="17">
        <v>1.4</v>
      </c>
      <c r="I150" s="17">
        <v>1</v>
      </c>
      <c r="J150" s="17">
        <v>20001</v>
      </c>
      <c r="K150" s="17">
        <v>20003</v>
      </c>
      <c r="T150" s="17">
        <v>200</v>
      </c>
      <c r="U150" s="20">
        <f t="shared" si="4"/>
        <v>33637</v>
      </c>
      <c r="V150" s="20">
        <f>VLOOKUP($D150,Sheet1!$B$4:$F$51,5,0)</f>
        <v>33637</v>
      </c>
      <c r="W150" s="20"/>
      <c r="X150" s="20">
        <f t="shared" si="5"/>
        <v>280</v>
      </c>
      <c r="Y150" s="20">
        <f>VLOOKUP(D150,Sheet1!$B$4:$H$51,7,0)</f>
        <v>280</v>
      </c>
      <c r="Z150" s="20">
        <v>0</v>
      </c>
      <c r="AA150" s="20">
        <v>0.1</v>
      </c>
      <c r="AB150" s="20">
        <v>0</v>
      </c>
      <c r="AC150" s="20"/>
      <c r="AD150" s="20"/>
      <c r="AE150" s="20">
        <v>0.5</v>
      </c>
      <c r="AF150" s="20">
        <v>1</v>
      </c>
      <c r="AG150" s="20"/>
      <c r="AH150" s="20"/>
      <c r="AI150" s="20"/>
    </row>
    <row r="151" spans="1:36" s="17" customFormat="1" x14ac:dyDescent="0.15">
      <c r="A151" s="17">
        <v>433</v>
      </c>
      <c r="B151" s="20" t="s">
        <v>66</v>
      </c>
      <c r="D151" s="20">
        <v>4.3</v>
      </c>
      <c r="E151" s="20"/>
      <c r="F151" s="17">
        <v>205</v>
      </c>
      <c r="H151" s="17">
        <v>1.4</v>
      </c>
      <c r="I151" s="17">
        <v>1</v>
      </c>
      <c r="J151" s="17">
        <v>20001</v>
      </c>
      <c r="K151" s="17">
        <v>20003</v>
      </c>
      <c r="T151" s="17">
        <v>200</v>
      </c>
      <c r="U151" s="20">
        <f t="shared" si="4"/>
        <v>33637</v>
      </c>
      <c r="V151" s="20">
        <f>VLOOKUP($D151,Sheet1!$B$4:$F$51,5,0)</f>
        <v>33637</v>
      </c>
      <c r="W151" s="20"/>
      <c r="X151" s="20">
        <f t="shared" si="5"/>
        <v>280</v>
      </c>
      <c r="Y151" s="20">
        <f>VLOOKUP(D151,Sheet1!$B$4:$H$51,7,0)</f>
        <v>280</v>
      </c>
      <c r="Z151" s="20">
        <v>0</v>
      </c>
      <c r="AA151" s="20">
        <v>0.1</v>
      </c>
      <c r="AB151" s="20">
        <v>0</v>
      </c>
      <c r="AC151" s="20"/>
      <c r="AD151" s="20"/>
      <c r="AE151" s="20">
        <v>0.5</v>
      </c>
      <c r="AF151" s="20">
        <v>1</v>
      </c>
      <c r="AG151" s="20"/>
      <c r="AH151" s="20"/>
      <c r="AI151" s="20"/>
    </row>
    <row r="152" spans="1:36" s="17" customFormat="1" ht="12.75" customHeight="1" x14ac:dyDescent="0.15">
      <c r="A152" s="17">
        <v>434</v>
      </c>
      <c r="B152" s="20" t="s">
        <v>67</v>
      </c>
      <c r="D152" s="20">
        <v>4.3</v>
      </c>
      <c r="E152" s="20"/>
      <c r="F152" s="17">
        <v>207</v>
      </c>
      <c r="G152" s="17">
        <v>1001</v>
      </c>
      <c r="H152" s="17">
        <v>1.4</v>
      </c>
      <c r="I152" s="17">
        <v>1</v>
      </c>
      <c r="J152" s="17">
        <v>20001</v>
      </c>
      <c r="K152" s="17">
        <v>20003</v>
      </c>
      <c r="T152" s="17">
        <v>300</v>
      </c>
      <c r="U152" s="20">
        <f t="shared" si="4"/>
        <v>33637</v>
      </c>
      <c r="V152" s="20">
        <f>VLOOKUP($D152,Sheet1!$B$4:$F$51,5,0)</f>
        <v>33637</v>
      </c>
      <c r="W152" s="20"/>
      <c r="X152" s="20">
        <f t="shared" si="5"/>
        <v>280</v>
      </c>
      <c r="Y152" s="20">
        <f>VLOOKUP(D152,Sheet1!$B$4:$H$51,7,0)</f>
        <v>280</v>
      </c>
      <c r="Z152" s="20">
        <v>0</v>
      </c>
      <c r="AA152" s="20">
        <v>0.1</v>
      </c>
      <c r="AB152" s="20">
        <v>0</v>
      </c>
      <c r="AD152" s="20"/>
      <c r="AE152" s="20">
        <v>0.5</v>
      </c>
      <c r="AF152" s="20">
        <v>1</v>
      </c>
    </row>
    <row r="153" spans="1:36" s="17" customFormat="1" x14ac:dyDescent="0.15">
      <c r="A153" s="17">
        <v>435</v>
      </c>
      <c r="B153" s="20" t="s">
        <v>68</v>
      </c>
      <c r="D153" s="20">
        <v>4.3</v>
      </c>
      <c r="E153" s="20"/>
      <c r="F153" s="17">
        <v>209</v>
      </c>
      <c r="G153" s="17">
        <v>1003</v>
      </c>
      <c r="H153" s="17">
        <v>1.3080000000000001</v>
      </c>
      <c r="I153" s="17">
        <v>1</v>
      </c>
      <c r="J153" s="17">
        <v>20001</v>
      </c>
      <c r="K153" s="17">
        <v>20003</v>
      </c>
      <c r="T153" s="17">
        <v>200</v>
      </c>
      <c r="U153" s="20">
        <f t="shared" si="4"/>
        <v>33637</v>
      </c>
      <c r="V153" s="20">
        <f>VLOOKUP($D153,Sheet1!$B$4:$F$51,5,0)</f>
        <v>33637</v>
      </c>
      <c r="W153" s="20"/>
      <c r="X153" s="20">
        <f t="shared" si="5"/>
        <v>280</v>
      </c>
      <c r="Y153" s="20">
        <f>VLOOKUP(D153,Sheet1!$B$4:$H$51,7,0)</f>
        <v>280</v>
      </c>
      <c r="Z153" s="20">
        <v>0</v>
      </c>
      <c r="AA153" s="20">
        <v>0.1</v>
      </c>
      <c r="AB153" s="20">
        <v>0</v>
      </c>
      <c r="AD153" s="20"/>
      <c r="AE153" s="20">
        <v>0.5</v>
      </c>
      <c r="AF153" s="20">
        <v>1</v>
      </c>
    </row>
    <row r="154" spans="1:36" s="17" customFormat="1" x14ac:dyDescent="0.15">
      <c r="A154" s="17">
        <v>436</v>
      </c>
      <c r="B154" s="20" t="s">
        <v>69</v>
      </c>
      <c r="D154" s="20">
        <v>4.3</v>
      </c>
      <c r="E154" s="20"/>
      <c r="F154" s="17">
        <v>208</v>
      </c>
      <c r="H154" s="17">
        <v>1.4</v>
      </c>
      <c r="I154" s="17">
        <v>1</v>
      </c>
      <c r="J154" s="17">
        <v>20001</v>
      </c>
      <c r="K154" s="17">
        <v>20003</v>
      </c>
      <c r="T154" s="17">
        <v>450</v>
      </c>
      <c r="U154" s="20">
        <f t="shared" si="4"/>
        <v>33637</v>
      </c>
      <c r="V154" s="20">
        <f>VLOOKUP($D154,Sheet1!$B$4:$F$51,5,0)</f>
        <v>33637</v>
      </c>
      <c r="W154" s="20"/>
      <c r="X154" s="20">
        <f t="shared" si="5"/>
        <v>224</v>
      </c>
      <c r="Y154" s="20">
        <f>Y153/1.25</f>
        <v>224</v>
      </c>
      <c r="Z154" s="20">
        <v>0</v>
      </c>
      <c r="AA154" s="20">
        <v>0.1</v>
      </c>
      <c r="AB154" s="20">
        <v>0</v>
      </c>
      <c r="AD154" s="20"/>
      <c r="AE154" s="20">
        <v>0.5</v>
      </c>
      <c r="AF154" s="20">
        <v>1</v>
      </c>
    </row>
    <row r="155" spans="1:36" s="18" customFormat="1" x14ac:dyDescent="0.15">
      <c r="A155" s="18">
        <v>437</v>
      </c>
      <c r="B155" s="18" t="s">
        <v>75</v>
      </c>
      <c r="D155" s="18">
        <v>4.3</v>
      </c>
      <c r="F155" s="18">
        <v>207</v>
      </c>
      <c r="G155" s="18">
        <v>1001</v>
      </c>
      <c r="H155" s="18">
        <v>1.82</v>
      </c>
      <c r="I155" s="18">
        <v>2</v>
      </c>
      <c r="J155" s="18">
        <v>20001</v>
      </c>
      <c r="K155" s="18">
        <v>20003</v>
      </c>
      <c r="T155" s="18">
        <v>400</v>
      </c>
      <c r="U155" s="20">
        <f t="shared" si="4"/>
        <v>151366</v>
      </c>
      <c r="V155" s="18">
        <f>V154*4.5</f>
        <v>151366.5</v>
      </c>
      <c r="X155" s="22">
        <f t="shared" si="5"/>
        <v>406</v>
      </c>
      <c r="Y155" s="18">
        <f>Y153*1.45</f>
        <v>406</v>
      </c>
      <c r="Z155" s="18">
        <v>0</v>
      </c>
      <c r="AA155" s="18">
        <v>0.1</v>
      </c>
      <c r="AB155" s="18">
        <v>0</v>
      </c>
      <c r="AE155" s="18">
        <v>0.5</v>
      </c>
      <c r="AF155" s="18">
        <v>1</v>
      </c>
      <c r="AJ155" s="18" t="str">
        <f>VLOOKUP(B155,Sheet2!$F$2:$K$15,4,0)</f>
        <v>images/icon/boss/zui_03.png</v>
      </c>
    </row>
    <row r="156" spans="1:36" s="17" customFormat="1" x14ac:dyDescent="0.15">
      <c r="A156" s="17">
        <v>441</v>
      </c>
      <c r="B156" s="20" t="s">
        <v>64</v>
      </c>
      <c r="D156" s="20">
        <v>4.4000000000000004</v>
      </c>
      <c r="E156" s="20"/>
      <c r="F156" s="17">
        <v>203</v>
      </c>
      <c r="H156" s="17">
        <v>1.4</v>
      </c>
      <c r="I156" s="17">
        <v>1</v>
      </c>
      <c r="J156" s="17">
        <v>20001</v>
      </c>
      <c r="K156" s="17">
        <v>20003</v>
      </c>
      <c r="T156" s="17">
        <v>200</v>
      </c>
      <c r="U156" s="20">
        <f t="shared" si="4"/>
        <v>37001</v>
      </c>
      <c r="V156" s="20">
        <f>VLOOKUP($D156,Sheet1!$B$4:$F$51,5,0)</f>
        <v>37001</v>
      </c>
      <c r="W156" s="20"/>
      <c r="X156" s="20">
        <f t="shared" si="5"/>
        <v>308</v>
      </c>
      <c r="Y156" s="20">
        <f>VLOOKUP(D156,Sheet1!$B$4:$H$51,7,0)</f>
        <v>308</v>
      </c>
      <c r="Z156" s="20">
        <v>0</v>
      </c>
      <c r="AA156" s="20">
        <v>0.1</v>
      </c>
      <c r="AB156" s="20">
        <v>0</v>
      </c>
      <c r="AC156" s="20"/>
      <c r="AD156" s="20"/>
      <c r="AE156" s="20">
        <v>0.5</v>
      </c>
      <c r="AF156" s="20">
        <v>1</v>
      </c>
      <c r="AG156" s="20"/>
      <c r="AH156" s="20"/>
      <c r="AI156" s="20"/>
    </row>
    <row r="157" spans="1:36" s="17" customFormat="1" x14ac:dyDescent="0.15">
      <c r="A157" s="17">
        <v>442</v>
      </c>
      <c r="B157" s="20" t="s">
        <v>65</v>
      </c>
      <c r="D157" s="20">
        <v>4.4000000000000004</v>
      </c>
      <c r="E157" s="20"/>
      <c r="F157" s="17">
        <v>204</v>
      </c>
      <c r="H157" s="17">
        <v>1.4</v>
      </c>
      <c r="I157" s="17">
        <v>1</v>
      </c>
      <c r="J157" s="17">
        <v>20001</v>
      </c>
      <c r="K157" s="17">
        <v>20003</v>
      </c>
      <c r="T157" s="17">
        <v>200</v>
      </c>
      <c r="U157" s="20">
        <f t="shared" si="4"/>
        <v>37001</v>
      </c>
      <c r="V157" s="20">
        <f>VLOOKUP($D157,Sheet1!$B$4:$F$51,5,0)</f>
        <v>37001</v>
      </c>
      <c r="W157" s="20"/>
      <c r="X157" s="20">
        <f t="shared" si="5"/>
        <v>308</v>
      </c>
      <c r="Y157" s="20">
        <f>VLOOKUP(D157,Sheet1!$B$4:$H$51,7,0)</f>
        <v>308</v>
      </c>
      <c r="Z157" s="20">
        <v>0</v>
      </c>
      <c r="AA157" s="20">
        <v>0.1</v>
      </c>
      <c r="AB157" s="20">
        <v>0</v>
      </c>
      <c r="AC157" s="20"/>
      <c r="AD157" s="20"/>
      <c r="AE157" s="20">
        <v>0.5</v>
      </c>
      <c r="AF157" s="20">
        <v>1</v>
      </c>
      <c r="AG157" s="20"/>
      <c r="AH157" s="20"/>
      <c r="AI157" s="20"/>
    </row>
    <row r="158" spans="1:36" s="17" customFormat="1" x14ac:dyDescent="0.15">
      <c r="A158" s="17">
        <v>443</v>
      </c>
      <c r="B158" s="20" t="s">
        <v>66</v>
      </c>
      <c r="D158" s="20">
        <v>4.4000000000000004</v>
      </c>
      <c r="E158" s="20"/>
      <c r="F158" s="17">
        <v>205</v>
      </c>
      <c r="H158" s="17">
        <v>1.4</v>
      </c>
      <c r="I158" s="17">
        <v>1</v>
      </c>
      <c r="J158" s="17">
        <v>20001</v>
      </c>
      <c r="K158" s="17">
        <v>20003</v>
      </c>
      <c r="T158" s="17">
        <v>200</v>
      </c>
      <c r="U158" s="20">
        <f t="shared" si="4"/>
        <v>37001</v>
      </c>
      <c r="V158" s="20">
        <f>VLOOKUP($D158,Sheet1!$B$4:$F$51,5,0)</f>
        <v>37001</v>
      </c>
      <c r="W158" s="20"/>
      <c r="X158" s="20">
        <f t="shared" si="5"/>
        <v>308</v>
      </c>
      <c r="Y158" s="20">
        <f>VLOOKUP(D158,Sheet1!$B$4:$H$51,7,0)</f>
        <v>308</v>
      </c>
      <c r="Z158" s="20">
        <v>0</v>
      </c>
      <c r="AA158" s="20">
        <v>0.1</v>
      </c>
      <c r="AB158" s="20">
        <v>0</v>
      </c>
      <c r="AC158" s="20"/>
      <c r="AD158" s="20"/>
      <c r="AE158" s="20">
        <v>0.5</v>
      </c>
      <c r="AF158" s="20">
        <v>1</v>
      </c>
      <c r="AG158" s="20"/>
      <c r="AH158" s="20"/>
      <c r="AI158" s="20"/>
    </row>
    <row r="159" spans="1:36" s="17" customFormat="1" ht="12.75" customHeight="1" x14ac:dyDescent="0.15">
      <c r="A159" s="17">
        <v>444</v>
      </c>
      <c r="B159" s="20" t="s">
        <v>67</v>
      </c>
      <c r="D159" s="20">
        <v>4.4000000000000004</v>
      </c>
      <c r="E159" s="20"/>
      <c r="F159" s="17">
        <v>207</v>
      </c>
      <c r="G159" s="17">
        <v>1001</v>
      </c>
      <c r="H159" s="17">
        <v>1.4</v>
      </c>
      <c r="I159" s="17">
        <v>1</v>
      </c>
      <c r="J159" s="17">
        <v>20001</v>
      </c>
      <c r="K159" s="17">
        <v>20003</v>
      </c>
      <c r="T159" s="17">
        <v>300</v>
      </c>
      <c r="U159" s="20">
        <f t="shared" si="4"/>
        <v>37001</v>
      </c>
      <c r="V159" s="20">
        <f>VLOOKUP($D159,Sheet1!$B$4:$F$51,5,0)</f>
        <v>37001</v>
      </c>
      <c r="W159" s="20"/>
      <c r="X159" s="20">
        <f t="shared" si="5"/>
        <v>308</v>
      </c>
      <c r="Y159" s="20">
        <f>VLOOKUP(D159,Sheet1!$B$4:$H$51,7,0)</f>
        <v>308</v>
      </c>
      <c r="Z159" s="20">
        <v>0</v>
      </c>
      <c r="AA159" s="20">
        <v>0.1</v>
      </c>
      <c r="AB159" s="20">
        <v>0</v>
      </c>
      <c r="AD159" s="20"/>
      <c r="AE159" s="20">
        <v>0.5</v>
      </c>
      <c r="AF159" s="20">
        <v>1</v>
      </c>
    </row>
    <row r="160" spans="1:36" s="17" customFormat="1" x14ac:dyDescent="0.15">
      <c r="A160" s="17">
        <v>445</v>
      </c>
      <c r="B160" s="20" t="s">
        <v>68</v>
      </c>
      <c r="D160" s="20">
        <v>4.4000000000000004</v>
      </c>
      <c r="E160" s="20"/>
      <c r="F160" s="17">
        <v>209</v>
      </c>
      <c r="G160" s="17">
        <v>1003</v>
      </c>
      <c r="H160" s="17">
        <v>1.3080000000000001</v>
      </c>
      <c r="I160" s="17">
        <v>1</v>
      </c>
      <c r="J160" s="17">
        <v>20001</v>
      </c>
      <c r="K160" s="17">
        <v>20003</v>
      </c>
      <c r="T160" s="17">
        <v>200</v>
      </c>
      <c r="U160" s="20">
        <f t="shared" si="4"/>
        <v>37001</v>
      </c>
      <c r="V160" s="20">
        <f>VLOOKUP($D160,Sheet1!$B$4:$F$51,5,0)</f>
        <v>37001</v>
      </c>
      <c r="W160" s="20"/>
      <c r="X160" s="20">
        <f t="shared" si="5"/>
        <v>308</v>
      </c>
      <c r="Y160" s="20">
        <f>VLOOKUP(D160,Sheet1!$B$4:$H$51,7,0)</f>
        <v>308</v>
      </c>
      <c r="Z160" s="20">
        <v>0</v>
      </c>
      <c r="AA160" s="20">
        <v>0.1</v>
      </c>
      <c r="AB160" s="20">
        <v>0</v>
      </c>
      <c r="AD160" s="20"/>
      <c r="AE160" s="20">
        <v>0.5</v>
      </c>
      <c r="AF160" s="20">
        <v>1</v>
      </c>
    </row>
    <row r="161" spans="1:36" s="17" customFormat="1" x14ac:dyDescent="0.15">
      <c r="A161" s="17">
        <v>446</v>
      </c>
      <c r="B161" s="20" t="s">
        <v>69</v>
      </c>
      <c r="D161" s="20">
        <v>4.4000000000000004</v>
      </c>
      <c r="E161" s="20"/>
      <c r="F161" s="17">
        <v>208</v>
      </c>
      <c r="H161" s="17">
        <v>1.4</v>
      </c>
      <c r="I161" s="17">
        <v>1</v>
      </c>
      <c r="J161" s="17">
        <v>20001</v>
      </c>
      <c r="K161" s="17">
        <v>20003</v>
      </c>
      <c r="T161" s="17">
        <v>450</v>
      </c>
      <c r="U161" s="20">
        <f t="shared" si="4"/>
        <v>37001</v>
      </c>
      <c r="V161" s="20">
        <f>VLOOKUP($D161,Sheet1!$B$4:$F$51,5,0)</f>
        <v>37001</v>
      </c>
      <c r="W161" s="20"/>
      <c r="X161" s="20">
        <f t="shared" si="5"/>
        <v>246</v>
      </c>
      <c r="Y161" s="20">
        <f>Y160/1.25</f>
        <v>246.4</v>
      </c>
      <c r="Z161" s="20">
        <v>0</v>
      </c>
      <c r="AA161" s="20">
        <v>0.1</v>
      </c>
      <c r="AB161" s="20">
        <v>0</v>
      </c>
      <c r="AD161" s="20"/>
      <c r="AE161" s="20">
        <v>0.5</v>
      </c>
      <c r="AF161" s="20">
        <v>1</v>
      </c>
    </row>
    <row r="162" spans="1:36" s="18" customFormat="1" x14ac:dyDescent="0.15">
      <c r="A162" s="18">
        <v>447</v>
      </c>
      <c r="B162" s="18" t="s">
        <v>78</v>
      </c>
      <c r="D162" s="18">
        <v>4.4000000000000004</v>
      </c>
      <c r="F162" s="18">
        <v>208</v>
      </c>
      <c r="H162" s="18">
        <v>1.82</v>
      </c>
      <c r="I162" s="18">
        <v>2</v>
      </c>
      <c r="J162" s="18">
        <v>20001</v>
      </c>
      <c r="K162" s="18">
        <v>20003</v>
      </c>
      <c r="T162" s="18">
        <v>400</v>
      </c>
      <c r="U162" s="20">
        <f t="shared" si="4"/>
        <v>166504</v>
      </c>
      <c r="V162" s="18">
        <f>V161*4.5</f>
        <v>166504.5</v>
      </c>
      <c r="X162" s="22">
        <f t="shared" si="5"/>
        <v>446</v>
      </c>
      <c r="Y162" s="18">
        <f>Y160*1.45</f>
        <v>446.59999999999997</v>
      </c>
      <c r="Z162" s="18">
        <v>0</v>
      </c>
      <c r="AA162" s="18">
        <v>0.1</v>
      </c>
      <c r="AB162" s="18">
        <v>0</v>
      </c>
      <c r="AE162" s="18">
        <v>0.5</v>
      </c>
      <c r="AF162" s="18">
        <v>1</v>
      </c>
      <c r="AJ162" s="18" t="str">
        <f>VLOOKUP(B162,Sheet2!$F$2:$K$15,4,0)</f>
        <v>images/icon/boss/zui_04.png</v>
      </c>
    </row>
    <row r="163" spans="1:36" s="17" customFormat="1" x14ac:dyDescent="0.15">
      <c r="A163" s="17">
        <v>451</v>
      </c>
      <c r="B163" s="20" t="s">
        <v>64</v>
      </c>
      <c r="D163" s="20">
        <v>4.5</v>
      </c>
      <c r="E163" s="20"/>
      <c r="F163" s="17">
        <v>203</v>
      </c>
      <c r="H163" s="17">
        <v>1.4</v>
      </c>
      <c r="I163" s="17">
        <v>1</v>
      </c>
      <c r="J163" s="17">
        <v>20001</v>
      </c>
      <c r="K163" s="17">
        <v>20003</v>
      </c>
      <c r="T163" s="17">
        <v>200</v>
      </c>
      <c r="U163" s="20">
        <f t="shared" si="4"/>
        <v>40701</v>
      </c>
      <c r="V163" s="20">
        <f>VLOOKUP($D163,Sheet1!$B$4:$F$51,5,0)</f>
        <v>40701</v>
      </c>
      <c r="W163" s="20"/>
      <c r="X163" s="20">
        <f t="shared" si="5"/>
        <v>339</v>
      </c>
      <c r="Y163" s="20">
        <f>VLOOKUP(D163,Sheet1!$B$4:$H$51,7,0)</f>
        <v>339</v>
      </c>
      <c r="Z163" s="20">
        <v>0</v>
      </c>
      <c r="AA163" s="20">
        <v>0.1</v>
      </c>
      <c r="AB163" s="20">
        <v>0</v>
      </c>
      <c r="AC163" s="20"/>
      <c r="AD163" s="20"/>
      <c r="AE163" s="20">
        <v>0.5</v>
      </c>
      <c r="AF163" s="20">
        <v>1</v>
      </c>
      <c r="AG163" s="20"/>
      <c r="AH163" s="20"/>
      <c r="AI163" s="20"/>
    </row>
    <row r="164" spans="1:36" s="17" customFormat="1" x14ac:dyDescent="0.15">
      <c r="A164" s="17">
        <v>452</v>
      </c>
      <c r="B164" s="20" t="s">
        <v>65</v>
      </c>
      <c r="D164" s="20">
        <v>4.5</v>
      </c>
      <c r="E164" s="20"/>
      <c r="F164" s="17">
        <v>204</v>
      </c>
      <c r="H164" s="17">
        <v>1.4</v>
      </c>
      <c r="I164" s="17">
        <v>1</v>
      </c>
      <c r="J164" s="17">
        <v>20001</v>
      </c>
      <c r="K164" s="17">
        <v>20003</v>
      </c>
      <c r="T164" s="17">
        <v>200</v>
      </c>
      <c r="U164" s="20">
        <f t="shared" si="4"/>
        <v>40701</v>
      </c>
      <c r="V164" s="20">
        <f>VLOOKUP($D164,Sheet1!$B$4:$F$51,5,0)</f>
        <v>40701</v>
      </c>
      <c r="W164" s="20"/>
      <c r="X164" s="20">
        <f t="shared" si="5"/>
        <v>339</v>
      </c>
      <c r="Y164" s="20">
        <f>VLOOKUP(D164,Sheet1!$B$4:$H$51,7,0)</f>
        <v>339</v>
      </c>
      <c r="Z164" s="20">
        <v>0</v>
      </c>
      <c r="AA164" s="20">
        <v>0.1</v>
      </c>
      <c r="AB164" s="20">
        <v>0</v>
      </c>
      <c r="AC164" s="20"/>
      <c r="AD164" s="20"/>
      <c r="AE164" s="20">
        <v>0.5</v>
      </c>
      <c r="AF164" s="20">
        <v>1</v>
      </c>
      <c r="AG164" s="20"/>
      <c r="AH164" s="20"/>
      <c r="AI164" s="20"/>
    </row>
    <row r="165" spans="1:36" s="17" customFormat="1" x14ac:dyDescent="0.15">
      <c r="A165" s="17">
        <v>453</v>
      </c>
      <c r="B165" s="20" t="s">
        <v>66</v>
      </c>
      <c r="D165" s="20">
        <v>4.5</v>
      </c>
      <c r="E165" s="20"/>
      <c r="F165" s="17">
        <v>205</v>
      </c>
      <c r="H165" s="17">
        <v>1.4</v>
      </c>
      <c r="I165" s="17">
        <v>1</v>
      </c>
      <c r="J165" s="17">
        <v>20001</v>
      </c>
      <c r="K165" s="17">
        <v>20003</v>
      </c>
      <c r="T165" s="17">
        <v>200</v>
      </c>
      <c r="U165" s="20">
        <f t="shared" si="4"/>
        <v>40701</v>
      </c>
      <c r="V165" s="20">
        <f>VLOOKUP($D165,Sheet1!$B$4:$F$51,5,0)</f>
        <v>40701</v>
      </c>
      <c r="W165" s="20"/>
      <c r="X165" s="20">
        <f t="shared" si="5"/>
        <v>339</v>
      </c>
      <c r="Y165" s="20">
        <f>VLOOKUP(D165,Sheet1!$B$4:$H$51,7,0)</f>
        <v>339</v>
      </c>
      <c r="Z165" s="20">
        <v>0</v>
      </c>
      <c r="AA165" s="20">
        <v>0.1</v>
      </c>
      <c r="AB165" s="20">
        <v>0</v>
      </c>
      <c r="AC165" s="20"/>
      <c r="AD165" s="20"/>
      <c r="AE165" s="20">
        <v>0.5</v>
      </c>
      <c r="AF165" s="20">
        <v>1</v>
      </c>
      <c r="AG165" s="20"/>
      <c r="AH165" s="20"/>
      <c r="AI165" s="20"/>
    </row>
    <row r="166" spans="1:36" s="17" customFormat="1" ht="12.75" customHeight="1" x14ac:dyDescent="0.15">
      <c r="A166" s="17">
        <v>454</v>
      </c>
      <c r="B166" s="20" t="s">
        <v>67</v>
      </c>
      <c r="D166" s="20">
        <v>4.5</v>
      </c>
      <c r="E166" s="20"/>
      <c r="F166" s="17">
        <v>207</v>
      </c>
      <c r="G166" s="17">
        <v>1001</v>
      </c>
      <c r="H166" s="17">
        <v>1.4</v>
      </c>
      <c r="I166" s="17">
        <v>1</v>
      </c>
      <c r="J166" s="17">
        <v>20001</v>
      </c>
      <c r="K166" s="17">
        <v>20003</v>
      </c>
      <c r="T166" s="17">
        <v>300</v>
      </c>
      <c r="U166" s="20">
        <f t="shared" si="4"/>
        <v>40701</v>
      </c>
      <c r="V166" s="20">
        <f>VLOOKUP($D166,Sheet1!$B$4:$F$51,5,0)</f>
        <v>40701</v>
      </c>
      <c r="W166" s="20"/>
      <c r="X166" s="20">
        <f t="shared" si="5"/>
        <v>339</v>
      </c>
      <c r="Y166" s="20">
        <f>VLOOKUP(D166,Sheet1!$B$4:$H$51,7,0)</f>
        <v>339</v>
      </c>
      <c r="Z166" s="20">
        <v>0</v>
      </c>
      <c r="AA166" s="20">
        <v>0.1</v>
      </c>
      <c r="AB166" s="20">
        <v>0</v>
      </c>
      <c r="AD166" s="20"/>
      <c r="AE166" s="20">
        <v>0.5</v>
      </c>
      <c r="AF166" s="20">
        <v>1</v>
      </c>
    </row>
    <row r="167" spans="1:36" s="17" customFormat="1" x14ac:dyDescent="0.15">
      <c r="A167" s="17">
        <v>455</v>
      </c>
      <c r="B167" s="20" t="s">
        <v>68</v>
      </c>
      <c r="D167" s="20">
        <v>4.5</v>
      </c>
      <c r="E167" s="20"/>
      <c r="F167" s="17">
        <v>209</v>
      </c>
      <c r="G167" s="17">
        <v>1003</v>
      </c>
      <c r="H167" s="17">
        <v>1.3080000000000001</v>
      </c>
      <c r="I167" s="17">
        <v>1</v>
      </c>
      <c r="J167" s="17">
        <v>20001</v>
      </c>
      <c r="K167" s="17">
        <v>20003</v>
      </c>
      <c r="T167" s="17">
        <v>200</v>
      </c>
      <c r="U167" s="20">
        <f t="shared" si="4"/>
        <v>40701</v>
      </c>
      <c r="V167" s="20">
        <f>VLOOKUP($D167,Sheet1!$B$4:$F$51,5,0)</f>
        <v>40701</v>
      </c>
      <c r="W167" s="20"/>
      <c r="X167" s="20">
        <f t="shared" si="5"/>
        <v>339</v>
      </c>
      <c r="Y167" s="20">
        <f>VLOOKUP(D167,Sheet1!$B$4:$H$51,7,0)</f>
        <v>339</v>
      </c>
      <c r="Z167" s="20">
        <v>0</v>
      </c>
      <c r="AA167" s="20">
        <v>0.1</v>
      </c>
      <c r="AB167" s="20">
        <v>0</v>
      </c>
      <c r="AD167" s="20"/>
      <c r="AE167" s="20">
        <v>0.5</v>
      </c>
      <c r="AF167" s="20">
        <v>1</v>
      </c>
    </row>
    <row r="168" spans="1:36" s="17" customFormat="1" x14ac:dyDescent="0.15">
      <c r="A168" s="17">
        <v>456</v>
      </c>
      <c r="B168" s="20" t="s">
        <v>69</v>
      </c>
      <c r="D168" s="20">
        <v>4.5</v>
      </c>
      <c r="E168" s="20"/>
      <c r="F168" s="17">
        <v>208</v>
      </c>
      <c r="H168" s="17">
        <v>1.4</v>
      </c>
      <c r="I168" s="17">
        <v>1</v>
      </c>
      <c r="J168" s="17">
        <v>20001</v>
      </c>
      <c r="K168" s="17">
        <v>20003</v>
      </c>
      <c r="T168" s="17">
        <v>450</v>
      </c>
      <c r="U168" s="20">
        <f t="shared" si="4"/>
        <v>40701</v>
      </c>
      <c r="V168" s="20">
        <f>VLOOKUP($D168,Sheet1!$B$4:$F$51,5,0)</f>
        <v>40701</v>
      </c>
      <c r="W168" s="20"/>
      <c r="X168" s="20">
        <f t="shared" si="5"/>
        <v>271</v>
      </c>
      <c r="Y168" s="20">
        <f>Y167/1.25</f>
        <v>271.2</v>
      </c>
      <c r="Z168" s="20">
        <v>0</v>
      </c>
      <c r="AA168" s="20">
        <v>0.1</v>
      </c>
      <c r="AB168" s="20">
        <v>0</v>
      </c>
      <c r="AD168" s="20"/>
      <c r="AE168" s="20">
        <v>0.5</v>
      </c>
      <c r="AF168" s="20">
        <v>1</v>
      </c>
    </row>
    <row r="169" spans="1:36" s="18" customFormat="1" x14ac:dyDescent="0.15">
      <c r="A169" s="18">
        <v>457</v>
      </c>
      <c r="B169" s="18" t="s">
        <v>78</v>
      </c>
      <c r="D169" s="18">
        <v>4.5</v>
      </c>
      <c r="F169" s="18">
        <v>208</v>
      </c>
      <c r="H169" s="18">
        <v>1.82</v>
      </c>
      <c r="I169" s="18">
        <v>2</v>
      </c>
      <c r="J169" s="18">
        <v>20001</v>
      </c>
      <c r="K169" s="18">
        <v>20003</v>
      </c>
      <c r="T169" s="18">
        <v>400</v>
      </c>
      <c r="U169" s="20">
        <f t="shared" si="4"/>
        <v>183154</v>
      </c>
      <c r="V169" s="18">
        <f>V168*4.5</f>
        <v>183154.5</v>
      </c>
      <c r="X169" s="22">
        <f t="shared" si="5"/>
        <v>491</v>
      </c>
      <c r="Y169" s="18">
        <f>Y167*1.45</f>
        <v>491.55</v>
      </c>
      <c r="Z169" s="18">
        <v>0</v>
      </c>
      <c r="AA169" s="18">
        <v>0.1</v>
      </c>
      <c r="AB169" s="18">
        <v>0</v>
      </c>
      <c r="AE169" s="18">
        <v>0.5</v>
      </c>
      <c r="AF169" s="18">
        <v>1</v>
      </c>
      <c r="AJ169" s="18" t="str">
        <f>VLOOKUP(B169,Sheet2!$F$2:$K$15,4,0)</f>
        <v>images/icon/boss/zui_04.png</v>
      </c>
    </row>
    <row r="170" spans="1:36" s="17" customFormat="1" x14ac:dyDescent="0.15">
      <c r="A170" s="17">
        <v>461</v>
      </c>
      <c r="B170" s="20" t="s">
        <v>64</v>
      </c>
      <c r="D170" s="20">
        <v>4.5999999999999996</v>
      </c>
      <c r="E170" s="20"/>
      <c r="F170" s="17">
        <v>203</v>
      </c>
      <c r="H170" s="17">
        <v>1.4</v>
      </c>
      <c r="I170" s="17">
        <v>1</v>
      </c>
      <c r="J170" s="17">
        <v>20001</v>
      </c>
      <c r="K170" s="17">
        <v>20003</v>
      </c>
      <c r="T170" s="17">
        <v>200</v>
      </c>
      <c r="U170" s="20">
        <f t="shared" si="4"/>
        <v>44771</v>
      </c>
      <c r="V170" s="20">
        <f>VLOOKUP($D170,Sheet1!$B$4:$F$51,5,0)</f>
        <v>44771</v>
      </c>
      <c r="W170" s="20"/>
      <c r="X170" s="20">
        <f t="shared" si="5"/>
        <v>373</v>
      </c>
      <c r="Y170" s="20">
        <f>VLOOKUP(D170,Sheet1!$B$4:$H$51,7,0)</f>
        <v>373</v>
      </c>
      <c r="Z170" s="20">
        <v>0</v>
      </c>
      <c r="AA170" s="20">
        <v>0.1</v>
      </c>
      <c r="AB170" s="20">
        <v>0</v>
      </c>
      <c r="AC170" s="20"/>
      <c r="AD170" s="20"/>
      <c r="AE170" s="20">
        <v>0.5</v>
      </c>
      <c r="AF170" s="20">
        <v>1</v>
      </c>
      <c r="AG170" s="20"/>
      <c r="AH170" s="20"/>
      <c r="AI170" s="20"/>
    </row>
    <row r="171" spans="1:36" s="17" customFormat="1" x14ac:dyDescent="0.15">
      <c r="A171" s="17">
        <v>462</v>
      </c>
      <c r="B171" s="20" t="s">
        <v>65</v>
      </c>
      <c r="D171" s="20">
        <v>4.5999999999999996</v>
      </c>
      <c r="E171" s="20"/>
      <c r="F171" s="17">
        <v>204</v>
      </c>
      <c r="H171" s="17">
        <v>1.4</v>
      </c>
      <c r="I171" s="17">
        <v>1</v>
      </c>
      <c r="J171" s="17">
        <v>20001</v>
      </c>
      <c r="K171" s="17">
        <v>20003</v>
      </c>
      <c r="T171" s="17">
        <v>200</v>
      </c>
      <c r="U171" s="20">
        <f t="shared" si="4"/>
        <v>44771</v>
      </c>
      <c r="V171" s="20">
        <f>VLOOKUP($D171,Sheet1!$B$4:$F$51,5,0)</f>
        <v>44771</v>
      </c>
      <c r="W171" s="20"/>
      <c r="X171" s="20">
        <f t="shared" si="5"/>
        <v>373</v>
      </c>
      <c r="Y171" s="20">
        <f>VLOOKUP(D171,Sheet1!$B$4:$H$51,7,0)</f>
        <v>373</v>
      </c>
      <c r="Z171" s="20">
        <v>0</v>
      </c>
      <c r="AA171" s="20">
        <v>0.1</v>
      </c>
      <c r="AB171" s="20">
        <v>0</v>
      </c>
      <c r="AC171" s="20"/>
      <c r="AD171" s="20"/>
      <c r="AE171" s="20">
        <v>0.5</v>
      </c>
      <c r="AF171" s="20">
        <v>1</v>
      </c>
      <c r="AG171" s="20"/>
      <c r="AH171" s="20"/>
      <c r="AI171" s="20"/>
    </row>
    <row r="172" spans="1:36" s="17" customFormat="1" x14ac:dyDescent="0.15">
      <c r="A172" s="17">
        <v>463</v>
      </c>
      <c r="B172" s="20" t="s">
        <v>66</v>
      </c>
      <c r="D172" s="20">
        <v>4.5999999999999996</v>
      </c>
      <c r="E172" s="20"/>
      <c r="F172" s="17">
        <v>205</v>
      </c>
      <c r="H172" s="17">
        <v>1.4</v>
      </c>
      <c r="I172" s="17">
        <v>1</v>
      </c>
      <c r="J172" s="17">
        <v>20001</v>
      </c>
      <c r="K172" s="17">
        <v>20003</v>
      </c>
      <c r="T172" s="17">
        <v>200</v>
      </c>
      <c r="U172" s="20">
        <f t="shared" si="4"/>
        <v>44771</v>
      </c>
      <c r="V172" s="20">
        <f>VLOOKUP($D172,Sheet1!$B$4:$F$51,5,0)</f>
        <v>44771</v>
      </c>
      <c r="W172" s="20"/>
      <c r="X172" s="20">
        <f t="shared" si="5"/>
        <v>373</v>
      </c>
      <c r="Y172" s="20">
        <f>VLOOKUP(D172,Sheet1!$B$4:$H$51,7,0)</f>
        <v>373</v>
      </c>
      <c r="Z172" s="20">
        <v>0</v>
      </c>
      <c r="AA172" s="20">
        <v>0.1</v>
      </c>
      <c r="AB172" s="20">
        <v>0</v>
      </c>
      <c r="AC172" s="20"/>
      <c r="AD172" s="20"/>
      <c r="AE172" s="20">
        <v>0.5</v>
      </c>
      <c r="AF172" s="20">
        <v>1</v>
      </c>
      <c r="AG172" s="20"/>
      <c r="AH172" s="20"/>
      <c r="AI172" s="20"/>
    </row>
    <row r="173" spans="1:36" s="17" customFormat="1" ht="12.75" customHeight="1" x14ac:dyDescent="0.15">
      <c r="A173" s="17">
        <v>464</v>
      </c>
      <c r="B173" s="20" t="s">
        <v>67</v>
      </c>
      <c r="D173" s="20">
        <v>4.5999999999999996</v>
      </c>
      <c r="E173" s="20"/>
      <c r="F173" s="17">
        <v>207</v>
      </c>
      <c r="G173" s="17">
        <v>1001</v>
      </c>
      <c r="H173" s="17">
        <v>1.4</v>
      </c>
      <c r="I173" s="17">
        <v>1</v>
      </c>
      <c r="J173" s="17">
        <v>20001</v>
      </c>
      <c r="K173" s="17">
        <v>20003</v>
      </c>
      <c r="T173" s="17">
        <v>300</v>
      </c>
      <c r="U173" s="20">
        <f t="shared" si="4"/>
        <v>44771</v>
      </c>
      <c r="V173" s="20">
        <f>VLOOKUP($D173,Sheet1!$B$4:$F$51,5,0)</f>
        <v>44771</v>
      </c>
      <c r="W173" s="20"/>
      <c r="X173" s="20">
        <f t="shared" si="5"/>
        <v>373</v>
      </c>
      <c r="Y173" s="20">
        <f>VLOOKUP(D173,Sheet1!$B$4:$H$51,7,0)</f>
        <v>373</v>
      </c>
      <c r="Z173" s="20">
        <v>0</v>
      </c>
      <c r="AA173" s="20">
        <v>0.1</v>
      </c>
      <c r="AB173" s="20">
        <v>0</v>
      </c>
      <c r="AD173" s="20"/>
      <c r="AE173" s="20">
        <v>0.5</v>
      </c>
      <c r="AF173" s="20">
        <v>1</v>
      </c>
    </row>
    <row r="174" spans="1:36" s="17" customFormat="1" x14ac:dyDescent="0.15">
      <c r="A174" s="17">
        <v>465</v>
      </c>
      <c r="B174" s="20" t="s">
        <v>68</v>
      </c>
      <c r="D174" s="20">
        <v>4.5999999999999996</v>
      </c>
      <c r="E174" s="20"/>
      <c r="F174" s="17">
        <v>209</v>
      </c>
      <c r="G174" s="17">
        <v>1003</v>
      </c>
      <c r="H174" s="17">
        <v>1.3080000000000001</v>
      </c>
      <c r="I174" s="17">
        <v>1</v>
      </c>
      <c r="J174" s="17">
        <v>20001</v>
      </c>
      <c r="K174" s="17">
        <v>20003</v>
      </c>
      <c r="T174" s="17">
        <v>200</v>
      </c>
      <c r="U174" s="20">
        <f t="shared" si="4"/>
        <v>44771</v>
      </c>
      <c r="V174" s="20">
        <f>VLOOKUP($D174,Sheet1!$B$4:$F$51,5,0)</f>
        <v>44771</v>
      </c>
      <c r="W174" s="20"/>
      <c r="X174" s="20">
        <f t="shared" si="5"/>
        <v>373</v>
      </c>
      <c r="Y174" s="20">
        <f>VLOOKUP(D174,Sheet1!$B$4:$H$51,7,0)</f>
        <v>373</v>
      </c>
      <c r="Z174" s="20">
        <v>0</v>
      </c>
      <c r="AA174" s="20">
        <v>0.1</v>
      </c>
      <c r="AB174" s="20">
        <v>0</v>
      </c>
      <c r="AD174" s="20"/>
      <c r="AE174" s="20">
        <v>0.5</v>
      </c>
      <c r="AF174" s="20">
        <v>1</v>
      </c>
    </row>
    <row r="175" spans="1:36" s="17" customFormat="1" x14ac:dyDescent="0.15">
      <c r="A175" s="17">
        <v>466</v>
      </c>
      <c r="B175" s="20" t="s">
        <v>69</v>
      </c>
      <c r="D175" s="20">
        <v>4.5999999999999996</v>
      </c>
      <c r="E175" s="20"/>
      <c r="F175" s="17">
        <v>208</v>
      </c>
      <c r="H175" s="17">
        <v>1.4</v>
      </c>
      <c r="I175" s="17">
        <v>1</v>
      </c>
      <c r="J175" s="17">
        <v>20001</v>
      </c>
      <c r="K175" s="17">
        <v>20003</v>
      </c>
      <c r="T175" s="17">
        <v>450</v>
      </c>
      <c r="U175" s="20">
        <f t="shared" si="4"/>
        <v>44771</v>
      </c>
      <c r="V175" s="20">
        <f>VLOOKUP($D175,Sheet1!$B$4:$F$51,5,0)</f>
        <v>44771</v>
      </c>
      <c r="W175" s="20"/>
      <c r="X175" s="20">
        <f t="shared" si="5"/>
        <v>298</v>
      </c>
      <c r="Y175" s="20">
        <f>Y174/1.25</f>
        <v>298.39999999999998</v>
      </c>
      <c r="Z175" s="20">
        <v>0</v>
      </c>
      <c r="AA175" s="20">
        <v>0.1</v>
      </c>
      <c r="AB175" s="20">
        <v>0</v>
      </c>
      <c r="AD175" s="20"/>
      <c r="AE175" s="20">
        <v>0.5</v>
      </c>
      <c r="AF175" s="20">
        <v>1</v>
      </c>
    </row>
    <row r="176" spans="1:36" s="18" customFormat="1" x14ac:dyDescent="0.15">
      <c r="A176" s="18">
        <v>467</v>
      </c>
      <c r="B176" s="18" t="s">
        <v>76</v>
      </c>
      <c r="D176" s="18">
        <v>4.5999999999999996</v>
      </c>
      <c r="F176" s="18">
        <v>206</v>
      </c>
      <c r="H176" s="18">
        <v>1.82</v>
      </c>
      <c r="I176" s="18">
        <v>2</v>
      </c>
      <c r="J176" s="18">
        <v>20001</v>
      </c>
      <c r="K176" s="18">
        <v>20003</v>
      </c>
      <c r="O176" s="18">
        <v>20002</v>
      </c>
      <c r="T176" s="18">
        <v>400</v>
      </c>
      <c r="U176" s="20">
        <f t="shared" si="4"/>
        <v>201469</v>
      </c>
      <c r="V176" s="18">
        <f>V175*4.5</f>
        <v>201469.5</v>
      </c>
      <c r="X176" s="22">
        <f t="shared" si="5"/>
        <v>540</v>
      </c>
      <c r="Y176" s="18">
        <f>Y174*1.45</f>
        <v>540.85</v>
      </c>
      <c r="Z176" s="18">
        <v>0</v>
      </c>
      <c r="AA176" s="18">
        <v>0.1</v>
      </c>
      <c r="AB176" s="18">
        <v>0</v>
      </c>
      <c r="AE176" s="18">
        <v>0.5</v>
      </c>
      <c r="AF176" s="18">
        <v>1</v>
      </c>
      <c r="AJ176" s="18" t="str">
        <f>VLOOKUP(B176,Sheet2!$F$2:$K$15,4,0)</f>
        <v>images/icon/boss/zui_07.png</v>
      </c>
    </row>
    <row r="177" spans="1:36" s="17" customFormat="1" x14ac:dyDescent="0.15">
      <c r="A177" s="17">
        <v>511</v>
      </c>
      <c r="B177" s="20" t="s">
        <v>64</v>
      </c>
      <c r="D177" s="20">
        <v>5.0999999999999996</v>
      </c>
      <c r="E177" s="20"/>
      <c r="F177" s="17">
        <v>203</v>
      </c>
      <c r="H177" s="17">
        <v>1.4</v>
      </c>
      <c r="I177" s="17">
        <v>1</v>
      </c>
      <c r="J177" s="17">
        <v>20001</v>
      </c>
      <c r="K177" s="17">
        <v>20003</v>
      </c>
      <c r="T177" s="17">
        <v>200</v>
      </c>
      <c r="U177" s="20">
        <f t="shared" si="4"/>
        <v>49248</v>
      </c>
      <c r="V177" s="20">
        <f>VLOOKUP($D177,Sheet1!$B$4:$F$51,5,0)</f>
        <v>49248</v>
      </c>
      <c r="W177" s="20"/>
      <c r="X177" s="20">
        <f t="shared" si="5"/>
        <v>443</v>
      </c>
      <c r="Y177" s="20">
        <f>VLOOKUP(D177,Sheet1!$B$4:$H$51,7,0)</f>
        <v>443</v>
      </c>
      <c r="Z177" s="20">
        <v>0</v>
      </c>
      <c r="AA177" s="20">
        <v>0.1</v>
      </c>
      <c r="AB177" s="20">
        <v>0</v>
      </c>
      <c r="AC177" s="20"/>
      <c r="AD177" s="20"/>
      <c r="AE177" s="20">
        <v>0.5</v>
      </c>
      <c r="AF177" s="20">
        <v>1</v>
      </c>
      <c r="AG177" s="20"/>
      <c r="AH177" s="20"/>
      <c r="AI177" s="20"/>
    </row>
    <row r="178" spans="1:36" s="17" customFormat="1" x14ac:dyDescent="0.15">
      <c r="A178" s="17">
        <v>512</v>
      </c>
      <c r="B178" s="20" t="s">
        <v>65</v>
      </c>
      <c r="D178" s="20">
        <v>5.0999999999999996</v>
      </c>
      <c r="E178" s="20"/>
      <c r="F178" s="17">
        <v>204</v>
      </c>
      <c r="H178" s="17">
        <v>1.4</v>
      </c>
      <c r="I178" s="17">
        <v>1</v>
      </c>
      <c r="J178" s="17">
        <v>20001</v>
      </c>
      <c r="K178" s="17">
        <v>20003</v>
      </c>
      <c r="T178" s="17">
        <v>200</v>
      </c>
      <c r="U178" s="20">
        <f t="shared" si="4"/>
        <v>49248</v>
      </c>
      <c r="V178" s="20">
        <f>VLOOKUP($D178,Sheet1!$B$4:$F$51,5,0)</f>
        <v>49248</v>
      </c>
      <c r="W178" s="20"/>
      <c r="X178" s="20">
        <f t="shared" si="5"/>
        <v>443</v>
      </c>
      <c r="Y178" s="20">
        <f>VLOOKUP(D178,Sheet1!$B$4:$H$51,7,0)</f>
        <v>443</v>
      </c>
      <c r="Z178" s="20">
        <v>0</v>
      </c>
      <c r="AA178" s="20">
        <v>0.1</v>
      </c>
      <c r="AB178" s="20">
        <v>0</v>
      </c>
      <c r="AC178" s="20"/>
      <c r="AD178" s="20"/>
      <c r="AE178" s="20">
        <v>0.5</v>
      </c>
      <c r="AF178" s="20">
        <v>1</v>
      </c>
      <c r="AG178" s="20"/>
      <c r="AH178" s="20"/>
      <c r="AI178" s="20"/>
    </row>
    <row r="179" spans="1:36" s="17" customFormat="1" x14ac:dyDescent="0.15">
      <c r="A179" s="17">
        <v>513</v>
      </c>
      <c r="B179" s="20" t="s">
        <v>66</v>
      </c>
      <c r="D179" s="20">
        <v>5.0999999999999996</v>
      </c>
      <c r="E179" s="20"/>
      <c r="F179" s="17">
        <v>205</v>
      </c>
      <c r="H179" s="17">
        <v>1.4</v>
      </c>
      <c r="I179" s="17">
        <v>1</v>
      </c>
      <c r="J179" s="17">
        <v>20001</v>
      </c>
      <c r="K179" s="17">
        <v>20003</v>
      </c>
      <c r="T179" s="17">
        <v>200</v>
      </c>
      <c r="U179" s="20">
        <f t="shared" si="4"/>
        <v>49248</v>
      </c>
      <c r="V179" s="20">
        <f>VLOOKUP($D179,Sheet1!$B$4:$F$51,5,0)</f>
        <v>49248</v>
      </c>
      <c r="W179" s="20"/>
      <c r="X179" s="20">
        <f t="shared" si="5"/>
        <v>443</v>
      </c>
      <c r="Y179" s="20">
        <f>VLOOKUP(D179,Sheet1!$B$4:$H$51,7,0)</f>
        <v>443</v>
      </c>
      <c r="Z179" s="20">
        <v>0</v>
      </c>
      <c r="AA179" s="20">
        <v>0.1</v>
      </c>
      <c r="AB179" s="20">
        <v>0</v>
      </c>
      <c r="AC179" s="20"/>
      <c r="AD179" s="20"/>
      <c r="AE179" s="20">
        <v>0.5</v>
      </c>
      <c r="AF179" s="20">
        <v>1</v>
      </c>
      <c r="AG179" s="20"/>
      <c r="AH179" s="20"/>
      <c r="AI179" s="20"/>
    </row>
    <row r="180" spans="1:36" s="17" customFormat="1" ht="12.75" customHeight="1" x14ac:dyDescent="0.15">
      <c r="A180" s="17">
        <v>514</v>
      </c>
      <c r="B180" s="20" t="s">
        <v>67</v>
      </c>
      <c r="D180" s="20">
        <v>5.0999999999999996</v>
      </c>
      <c r="E180" s="20"/>
      <c r="F180" s="17">
        <v>207</v>
      </c>
      <c r="G180" s="17">
        <v>1001</v>
      </c>
      <c r="H180" s="17">
        <v>1.4</v>
      </c>
      <c r="I180" s="17">
        <v>1</v>
      </c>
      <c r="J180" s="17">
        <v>20001</v>
      </c>
      <c r="K180" s="17">
        <v>20003</v>
      </c>
      <c r="T180" s="17">
        <v>300</v>
      </c>
      <c r="U180" s="20">
        <f t="shared" si="4"/>
        <v>49248</v>
      </c>
      <c r="V180" s="20">
        <f>VLOOKUP($D180,Sheet1!$B$4:$F$51,5,0)</f>
        <v>49248</v>
      </c>
      <c r="W180" s="20"/>
      <c r="X180" s="20">
        <f t="shared" si="5"/>
        <v>443</v>
      </c>
      <c r="Y180" s="20">
        <f>VLOOKUP(D180,Sheet1!$B$4:$H$51,7,0)</f>
        <v>443</v>
      </c>
      <c r="Z180" s="20">
        <v>0</v>
      </c>
      <c r="AA180" s="20">
        <v>0.1</v>
      </c>
      <c r="AB180" s="20">
        <v>0</v>
      </c>
      <c r="AD180" s="20"/>
      <c r="AE180" s="20">
        <v>0.5</v>
      </c>
      <c r="AF180" s="20">
        <v>1</v>
      </c>
    </row>
    <row r="181" spans="1:36" s="17" customFormat="1" x14ac:dyDescent="0.15">
      <c r="A181" s="17">
        <v>515</v>
      </c>
      <c r="B181" s="20" t="s">
        <v>68</v>
      </c>
      <c r="D181" s="20">
        <v>5.0999999999999996</v>
      </c>
      <c r="E181" s="20"/>
      <c r="F181" s="17">
        <v>209</v>
      </c>
      <c r="G181" s="17">
        <v>1003</v>
      </c>
      <c r="H181" s="17">
        <v>1.3080000000000001</v>
      </c>
      <c r="I181" s="17">
        <v>1</v>
      </c>
      <c r="J181" s="17">
        <v>20001</v>
      </c>
      <c r="K181" s="17">
        <v>20003</v>
      </c>
      <c r="T181" s="17">
        <v>200</v>
      </c>
      <c r="U181" s="20">
        <f t="shared" si="4"/>
        <v>49248</v>
      </c>
      <c r="V181" s="20">
        <f>VLOOKUP($D181,Sheet1!$B$4:$F$51,5,0)</f>
        <v>49248</v>
      </c>
      <c r="W181" s="20"/>
      <c r="X181" s="20">
        <f t="shared" si="5"/>
        <v>443</v>
      </c>
      <c r="Y181" s="20">
        <f>VLOOKUP(D181,Sheet1!$B$4:$H$51,7,0)</f>
        <v>443</v>
      </c>
      <c r="Z181" s="20">
        <v>0</v>
      </c>
      <c r="AA181" s="20">
        <v>0.1</v>
      </c>
      <c r="AB181" s="20">
        <v>0</v>
      </c>
      <c r="AD181" s="20"/>
      <c r="AE181" s="20">
        <v>0.5</v>
      </c>
      <c r="AF181" s="20">
        <v>1</v>
      </c>
    </row>
    <row r="182" spans="1:36" s="17" customFormat="1" x14ac:dyDescent="0.15">
      <c r="A182" s="17">
        <v>516</v>
      </c>
      <c r="B182" s="20" t="s">
        <v>69</v>
      </c>
      <c r="D182" s="20">
        <v>5.0999999999999996</v>
      </c>
      <c r="E182" s="20"/>
      <c r="F182" s="17">
        <v>208</v>
      </c>
      <c r="H182" s="17">
        <v>1.4</v>
      </c>
      <c r="I182" s="17">
        <v>1</v>
      </c>
      <c r="J182" s="17">
        <v>20001</v>
      </c>
      <c r="K182" s="17">
        <v>20003</v>
      </c>
      <c r="T182" s="17">
        <v>450</v>
      </c>
      <c r="U182" s="20">
        <f t="shared" si="4"/>
        <v>49248</v>
      </c>
      <c r="V182" s="20">
        <f>VLOOKUP($D182,Sheet1!$B$4:$F$51,5,0)</f>
        <v>49248</v>
      </c>
      <c r="W182" s="20"/>
      <c r="X182" s="20">
        <f t="shared" si="5"/>
        <v>354</v>
      </c>
      <c r="Y182" s="20">
        <f>Y181/1.25</f>
        <v>354.4</v>
      </c>
      <c r="Z182" s="20">
        <v>0</v>
      </c>
      <c r="AA182" s="20">
        <v>0.1</v>
      </c>
      <c r="AB182" s="20">
        <v>0</v>
      </c>
      <c r="AD182" s="20"/>
      <c r="AE182" s="20">
        <v>0.5</v>
      </c>
      <c r="AF182" s="20">
        <v>1</v>
      </c>
    </row>
    <row r="183" spans="1:36" s="18" customFormat="1" x14ac:dyDescent="0.15">
      <c r="A183" s="18">
        <v>517</v>
      </c>
      <c r="B183" s="18" t="s">
        <v>70</v>
      </c>
      <c r="D183" s="18">
        <v>5.0999999999999996</v>
      </c>
      <c r="F183" s="18">
        <v>205</v>
      </c>
      <c r="H183" s="18">
        <v>1.82</v>
      </c>
      <c r="I183" s="18">
        <v>2</v>
      </c>
      <c r="J183" s="18">
        <v>20001</v>
      </c>
      <c r="K183" s="18">
        <v>20003</v>
      </c>
      <c r="T183" s="18">
        <v>400</v>
      </c>
      <c r="U183" s="20">
        <f t="shared" si="4"/>
        <v>221616</v>
      </c>
      <c r="V183" s="18">
        <f>V182*4.5</f>
        <v>221616</v>
      </c>
      <c r="X183" s="22">
        <f t="shared" si="5"/>
        <v>664</v>
      </c>
      <c r="Y183" s="18">
        <f>Y181*1.5</f>
        <v>664.5</v>
      </c>
      <c r="Z183" s="18">
        <v>0</v>
      </c>
      <c r="AA183" s="18">
        <v>0.1</v>
      </c>
      <c r="AB183" s="18">
        <v>0</v>
      </c>
      <c r="AE183" s="18">
        <v>0.5</v>
      </c>
      <c r="AF183" s="18">
        <v>1</v>
      </c>
      <c r="AJ183" s="18" t="str">
        <f>VLOOKUP(B183,Sheet2!$F$2:$K$15,4,0)</f>
        <v>images/icon/boss/zui_05.png</v>
      </c>
    </row>
    <row r="184" spans="1:36" s="17" customFormat="1" x14ac:dyDescent="0.15">
      <c r="A184" s="17">
        <v>521</v>
      </c>
      <c r="B184" s="20" t="s">
        <v>64</v>
      </c>
      <c r="D184" s="20">
        <v>5.2</v>
      </c>
      <c r="E184" s="20"/>
      <c r="F184" s="17">
        <v>203</v>
      </c>
      <c r="H184" s="17">
        <v>1.4</v>
      </c>
      <c r="I184" s="17">
        <v>1</v>
      </c>
      <c r="J184" s="17">
        <v>20001</v>
      </c>
      <c r="K184" s="17">
        <v>20003</v>
      </c>
      <c r="T184" s="17">
        <v>200</v>
      </c>
      <c r="U184" s="20">
        <f t="shared" si="4"/>
        <v>63202</v>
      </c>
      <c r="V184" s="20">
        <f>VLOOKUP($D184,Sheet1!$B$4:$F$51,5,0)</f>
        <v>63202</v>
      </c>
      <c r="W184" s="20"/>
      <c r="X184" s="20">
        <f t="shared" si="5"/>
        <v>487</v>
      </c>
      <c r="Y184" s="20">
        <f>VLOOKUP(D184,Sheet1!$B$4:$H$51,7,0)</f>
        <v>487</v>
      </c>
      <c r="Z184" s="20">
        <v>0</v>
      </c>
      <c r="AA184" s="20">
        <v>0.1</v>
      </c>
      <c r="AB184" s="20">
        <v>0</v>
      </c>
      <c r="AC184" s="20"/>
      <c r="AD184" s="20"/>
      <c r="AE184" s="20">
        <v>0.5</v>
      </c>
      <c r="AF184" s="20">
        <v>1</v>
      </c>
      <c r="AG184" s="20"/>
      <c r="AH184" s="20"/>
      <c r="AI184" s="20"/>
    </row>
    <row r="185" spans="1:36" s="17" customFormat="1" x14ac:dyDescent="0.15">
      <c r="A185" s="17">
        <v>522</v>
      </c>
      <c r="B185" s="20" t="s">
        <v>65</v>
      </c>
      <c r="D185" s="20">
        <v>5.2</v>
      </c>
      <c r="E185" s="20"/>
      <c r="F185" s="17">
        <v>204</v>
      </c>
      <c r="H185" s="17">
        <v>1.4</v>
      </c>
      <c r="I185" s="17">
        <v>1</v>
      </c>
      <c r="J185" s="17">
        <v>20001</v>
      </c>
      <c r="K185" s="17">
        <v>20003</v>
      </c>
      <c r="T185" s="17">
        <v>200</v>
      </c>
      <c r="U185" s="20">
        <f t="shared" si="4"/>
        <v>63202</v>
      </c>
      <c r="V185" s="20">
        <f>VLOOKUP($D185,Sheet1!$B$4:$F$51,5,0)</f>
        <v>63202</v>
      </c>
      <c r="W185" s="20"/>
      <c r="X185" s="20">
        <f t="shared" si="5"/>
        <v>487</v>
      </c>
      <c r="Y185" s="20">
        <f>VLOOKUP(D185,Sheet1!$B$4:$H$51,7,0)</f>
        <v>487</v>
      </c>
      <c r="Z185" s="20">
        <v>0</v>
      </c>
      <c r="AA185" s="20">
        <v>0.1</v>
      </c>
      <c r="AB185" s="20">
        <v>0</v>
      </c>
      <c r="AC185" s="20"/>
      <c r="AD185" s="20"/>
      <c r="AE185" s="20">
        <v>0.5</v>
      </c>
      <c r="AF185" s="20">
        <v>1</v>
      </c>
      <c r="AG185" s="20"/>
      <c r="AH185" s="20"/>
      <c r="AI185" s="20"/>
    </row>
    <row r="186" spans="1:36" s="17" customFormat="1" x14ac:dyDescent="0.15">
      <c r="A186" s="17">
        <v>523</v>
      </c>
      <c r="B186" s="20" t="s">
        <v>66</v>
      </c>
      <c r="D186" s="20">
        <v>5.2</v>
      </c>
      <c r="E186" s="20"/>
      <c r="F186" s="17">
        <v>205</v>
      </c>
      <c r="H186" s="17">
        <v>1.4</v>
      </c>
      <c r="I186" s="17">
        <v>1</v>
      </c>
      <c r="J186" s="17">
        <v>20001</v>
      </c>
      <c r="K186" s="17">
        <v>20003</v>
      </c>
      <c r="T186" s="17">
        <v>200</v>
      </c>
      <c r="U186" s="20">
        <f t="shared" si="4"/>
        <v>63202</v>
      </c>
      <c r="V186" s="20">
        <f>VLOOKUP($D186,Sheet1!$B$4:$F$51,5,0)</f>
        <v>63202</v>
      </c>
      <c r="W186" s="20"/>
      <c r="X186" s="20">
        <f t="shared" si="5"/>
        <v>487</v>
      </c>
      <c r="Y186" s="20">
        <f>VLOOKUP(D186,Sheet1!$B$4:$H$51,7,0)</f>
        <v>487</v>
      </c>
      <c r="Z186" s="20">
        <v>0</v>
      </c>
      <c r="AA186" s="20">
        <v>0.1</v>
      </c>
      <c r="AB186" s="20">
        <v>0</v>
      </c>
      <c r="AC186" s="20"/>
      <c r="AD186" s="20"/>
      <c r="AE186" s="20">
        <v>0.5</v>
      </c>
      <c r="AF186" s="20">
        <v>1</v>
      </c>
      <c r="AG186" s="20"/>
      <c r="AH186" s="20"/>
      <c r="AI186" s="20"/>
    </row>
    <row r="187" spans="1:36" s="17" customFormat="1" ht="12.75" customHeight="1" x14ac:dyDescent="0.15">
      <c r="A187" s="17">
        <v>524</v>
      </c>
      <c r="B187" s="20" t="s">
        <v>67</v>
      </c>
      <c r="D187" s="20">
        <v>5.2</v>
      </c>
      <c r="E187" s="20"/>
      <c r="F187" s="17">
        <v>207</v>
      </c>
      <c r="G187" s="17">
        <v>1001</v>
      </c>
      <c r="H187" s="17">
        <v>1.4</v>
      </c>
      <c r="I187" s="17">
        <v>1</v>
      </c>
      <c r="J187" s="17">
        <v>20001</v>
      </c>
      <c r="K187" s="17">
        <v>20003</v>
      </c>
      <c r="T187" s="17">
        <v>300</v>
      </c>
      <c r="U187" s="20">
        <f t="shared" si="4"/>
        <v>63202</v>
      </c>
      <c r="V187" s="20">
        <f>VLOOKUP($D187,Sheet1!$B$4:$F$51,5,0)</f>
        <v>63202</v>
      </c>
      <c r="W187" s="20"/>
      <c r="X187" s="20">
        <f t="shared" si="5"/>
        <v>487</v>
      </c>
      <c r="Y187" s="20">
        <f>VLOOKUP(D187,Sheet1!$B$4:$H$51,7,0)</f>
        <v>487</v>
      </c>
      <c r="Z187" s="20">
        <v>0</v>
      </c>
      <c r="AA187" s="20">
        <v>0.1</v>
      </c>
      <c r="AB187" s="20">
        <v>0</v>
      </c>
      <c r="AD187" s="20"/>
      <c r="AE187" s="20">
        <v>0.5</v>
      </c>
      <c r="AF187" s="20">
        <v>1</v>
      </c>
    </row>
    <row r="188" spans="1:36" s="17" customFormat="1" x14ac:dyDescent="0.15">
      <c r="A188" s="17">
        <v>525</v>
      </c>
      <c r="B188" s="20" t="s">
        <v>68</v>
      </c>
      <c r="D188" s="20">
        <v>5.2</v>
      </c>
      <c r="E188" s="20"/>
      <c r="F188" s="17">
        <v>209</v>
      </c>
      <c r="G188" s="17">
        <v>1003</v>
      </c>
      <c r="H188" s="17">
        <v>1.3080000000000001</v>
      </c>
      <c r="I188" s="17">
        <v>1</v>
      </c>
      <c r="J188" s="17">
        <v>20001</v>
      </c>
      <c r="K188" s="17">
        <v>20003</v>
      </c>
      <c r="T188" s="17">
        <v>200</v>
      </c>
      <c r="U188" s="20">
        <f t="shared" si="4"/>
        <v>63202</v>
      </c>
      <c r="V188" s="20">
        <f>VLOOKUP($D188,Sheet1!$B$4:$F$51,5,0)</f>
        <v>63202</v>
      </c>
      <c r="W188" s="20"/>
      <c r="X188" s="20">
        <f t="shared" si="5"/>
        <v>487</v>
      </c>
      <c r="Y188" s="20">
        <f>VLOOKUP(D188,Sheet1!$B$4:$H$51,7,0)</f>
        <v>487</v>
      </c>
      <c r="Z188" s="20">
        <v>0</v>
      </c>
      <c r="AA188" s="20">
        <v>0.1</v>
      </c>
      <c r="AB188" s="20">
        <v>0</v>
      </c>
      <c r="AD188" s="20"/>
      <c r="AE188" s="20">
        <v>0.5</v>
      </c>
      <c r="AF188" s="20">
        <v>1</v>
      </c>
    </row>
    <row r="189" spans="1:36" s="17" customFormat="1" x14ac:dyDescent="0.15">
      <c r="A189" s="17">
        <v>526</v>
      </c>
      <c r="B189" s="20" t="s">
        <v>69</v>
      </c>
      <c r="D189" s="20">
        <v>5.2</v>
      </c>
      <c r="E189" s="20"/>
      <c r="F189" s="17">
        <v>208</v>
      </c>
      <c r="H189" s="17">
        <v>1.4</v>
      </c>
      <c r="I189" s="17">
        <v>1</v>
      </c>
      <c r="J189" s="17">
        <v>20001</v>
      </c>
      <c r="K189" s="17">
        <v>20003</v>
      </c>
      <c r="T189" s="17">
        <v>450</v>
      </c>
      <c r="U189" s="20">
        <f t="shared" si="4"/>
        <v>63202</v>
      </c>
      <c r="V189" s="20">
        <f>VLOOKUP($D189,Sheet1!$B$4:$F$51,5,0)</f>
        <v>63202</v>
      </c>
      <c r="W189" s="20"/>
      <c r="X189" s="20">
        <f t="shared" si="5"/>
        <v>389</v>
      </c>
      <c r="Y189" s="20">
        <f>Y188/1.25</f>
        <v>389.6</v>
      </c>
      <c r="Z189" s="20">
        <v>0</v>
      </c>
      <c r="AA189" s="20">
        <v>0.1</v>
      </c>
      <c r="AB189" s="20">
        <v>0</v>
      </c>
      <c r="AD189" s="20"/>
      <c r="AE189" s="20">
        <v>0.5</v>
      </c>
      <c r="AF189" s="20">
        <v>1</v>
      </c>
    </row>
    <row r="190" spans="1:36" s="18" customFormat="1" x14ac:dyDescent="0.15">
      <c r="A190" s="18">
        <v>527</v>
      </c>
      <c r="B190" s="18" t="s">
        <v>74</v>
      </c>
      <c r="D190" s="18">
        <v>5.2</v>
      </c>
      <c r="F190" s="18">
        <v>209</v>
      </c>
      <c r="G190" s="18">
        <v>1003</v>
      </c>
      <c r="H190" s="18">
        <v>1.82</v>
      </c>
      <c r="I190" s="18">
        <v>2</v>
      </c>
      <c r="J190" s="18">
        <v>20001</v>
      </c>
      <c r="K190" s="18">
        <v>20003</v>
      </c>
      <c r="T190" s="18">
        <v>400</v>
      </c>
      <c r="U190" s="20">
        <f t="shared" si="4"/>
        <v>316010</v>
      </c>
      <c r="V190" s="18">
        <f t="shared" ref="V190" si="6">V189*5</f>
        <v>316010</v>
      </c>
      <c r="X190" s="22">
        <f t="shared" si="5"/>
        <v>730</v>
      </c>
      <c r="Y190" s="18">
        <f>Y188*1.5</f>
        <v>730.5</v>
      </c>
      <c r="Z190" s="18">
        <v>0</v>
      </c>
      <c r="AA190" s="18">
        <v>0.1</v>
      </c>
      <c r="AB190" s="18">
        <v>0</v>
      </c>
      <c r="AE190" s="18">
        <v>0.5</v>
      </c>
      <c r="AF190" s="18">
        <v>1</v>
      </c>
      <c r="AJ190" s="18" t="str">
        <f>VLOOKUP(B190,Sheet2!$F$2:$K$15,4,0)</f>
        <v>images/icon/boss/zui_06.png</v>
      </c>
    </row>
    <row r="191" spans="1:36" s="17" customFormat="1" x14ac:dyDescent="0.15">
      <c r="A191" s="17">
        <v>531</v>
      </c>
      <c r="B191" s="20" t="s">
        <v>64</v>
      </c>
      <c r="D191" s="20">
        <v>5.3</v>
      </c>
      <c r="E191" s="20"/>
      <c r="F191" s="17">
        <v>203</v>
      </c>
      <c r="H191" s="17">
        <v>1.4</v>
      </c>
      <c r="I191" s="17">
        <v>1</v>
      </c>
      <c r="J191" s="17">
        <v>20001</v>
      </c>
      <c r="K191" s="17">
        <v>20003</v>
      </c>
      <c r="T191" s="17">
        <v>200</v>
      </c>
      <c r="U191" s="20">
        <f t="shared" si="4"/>
        <v>69522</v>
      </c>
      <c r="V191" s="20">
        <f>VLOOKUP($D191,Sheet1!$B$4:$F$51,5,0)</f>
        <v>69522</v>
      </c>
      <c r="W191" s="20"/>
      <c r="X191" s="20">
        <f t="shared" si="5"/>
        <v>536</v>
      </c>
      <c r="Y191" s="20">
        <f>VLOOKUP(D191,Sheet1!$B$4:$H$51,7,0)</f>
        <v>536</v>
      </c>
      <c r="Z191" s="20">
        <v>0</v>
      </c>
      <c r="AA191" s="20">
        <v>0.1</v>
      </c>
      <c r="AB191" s="20">
        <v>0</v>
      </c>
      <c r="AC191" s="20"/>
      <c r="AD191" s="20"/>
      <c r="AE191" s="20">
        <v>0.5</v>
      </c>
      <c r="AF191" s="20">
        <v>1</v>
      </c>
      <c r="AG191" s="20"/>
      <c r="AH191" s="20"/>
      <c r="AI191" s="20"/>
    </row>
    <row r="192" spans="1:36" s="17" customFormat="1" x14ac:dyDescent="0.15">
      <c r="A192" s="17">
        <v>532</v>
      </c>
      <c r="B192" s="20" t="s">
        <v>65</v>
      </c>
      <c r="D192" s="20">
        <v>5.3</v>
      </c>
      <c r="E192" s="20"/>
      <c r="F192" s="17">
        <v>204</v>
      </c>
      <c r="H192" s="17">
        <v>1.4</v>
      </c>
      <c r="I192" s="17">
        <v>1</v>
      </c>
      <c r="J192" s="17">
        <v>20001</v>
      </c>
      <c r="K192" s="17">
        <v>20003</v>
      </c>
      <c r="T192" s="17">
        <v>200</v>
      </c>
      <c r="U192" s="20">
        <f t="shared" si="4"/>
        <v>69522</v>
      </c>
      <c r="V192" s="20">
        <f>VLOOKUP($D192,Sheet1!$B$4:$F$51,5,0)</f>
        <v>69522</v>
      </c>
      <c r="W192" s="20"/>
      <c r="X192" s="20">
        <f t="shared" si="5"/>
        <v>536</v>
      </c>
      <c r="Y192" s="20">
        <f>VLOOKUP(D192,Sheet1!$B$4:$H$51,7,0)</f>
        <v>536</v>
      </c>
      <c r="Z192" s="20">
        <v>0</v>
      </c>
      <c r="AA192" s="20">
        <v>0.1</v>
      </c>
      <c r="AB192" s="20">
        <v>0</v>
      </c>
      <c r="AC192" s="20"/>
      <c r="AD192" s="20"/>
      <c r="AE192" s="20">
        <v>0.5</v>
      </c>
      <c r="AF192" s="20">
        <v>1</v>
      </c>
      <c r="AG192" s="20"/>
      <c r="AH192" s="20"/>
      <c r="AI192" s="20"/>
    </row>
    <row r="193" spans="1:36" s="17" customFormat="1" x14ac:dyDescent="0.15">
      <c r="A193" s="17">
        <v>533</v>
      </c>
      <c r="B193" s="20" t="s">
        <v>66</v>
      </c>
      <c r="D193" s="20">
        <v>5.3</v>
      </c>
      <c r="E193" s="20"/>
      <c r="F193" s="17">
        <v>205</v>
      </c>
      <c r="H193" s="17">
        <v>1.4</v>
      </c>
      <c r="I193" s="17">
        <v>1</v>
      </c>
      <c r="J193" s="17">
        <v>20001</v>
      </c>
      <c r="K193" s="17">
        <v>20003</v>
      </c>
      <c r="T193" s="17">
        <v>200</v>
      </c>
      <c r="U193" s="20">
        <f t="shared" si="4"/>
        <v>69522</v>
      </c>
      <c r="V193" s="20">
        <f>VLOOKUP($D193,Sheet1!$B$4:$F$51,5,0)</f>
        <v>69522</v>
      </c>
      <c r="W193" s="20"/>
      <c r="X193" s="20">
        <f t="shared" si="5"/>
        <v>536</v>
      </c>
      <c r="Y193" s="20">
        <f>VLOOKUP(D193,Sheet1!$B$4:$H$51,7,0)</f>
        <v>536</v>
      </c>
      <c r="Z193" s="20">
        <v>0</v>
      </c>
      <c r="AA193" s="20">
        <v>0.1</v>
      </c>
      <c r="AB193" s="20">
        <v>0</v>
      </c>
      <c r="AC193" s="20"/>
      <c r="AD193" s="20"/>
      <c r="AE193" s="20">
        <v>0.5</v>
      </c>
      <c r="AF193" s="20">
        <v>1</v>
      </c>
      <c r="AG193" s="20"/>
      <c r="AH193" s="20"/>
      <c r="AI193" s="20"/>
    </row>
    <row r="194" spans="1:36" s="17" customFormat="1" ht="12.75" customHeight="1" x14ac:dyDescent="0.15">
      <c r="A194" s="17">
        <v>534</v>
      </c>
      <c r="B194" s="20" t="s">
        <v>67</v>
      </c>
      <c r="D194" s="20">
        <v>5.3</v>
      </c>
      <c r="E194" s="20"/>
      <c r="F194" s="17">
        <v>207</v>
      </c>
      <c r="G194" s="17">
        <v>1001</v>
      </c>
      <c r="H194" s="17">
        <v>1.4</v>
      </c>
      <c r="I194" s="17">
        <v>1</v>
      </c>
      <c r="J194" s="17">
        <v>20001</v>
      </c>
      <c r="K194" s="17">
        <v>20003</v>
      </c>
      <c r="T194" s="17">
        <v>300</v>
      </c>
      <c r="U194" s="20">
        <f t="shared" si="4"/>
        <v>69522</v>
      </c>
      <c r="V194" s="20">
        <f>VLOOKUP($D194,Sheet1!$B$4:$F$51,5,0)</f>
        <v>69522</v>
      </c>
      <c r="W194" s="20"/>
      <c r="X194" s="20">
        <f t="shared" si="5"/>
        <v>536</v>
      </c>
      <c r="Y194" s="20">
        <f>VLOOKUP(D194,Sheet1!$B$4:$H$51,7,0)</f>
        <v>536</v>
      </c>
      <c r="Z194" s="20">
        <v>0</v>
      </c>
      <c r="AA194" s="20">
        <v>0.1</v>
      </c>
      <c r="AB194" s="20">
        <v>0</v>
      </c>
      <c r="AD194" s="20"/>
      <c r="AE194" s="20">
        <v>0.5</v>
      </c>
      <c r="AF194" s="20">
        <v>1</v>
      </c>
    </row>
    <row r="195" spans="1:36" s="17" customFormat="1" x14ac:dyDescent="0.15">
      <c r="A195" s="17">
        <v>535</v>
      </c>
      <c r="B195" s="20" t="s">
        <v>68</v>
      </c>
      <c r="D195" s="20">
        <v>5.3</v>
      </c>
      <c r="E195" s="20"/>
      <c r="F195" s="17">
        <v>209</v>
      </c>
      <c r="G195" s="17">
        <v>1003</v>
      </c>
      <c r="H195" s="17">
        <v>1.3080000000000001</v>
      </c>
      <c r="I195" s="17">
        <v>1</v>
      </c>
      <c r="J195" s="17">
        <v>20001</v>
      </c>
      <c r="K195" s="17">
        <v>20003</v>
      </c>
      <c r="T195" s="17">
        <v>200</v>
      </c>
      <c r="U195" s="20">
        <f t="shared" si="4"/>
        <v>69522</v>
      </c>
      <c r="V195" s="20">
        <f>VLOOKUP($D195,Sheet1!$B$4:$F$51,5,0)</f>
        <v>69522</v>
      </c>
      <c r="W195" s="20"/>
      <c r="X195" s="20">
        <f t="shared" si="5"/>
        <v>536</v>
      </c>
      <c r="Y195" s="20">
        <f>VLOOKUP(D195,Sheet1!$B$4:$H$51,7,0)</f>
        <v>536</v>
      </c>
      <c r="Z195" s="20">
        <v>0</v>
      </c>
      <c r="AA195" s="20">
        <v>0.1</v>
      </c>
      <c r="AB195" s="20">
        <v>0</v>
      </c>
      <c r="AD195" s="20"/>
      <c r="AE195" s="20">
        <v>0.5</v>
      </c>
      <c r="AF195" s="20">
        <v>1</v>
      </c>
    </row>
    <row r="196" spans="1:36" s="17" customFormat="1" x14ac:dyDescent="0.15">
      <c r="A196" s="17">
        <v>536</v>
      </c>
      <c r="B196" s="20" t="s">
        <v>69</v>
      </c>
      <c r="D196" s="20">
        <v>5.3</v>
      </c>
      <c r="E196" s="20"/>
      <c r="F196" s="17">
        <v>208</v>
      </c>
      <c r="H196" s="17">
        <v>1.4</v>
      </c>
      <c r="I196" s="17">
        <v>1</v>
      </c>
      <c r="J196" s="17">
        <v>20001</v>
      </c>
      <c r="K196" s="17">
        <v>20003</v>
      </c>
      <c r="T196" s="17">
        <v>450</v>
      </c>
      <c r="U196" s="20">
        <f t="shared" si="4"/>
        <v>69522</v>
      </c>
      <c r="V196" s="20">
        <f>VLOOKUP($D196,Sheet1!$B$4:$F$51,5,0)</f>
        <v>69522</v>
      </c>
      <c r="W196" s="20"/>
      <c r="X196" s="20">
        <f t="shared" si="5"/>
        <v>428</v>
      </c>
      <c r="Y196" s="20">
        <f>Y195/1.25</f>
        <v>428.8</v>
      </c>
      <c r="Z196" s="20">
        <v>0</v>
      </c>
      <c r="AA196" s="20">
        <v>0.1</v>
      </c>
      <c r="AB196" s="20">
        <v>0</v>
      </c>
      <c r="AD196" s="20"/>
      <c r="AE196" s="20">
        <v>0.5</v>
      </c>
      <c r="AF196" s="20">
        <v>1</v>
      </c>
    </row>
    <row r="197" spans="1:36" s="18" customFormat="1" x14ac:dyDescent="0.15">
      <c r="A197" s="18">
        <v>537</v>
      </c>
      <c r="B197" s="18" t="s">
        <v>75</v>
      </c>
      <c r="D197" s="18">
        <v>5.3</v>
      </c>
      <c r="F197" s="18">
        <v>207</v>
      </c>
      <c r="G197" s="18">
        <v>1001</v>
      </c>
      <c r="H197" s="18">
        <v>1.82</v>
      </c>
      <c r="I197" s="18">
        <v>2</v>
      </c>
      <c r="J197" s="18">
        <v>20001</v>
      </c>
      <c r="K197" s="18">
        <v>20003</v>
      </c>
      <c r="T197" s="18">
        <v>400</v>
      </c>
      <c r="U197" s="20">
        <f t="shared" si="4"/>
        <v>347610</v>
      </c>
      <c r="V197" s="18">
        <f t="shared" ref="V197" si="7">V196*5</f>
        <v>347610</v>
      </c>
      <c r="X197" s="22">
        <f t="shared" si="5"/>
        <v>804</v>
      </c>
      <c r="Y197" s="18">
        <f>Y195*1.5</f>
        <v>804</v>
      </c>
      <c r="Z197" s="18">
        <v>0</v>
      </c>
      <c r="AA197" s="18">
        <v>0.1</v>
      </c>
      <c r="AB197" s="18">
        <v>0</v>
      </c>
      <c r="AE197" s="18">
        <v>0.5</v>
      </c>
      <c r="AF197" s="18">
        <v>1</v>
      </c>
      <c r="AJ197" s="18" t="str">
        <f>VLOOKUP(B197,Sheet2!$F$2:$K$15,4,0)</f>
        <v>images/icon/boss/zui_03.png</v>
      </c>
    </row>
    <row r="198" spans="1:36" s="17" customFormat="1" x14ac:dyDescent="0.15">
      <c r="A198" s="17">
        <v>541</v>
      </c>
      <c r="B198" s="20" t="s">
        <v>64</v>
      </c>
      <c r="D198" s="20">
        <v>5.4</v>
      </c>
      <c r="E198" s="20"/>
      <c r="F198" s="17">
        <v>203</v>
      </c>
      <c r="H198" s="17">
        <v>1.4</v>
      </c>
      <c r="I198" s="17">
        <v>1</v>
      </c>
      <c r="J198" s="17">
        <v>20001</v>
      </c>
      <c r="K198" s="17">
        <v>20003</v>
      </c>
      <c r="T198" s="17">
        <v>200</v>
      </c>
      <c r="U198" s="20">
        <f t="shared" si="4"/>
        <v>76474</v>
      </c>
      <c r="V198" s="20">
        <f>VLOOKUP($D198,Sheet1!$B$4:$F$51,5,0)</f>
        <v>76474</v>
      </c>
      <c r="W198" s="20"/>
      <c r="X198" s="20">
        <f t="shared" si="5"/>
        <v>608</v>
      </c>
      <c r="Y198" s="20">
        <f>VLOOKUP(D198,Sheet1!$B$4:$H$51,7,0)</f>
        <v>608</v>
      </c>
      <c r="Z198" s="20">
        <v>0</v>
      </c>
      <c r="AA198" s="20">
        <v>0.1</v>
      </c>
      <c r="AB198" s="20">
        <v>0</v>
      </c>
      <c r="AC198" s="20"/>
      <c r="AD198" s="20"/>
      <c r="AE198" s="20">
        <v>0.5</v>
      </c>
      <c r="AF198" s="20">
        <v>1</v>
      </c>
      <c r="AG198" s="20"/>
      <c r="AH198" s="20"/>
      <c r="AI198" s="20"/>
    </row>
    <row r="199" spans="1:36" s="17" customFormat="1" x14ac:dyDescent="0.15">
      <c r="A199" s="17">
        <v>542</v>
      </c>
      <c r="B199" s="20" t="s">
        <v>65</v>
      </c>
      <c r="D199" s="20">
        <v>5.4</v>
      </c>
      <c r="E199" s="20"/>
      <c r="F199" s="17">
        <v>204</v>
      </c>
      <c r="H199" s="17">
        <v>1.4</v>
      </c>
      <c r="I199" s="17">
        <v>1</v>
      </c>
      <c r="J199" s="17">
        <v>20001</v>
      </c>
      <c r="K199" s="17">
        <v>20003</v>
      </c>
      <c r="T199" s="17">
        <v>200</v>
      </c>
      <c r="U199" s="20">
        <f t="shared" si="4"/>
        <v>76474</v>
      </c>
      <c r="V199" s="20">
        <f>VLOOKUP($D199,Sheet1!$B$4:$F$51,5,0)</f>
        <v>76474</v>
      </c>
      <c r="W199" s="20"/>
      <c r="X199" s="20">
        <f t="shared" si="5"/>
        <v>608</v>
      </c>
      <c r="Y199" s="20">
        <f>VLOOKUP(D199,Sheet1!$B$4:$H$51,7,0)</f>
        <v>608</v>
      </c>
      <c r="Z199" s="20">
        <v>0</v>
      </c>
      <c r="AA199" s="20">
        <v>0.1</v>
      </c>
      <c r="AB199" s="20">
        <v>0</v>
      </c>
      <c r="AC199" s="20"/>
      <c r="AD199" s="20"/>
      <c r="AE199" s="20">
        <v>0.5</v>
      </c>
      <c r="AF199" s="20">
        <v>1</v>
      </c>
      <c r="AG199" s="20"/>
      <c r="AH199" s="20"/>
      <c r="AI199" s="20"/>
    </row>
    <row r="200" spans="1:36" s="17" customFormat="1" x14ac:dyDescent="0.15">
      <c r="A200" s="17">
        <v>543</v>
      </c>
      <c r="B200" s="20" t="s">
        <v>66</v>
      </c>
      <c r="D200" s="20">
        <v>5.4</v>
      </c>
      <c r="E200" s="20"/>
      <c r="F200" s="17">
        <v>205</v>
      </c>
      <c r="H200" s="17">
        <v>1.4</v>
      </c>
      <c r="I200" s="17">
        <v>1</v>
      </c>
      <c r="J200" s="17">
        <v>20001</v>
      </c>
      <c r="K200" s="17">
        <v>20003</v>
      </c>
      <c r="T200" s="17">
        <v>200</v>
      </c>
      <c r="U200" s="20">
        <f t="shared" si="4"/>
        <v>76474</v>
      </c>
      <c r="V200" s="20">
        <f>VLOOKUP($D200,Sheet1!$B$4:$F$51,5,0)</f>
        <v>76474</v>
      </c>
      <c r="W200" s="20"/>
      <c r="X200" s="20">
        <f t="shared" si="5"/>
        <v>608</v>
      </c>
      <c r="Y200" s="20">
        <f>VLOOKUP(D200,Sheet1!$B$4:$H$51,7,0)</f>
        <v>608</v>
      </c>
      <c r="Z200" s="20">
        <v>0</v>
      </c>
      <c r="AA200" s="20">
        <v>0.1</v>
      </c>
      <c r="AB200" s="20">
        <v>0</v>
      </c>
      <c r="AC200" s="20"/>
      <c r="AD200" s="20"/>
      <c r="AE200" s="20">
        <v>0.5</v>
      </c>
      <c r="AF200" s="20">
        <v>1</v>
      </c>
      <c r="AG200" s="20"/>
      <c r="AH200" s="20"/>
      <c r="AI200" s="20"/>
    </row>
    <row r="201" spans="1:36" s="17" customFormat="1" ht="12.75" customHeight="1" x14ac:dyDescent="0.15">
      <c r="A201" s="17">
        <v>544</v>
      </c>
      <c r="B201" s="20" t="s">
        <v>67</v>
      </c>
      <c r="D201" s="20">
        <v>5.4</v>
      </c>
      <c r="E201" s="20"/>
      <c r="F201" s="17">
        <v>207</v>
      </c>
      <c r="G201" s="17">
        <v>1001</v>
      </c>
      <c r="H201" s="17">
        <v>1.4</v>
      </c>
      <c r="I201" s="17">
        <v>1</v>
      </c>
      <c r="J201" s="17">
        <v>20001</v>
      </c>
      <c r="K201" s="17">
        <v>20003</v>
      </c>
      <c r="T201" s="17">
        <v>300</v>
      </c>
      <c r="U201" s="20">
        <f t="shared" ref="U201:U264" si="8">TRUNC(V201)</f>
        <v>76474</v>
      </c>
      <c r="V201" s="20">
        <f>VLOOKUP($D201,Sheet1!$B$4:$F$51,5,0)</f>
        <v>76474</v>
      </c>
      <c r="W201" s="20"/>
      <c r="X201" s="20">
        <f t="shared" ref="X201:X264" si="9">TRUNC(Y201)</f>
        <v>608</v>
      </c>
      <c r="Y201" s="20">
        <f>VLOOKUP(D201,Sheet1!$B$4:$H$51,7,0)</f>
        <v>608</v>
      </c>
      <c r="Z201" s="20">
        <v>0</v>
      </c>
      <c r="AA201" s="20">
        <v>0.1</v>
      </c>
      <c r="AB201" s="20">
        <v>0</v>
      </c>
      <c r="AD201" s="20"/>
      <c r="AE201" s="20">
        <v>0.5</v>
      </c>
      <c r="AF201" s="20">
        <v>1</v>
      </c>
    </row>
    <row r="202" spans="1:36" s="17" customFormat="1" x14ac:dyDescent="0.15">
      <c r="A202" s="17">
        <v>545</v>
      </c>
      <c r="B202" s="20" t="s">
        <v>68</v>
      </c>
      <c r="D202" s="20">
        <v>5.4</v>
      </c>
      <c r="E202" s="20"/>
      <c r="F202" s="17">
        <v>209</v>
      </c>
      <c r="G202" s="17">
        <v>1003</v>
      </c>
      <c r="H202" s="17">
        <v>1.3080000000000001</v>
      </c>
      <c r="I202" s="17">
        <v>1</v>
      </c>
      <c r="J202" s="17">
        <v>20001</v>
      </c>
      <c r="K202" s="17">
        <v>20003</v>
      </c>
      <c r="T202" s="17">
        <v>200</v>
      </c>
      <c r="U202" s="20">
        <f t="shared" si="8"/>
        <v>76474</v>
      </c>
      <c r="V202" s="20">
        <f>VLOOKUP($D202,Sheet1!$B$4:$F$51,5,0)</f>
        <v>76474</v>
      </c>
      <c r="W202" s="20"/>
      <c r="X202" s="20">
        <f t="shared" si="9"/>
        <v>608</v>
      </c>
      <c r="Y202" s="20">
        <f>VLOOKUP(D202,Sheet1!$B$4:$H$51,7,0)</f>
        <v>608</v>
      </c>
      <c r="Z202" s="20">
        <v>0</v>
      </c>
      <c r="AA202" s="20">
        <v>0.1</v>
      </c>
      <c r="AB202" s="20">
        <v>0</v>
      </c>
      <c r="AD202" s="20"/>
      <c r="AE202" s="20">
        <v>0.5</v>
      </c>
      <c r="AF202" s="20">
        <v>1</v>
      </c>
    </row>
    <row r="203" spans="1:36" s="17" customFormat="1" x14ac:dyDescent="0.15">
      <c r="A203" s="17">
        <v>546</v>
      </c>
      <c r="B203" s="20" t="s">
        <v>69</v>
      </c>
      <c r="D203" s="20">
        <v>5.4</v>
      </c>
      <c r="E203" s="20"/>
      <c r="F203" s="17">
        <v>208</v>
      </c>
      <c r="H203" s="17">
        <v>1.4</v>
      </c>
      <c r="I203" s="17">
        <v>1</v>
      </c>
      <c r="J203" s="17">
        <v>20001</v>
      </c>
      <c r="K203" s="17">
        <v>20003</v>
      </c>
      <c r="T203" s="17">
        <v>450</v>
      </c>
      <c r="U203" s="20">
        <f t="shared" si="8"/>
        <v>76474</v>
      </c>
      <c r="V203" s="20">
        <f>VLOOKUP($D203,Sheet1!$B$4:$F$51,5,0)</f>
        <v>76474</v>
      </c>
      <c r="W203" s="20"/>
      <c r="X203" s="20">
        <f t="shared" si="9"/>
        <v>486</v>
      </c>
      <c r="Y203" s="20">
        <f>Y202/1.25</f>
        <v>486.4</v>
      </c>
      <c r="Z203" s="20">
        <v>0</v>
      </c>
      <c r="AA203" s="20">
        <v>0.1</v>
      </c>
      <c r="AB203" s="20">
        <v>0</v>
      </c>
      <c r="AD203" s="20"/>
      <c r="AE203" s="20">
        <v>0.5</v>
      </c>
      <c r="AF203" s="20">
        <v>1</v>
      </c>
    </row>
    <row r="204" spans="1:36" s="18" customFormat="1" x14ac:dyDescent="0.15">
      <c r="A204" s="18">
        <v>547</v>
      </c>
      <c r="B204" s="18" t="s">
        <v>78</v>
      </c>
      <c r="D204" s="18">
        <v>5.4</v>
      </c>
      <c r="F204" s="18">
        <v>208</v>
      </c>
      <c r="H204" s="18">
        <v>1.82</v>
      </c>
      <c r="I204" s="18">
        <v>2</v>
      </c>
      <c r="J204" s="18">
        <v>20001</v>
      </c>
      <c r="K204" s="18">
        <v>20003</v>
      </c>
      <c r="T204" s="18">
        <v>400</v>
      </c>
      <c r="U204" s="20">
        <f t="shared" si="8"/>
        <v>382370</v>
      </c>
      <c r="V204" s="18">
        <f t="shared" ref="V204" si="10">V203*5</f>
        <v>382370</v>
      </c>
      <c r="X204" s="22">
        <f t="shared" si="9"/>
        <v>912</v>
      </c>
      <c r="Y204" s="18">
        <f>Y202*1.5</f>
        <v>912</v>
      </c>
      <c r="Z204" s="18">
        <v>0</v>
      </c>
      <c r="AA204" s="18">
        <v>0.1</v>
      </c>
      <c r="AB204" s="18">
        <v>0</v>
      </c>
      <c r="AE204" s="18">
        <v>0.5</v>
      </c>
      <c r="AF204" s="18">
        <v>1</v>
      </c>
      <c r="AJ204" s="18" t="str">
        <f>VLOOKUP(B204,Sheet2!$F$2:$K$15,4,0)</f>
        <v>images/icon/boss/zui_04.png</v>
      </c>
    </row>
    <row r="205" spans="1:36" s="17" customFormat="1" x14ac:dyDescent="0.15">
      <c r="A205" s="17">
        <v>551</v>
      </c>
      <c r="B205" s="20" t="s">
        <v>64</v>
      </c>
      <c r="D205" s="20">
        <v>5.5</v>
      </c>
      <c r="E205" s="20"/>
      <c r="F205" s="17">
        <v>203</v>
      </c>
      <c r="H205" s="17">
        <v>1.4</v>
      </c>
      <c r="I205" s="17">
        <v>1</v>
      </c>
      <c r="J205" s="17">
        <v>20001</v>
      </c>
      <c r="K205" s="17">
        <v>20003</v>
      </c>
      <c r="T205" s="17">
        <v>200</v>
      </c>
      <c r="U205" s="20">
        <f t="shared" si="8"/>
        <v>84122</v>
      </c>
      <c r="V205" s="20">
        <f>VLOOKUP($D205,Sheet1!$B$4:$F$51,5,0)</f>
        <v>84122</v>
      </c>
      <c r="W205" s="20"/>
      <c r="X205" s="20">
        <f t="shared" si="9"/>
        <v>669</v>
      </c>
      <c r="Y205" s="20">
        <f>VLOOKUP(D205,Sheet1!$B$4:$H$51,7,0)</f>
        <v>669</v>
      </c>
      <c r="Z205" s="20">
        <v>0</v>
      </c>
      <c r="AA205" s="20">
        <v>0.1</v>
      </c>
      <c r="AB205" s="20">
        <v>0</v>
      </c>
      <c r="AC205" s="20"/>
      <c r="AD205" s="20"/>
      <c r="AE205" s="20">
        <v>0.5</v>
      </c>
      <c r="AF205" s="20">
        <v>1</v>
      </c>
      <c r="AG205" s="20"/>
      <c r="AH205" s="20"/>
      <c r="AI205" s="20"/>
    </row>
    <row r="206" spans="1:36" s="17" customFormat="1" x14ac:dyDescent="0.15">
      <c r="A206" s="17">
        <v>552</v>
      </c>
      <c r="B206" s="20" t="s">
        <v>65</v>
      </c>
      <c r="D206" s="20">
        <v>5.5</v>
      </c>
      <c r="E206" s="20"/>
      <c r="F206" s="17">
        <v>204</v>
      </c>
      <c r="H206" s="17">
        <v>1.4</v>
      </c>
      <c r="I206" s="17">
        <v>1</v>
      </c>
      <c r="J206" s="17">
        <v>20001</v>
      </c>
      <c r="K206" s="17">
        <v>20003</v>
      </c>
      <c r="T206" s="17">
        <v>200</v>
      </c>
      <c r="U206" s="20">
        <f t="shared" si="8"/>
        <v>84122</v>
      </c>
      <c r="V206" s="20">
        <f>VLOOKUP($D206,Sheet1!$B$4:$F$51,5,0)</f>
        <v>84122</v>
      </c>
      <c r="W206" s="20"/>
      <c r="X206" s="20">
        <f t="shared" si="9"/>
        <v>669</v>
      </c>
      <c r="Y206" s="20">
        <f>VLOOKUP(D206,Sheet1!$B$4:$H$51,7,0)</f>
        <v>669</v>
      </c>
      <c r="Z206" s="20">
        <v>0</v>
      </c>
      <c r="AA206" s="20">
        <v>0.1</v>
      </c>
      <c r="AB206" s="20">
        <v>0</v>
      </c>
      <c r="AC206" s="20"/>
      <c r="AD206" s="20"/>
      <c r="AE206" s="20">
        <v>0.5</v>
      </c>
      <c r="AF206" s="20">
        <v>1</v>
      </c>
      <c r="AG206" s="20"/>
      <c r="AH206" s="20"/>
      <c r="AI206" s="20"/>
    </row>
    <row r="207" spans="1:36" s="17" customFormat="1" x14ac:dyDescent="0.15">
      <c r="A207" s="17">
        <v>553</v>
      </c>
      <c r="B207" s="20" t="s">
        <v>66</v>
      </c>
      <c r="D207" s="20">
        <v>5.5</v>
      </c>
      <c r="E207" s="20"/>
      <c r="F207" s="17">
        <v>205</v>
      </c>
      <c r="H207" s="17">
        <v>1.4</v>
      </c>
      <c r="I207" s="17">
        <v>1</v>
      </c>
      <c r="J207" s="17">
        <v>20001</v>
      </c>
      <c r="K207" s="17">
        <v>20003</v>
      </c>
      <c r="T207" s="17">
        <v>200</v>
      </c>
      <c r="U207" s="20">
        <f t="shared" si="8"/>
        <v>84122</v>
      </c>
      <c r="V207" s="20">
        <f>VLOOKUP($D207,Sheet1!$B$4:$F$51,5,0)</f>
        <v>84122</v>
      </c>
      <c r="W207" s="20"/>
      <c r="X207" s="20">
        <f t="shared" si="9"/>
        <v>669</v>
      </c>
      <c r="Y207" s="20">
        <f>VLOOKUP(D207,Sheet1!$B$4:$H$51,7,0)</f>
        <v>669</v>
      </c>
      <c r="Z207" s="20">
        <v>0</v>
      </c>
      <c r="AA207" s="20">
        <v>0.1</v>
      </c>
      <c r="AB207" s="20">
        <v>0</v>
      </c>
      <c r="AC207" s="20"/>
      <c r="AD207" s="20"/>
      <c r="AE207" s="20">
        <v>0.5</v>
      </c>
      <c r="AF207" s="20">
        <v>1</v>
      </c>
      <c r="AG207" s="20"/>
      <c r="AH207" s="20"/>
      <c r="AI207" s="20"/>
    </row>
    <row r="208" spans="1:36" s="17" customFormat="1" ht="12.75" customHeight="1" x14ac:dyDescent="0.15">
      <c r="A208" s="17">
        <v>554</v>
      </c>
      <c r="B208" s="20" t="s">
        <v>67</v>
      </c>
      <c r="D208" s="20">
        <v>5.5</v>
      </c>
      <c r="E208" s="20"/>
      <c r="F208" s="17">
        <v>207</v>
      </c>
      <c r="G208" s="17">
        <v>1001</v>
      </c>
      <c r="H208" s="17">
        <v>1.4</v>
      </c>
      <c r="I208" s="17">
        <v>1</v>
      </c>
      <c r="J208" s="17">
        <v>20001</v>
      </c>
      <c r="K208" s="17">
        <v>20003</v>
      </c>
      <c r="T208" s="17">
        <v>300</v>
      </c>
      <c r="U208" s="20">
        <f t="shared" si="8"/>
        <v>84122</v>
      </c>
      <c r="V208" s="20">
        <f>VLOOKUP($D208,Sheet1!$B$4:$F$51,5,0)</f>
        <v>84122</v>
      </c>
      <c r="W208" s="20"/>
      <c r="X208" s="20">
        <f t="shared" si="9"/>
        <v>669</v>
      </c>
      <c r="Y208" s="20">
        <f>VLOOKUP(D208,Sheet1!$B$4:$H$51,7,0)</f>
        <v>669</v>
      </c>
      <c r="Z208" s="20">
        <v>0</v>
      </c>
      <c r="AA208" s="20">
        <v>0.1</v>
      </c>
      <c r="AB208" s="20">
        <v>0</v>
      </c>
      <c r="AD208" s="20"/>
      <c r="AE208" s="20">
        <v>0.5</v>
      </c>
      <c r="AF208" s="20">
        <v>1</v>
      </c>
    </row>
    <row r="209" spans="1:36" s="17" customFormat="1" x14ac:dyDescent="0.15">
      <c r="A209" s="17">
        <v>555</v>
      </c>
      <c r="B209" s="20" t="s">
        <v>68</v>
      </c>
      <c r="D209" s="20">
        <v>5.5</v>
      </c>
      <c r="E209" s="20"/>
      <c r="F209" s="17">
        <v>209</v>
      </c>
      <c r="G209" s="17">
        <v>1003</v>
      </c>
      <c r="H209" s="17">
        <v>1.3080000000000001</v>
      </c>
      <c r="I209" s="17">
        <v>1</v>
      </c>
      <c r="J209" s="17">
        <v>20001</v>
      </c>
      <c r="K209" s="17">
        <v>20003</v>
      </c>
      <c r="T209" s="17">
        <v>200</v>
      </c>
      <c r="U209" s="20">
        <f t="shared" si="8"/>
        <v>84122</v>
      </c>
      <c r="V209" s="20">
        <f>VLOOKUP($D209,Sheet1!$B$4:$F$51,5,0)</f>
        <v>84122</v>
      </c>
      <c r="W209" s="20"/>
      <c r="X209" s="20">
        <f t="shared" si="9"/>
        <v>669</v>
      </c>
      <c r="Y209" s="20">
        <f>VLOOKUP(D209,Sheet1!$B$4:$H$51,7,0)</f>
        <v>669</v>
      </c>
      <c r="Z209" s="20">
        <v>0</v>
      </c>
      <c r="AA209" s="20">
        <v>0.1</v>
      </c>
      <c r="AB209" s="20">
        <v>0</v>
      </c>
      <c r="AD209" s="20"/>
      <c r="AE209" s="20">
        <v>0.5</v>
      </c>
      <c r="AF209" s="20">
        <v>1</v>
      </c>
    </row>
    <row r="210" spans="1:36" s="17" customFormat="1" x14ac:dyDescent="0.15">
      <c r="A210" s="17">
        <v>556</v>
      </c>
      <c r="B210" s="20" t="s">
        <v>69</v>
      </c>
      <c r="D210" s="20">
        <v>5.5</v>
      </c>
      <c r="E210" s="20"/>
      <c r="F210" s="17">
        <v>208</v>
      </c>
      <c r="H210" s="17">
        <v>1.4</v>
      </c>
      <c r="I210" s="17">
        <v>1</v>
      </c>
      <c r="J210" s="17">
        <v>20001</v>
      </c>
      <c r="K210" s="17">
        <v>20003</v>
      </c>
      <c r="T210" s="17">
        <v>450</v>
      </c>
      <c r="U210" s="20">
        <f t="shared" si="8"/>
        <v>84122</v>
      </c>
      <c r="V210" s="20">
        <f>VLOOKUP($D210,Sheet1!$B$4:$F$51,5,0)</f>
        <v>84122</v>
      </c>
      <c r="W210" s="20"/>
      <c r="X210" s="20">
        <f t="shared" si="9"/>
        <v>535</v>
      </c>
      <c r="Y210" s="20">
        <f>Y209/1.25</f>
        <v>535.20000000000005</v>
      </c>
      <c r="Z210" s="20">
        <v>0</v>
      </c>
      <c r="AA210" s="20">
        <v>0.1</v>
      </c>
      <c r="AB210" s="20">
        <v>0</v>
      </c>
      <c r="AD210" s="20"/>
      <c r="AE210" s="20">
        <v>0.5</v>
      </c>
      <c r="AF210" s="20">
        <v>1</v>
      </c>
    </row>
    <row r="211" spans="1:36" s="18" customFormat="1" x14ac:dyDescent="0.15">
      <c r="A211" s="18">
        <v>557</v>
      </c>
      <c r="B211" s="18" t="s">
        <v>78</v>
      </c>
      <c r="D211" s="18">
        <v>5.5</v>
      </c>
      <c r="F211" s="18">
        <v>208</v>
      </c>
      <c r="H211" s="18">
        <v>1.82</v>
      </c>
      <c r="I211" s="18">
        <v>2</v>
      </c>
      <c r="J211" s="18">
        <v>20001</v>
      </c>
      <c r="K211" s="18">
        <v>20003</v>
      </c>
      <c r="T211" s="18">
        <v>400</v>
      </c>
      <c r="U211" s="20">
        <f t="shared" si="8"/>
        <v>420610</v>
      </c>
      <c r="V211" s="18">
        <f t="shared" ref="V211" si="11">V210*5</f>
        <v>420610</v>
      </c>
      <c r="X211" s="22">
        <f t="shared" si="9"/>
        <v>1003</v>
      </c>
      <c r="Y211" s="18">
        <f>Y209*1.5</f>
        <v>1003.5</v>
      </c>
      <c r="Z211" s="18">
        <v>0</v>
      </c>
      <c r="AA211" s="18">
        <v>0.1</v>
      </c>
      <c r="AB211" s="18">
        <v>0</v>
      </c>
      <c r="AE211" s="18">
        <v>0.5</v>
      </c>
      <c r="AF211" s="18">
        <v>1</v>
      </c>
      <c r="AJ211" s="18" t="str">
        <f>VLOOKUP(B211,Sheet2!$F$2:$K$15,4,0)</f>
        <v>images/icon/boss/zui_04.png</v>
      </c>
    </row>
    <row r="212" spans="1:36" s="17" customFormat="1" x14ac:dyDescent="0.15">
      <c r="A212" s="17">
        <v>561</v>
      </c>
      <c r="B212" s="20" t="s">
        <v>64</v>
      </c>
      <c r="D212" s="20">
        <v>5.6</v>
      </c>
      <c r="E212" s="20"/>
      <c r="F212" s="17">
        <v>203</v>
      </c>
      <c r="H212" s="17">
        <v>1.4</v>
      </c>
      <c r="I212" s="17">
        <v>1</v>
      </c>
      <c r="J212" s="17">
        <v>20001</v>
      </c>
      <c r="K212" s="17">
        <v>20003</v>
      </c>
      <c r="T212" s="17">
        <v>200</v>
      </c>
      <c r="U212" s="20">
        <f t="shared" si="8"/>
        <v>92534</v>
      </c>
      <c r="V212" s="20">
        <f>VLOOKUP($D212,Sheet1!$B$4:$F$51,5,0)</f>
        <v>92534</v>
      </c>
      <c r="W212" s="20"/>
      <c r="X212" s="20">
        <f t="shared" si="9"/>
        <v>736</v>
      </c>
      <c r="Y212" s="20">
        <f>VLOOKUP(D212,Sheet1!$B$4:$H$51,7,0)</f>
        <v>736</v>
      </c>
      <c r="Z212" s="20">
        <v>0</v>
      </c>
      <c r="AA212" s="20">
        <v>0.1</v>
      </c>
      <c r="AB212" s="20">
        <v>0</v>
      </c>
      <c r="AC212" s="20"/>
      <c r="AD212" s="20"/>
      <c r="AE212" s="20">
        <v>0.5</v>
      </c>
      <c r="AF212" s="20">
        <v>1</v>
      </c>
      <c r="AG212" s="20"/>
      <c r="AH212" s="20"/>
      <c r="AI212" s="20"/>
    </row>
    <row r="213" spans="1:36" s="17" customFormat="1" x14ac:dyDescent="0.15">
      <c r="A213" s="17">
        <v>562</v>
      </c>
      <c r="B213" s="20" t="s">
        <v>65</v>
      </c>
      <c r="D213" s="20">
        <v>5.6</v>
      </c>
      <c r="E213" s="20"/>
      <c r="F213" s="17">
        <v>204</v>
      </c>
      <c r="H213" s="17">
        <v>1.4</v>
      </c>
      <c r="I213" s="17">
        <v>1</v>
      </c>
      <c r="J213" s="17">
        <v>20001</v>
      </c>
      <c r="K213" s="17">
        <v>20003</v>
      </c>
      <c r="T213" s="17">
        <v>200</v>
      </c>
      <c r="U213" s="20">
        <f t="shared" si="8"/>
        <v>92534</v>
      </c>
      <c r="V213" s="20">
        <f>VLOOKUP($D213,Sheet1!$B$4:$F$51,5,0)</f>
        <v>92534</v>
      </c>
      <c r="W213" s="20"/>
      <c r="X213" s="20">
        <f t="shared" si="9"/>
        <v>736</v>
      </c>
      <c r="Y213" s="20">
        <f>VLOOKUP(D213,Sheet1!$B$4:$H$51,7,0)</f>
        <v>736</v>
      </c>
      <c r="Z213" s="20">
        <v>0</v>
      </c>
      <c r="AA213" s="20">
        <v>0.1</v>
      </c>
      <c r="AB213" s="20">
        <v>0</v>
      </c>
      <c r="AC213" s="20"/>
      <c r="AD213" s="20"/>
      <c r="AE213" s="20">
        <v>0.5</v>
      </c>
      <c r="AF213" s="20">
        <v>1</v>
      </c>
      <c r="AG213" s="20"/>
      <c r="AH213" s="20"/>
      <c r="AI213" s="20"/>
    </row>
    <row r="214" spans="1:36" s="17" customFormat="1" x14ac:dyDescent="0.15">
      <c r="A214" s="17">
        <v>563</v>
      </c>
      <c r="B214" s="20" t="s">
        <v>66</v>
      </c>
      <c r="D214" s="20">
        <v>5.6</v>
      </c>
      <c r="E214" s="20"/>
      <c r="F214" s="17">
        <v>205</v>
      </c>
      <c r="H214" s="17">
        <v>1.4</v>
      </c>
      <c r="I214" s="17">
        <v>1</v>
      </c>
      <c r="J214" s="17">
        <v>20001</v>
      </c>
      <c r="K214" s="17">
        <v>20003</v>
      </c>
      <c r="T214" s="17">
        <v>200</v>
      </c>
      <c r="U214" s="20">
        <f t="shared" si="8"/>
        <v>92534</v>
      </c>
      <c r="V214" s="20">
        <f>VLOOKUP($D214,Sheet1!$B$4:$F$51,5,0)</f>
        <v>92534</v>
      </c>
      <c r="W214" s="20"/>
      <c r="X214" s="20">
        <f t="shared" si="9"/>
        <v>736</v>
      </c>
      <c r="Y214" s="20">
        <f>VLOOKUP(D214,Sheet1!$B$4:$H$51,7,0)</f>
        <v>736</v>
      </c>
      <c r="Z214" s="20">
        <v>0</v>
      </c>
      <c r="AA214" s="20">
        <v>0.1</v>
      </c>
      <c r="AB214" s="20">
        <v>0</v>
      </c>
      <c r="AC214" s="20"/>
      <c r="AD214" s="20"/>
      <c r="AE214" s="20">
        <v>0.5</v>
      </c>
      <c r="AF214" s="20">
        <v>1</v>
      </c>
      <c r="AG214" s="20"/>
      <c r="AH214" s="20"/>
      <c r="AI214" s="20"/>
    </row>
    <row r="215" spans="1:36" s="17" customFormat="1" ht="12.75" customHeight="1" x14ac:dyDescent="0.15">
      <c r="A215" s="17">
        <v>564</v>
      </c>
      <c r="B215" s="20" t="s">
        <v>67</v>
      </c>
      <c r="D215" s="20">
        <v>5.6</v>
      </c>
      <c r="E215" s="20"/>
      <c r="F215" s="17">
        <v>207</v>
      </c>
      <c r="G215" s="17">
        <v>1001</v>
      </c>
      <c r="H215" s="17">
        <v>1.4</v>
      </c>
      <c r="I215" s="17">
        <v>1</v>
      </c>
      <c r="J215" s="17">
        <v>20001</v>
      </c>
      <c r="K215" s="17">
        <v>20003</v>
      </c>
      <c r="T215" s="17">
        <v>300</v>
      </c>
      <c r="U215" s="20">
        <f t="shared" si="8"/>
        <v>92534</v>
      </c>
      <c r="V215" s="20">
        <f>VLOOKUP($D215,Sheet1!$B$4:$F$51,5,0)</f>
        <v>92534</v>
      </c>
      <c r="W215" s="20"/>
      <c r="X215" s="20">
        <f t="shared" si="9"/>
        <v>736</v>
      </c>
      <c r="Y215" s="20">
        <f>VLOOKUP(D215,Sheet1!$B$4:$H$51,7,0)</f>
        <v>736</v>
      </c>
      <c r="Z215" s="20">
        <v>0</v>
      </c>
      <c r="AA215" s="20">
        <v>0.1</v>
      </c>
      <c r="AB215" s="20">
        <v>0</v>
      </c>
      <c r="AD215" s="20"/>
      <c r="AE215" s="20">
        <v>0.5</v>
      </c>
      <c r="AF215" s="20">
        <v>1</v>
      </c>
    </row>
    <row r="216" spans="1:36" s="17" customFormat="1" x14ac:dyDescent="0.15">
      <c r="A216" s="17">
        <v>565</v>
      </c>
      <c r="B216" s="20" t="s">
        <v>68</v>
      </c>
      <c r="D216" s="20">
        <v>5.6</v>
      </c>
      <c r="E216" s="20"/>
      <c r="F216" s="17">
        <v>209</v>
      </c>
      <c r="G216" s="17">
        <v>1003</v>
      </c>
      <c r="H216" s="17">
        <v>1.3080000000000001</v>
      </c>
      <c r="I216" s="17">
        <v>1</v>
      </c>
      <c r="J216" s="17">
        <v>20001</v>
      </c>
      <c r="K216" s="17">
        <v>20003</v>
      </c>
      <c r="T216" s="17">
        <v>200</v>
      </c>
      <c r="U216" s="20">
        <f t="shared" si="8"/>
        <v>92534</v>
      </c>
      <c r="V216" s="20">
        <f>VLOOKUP($D216,Sheet1!$B$4:$F$51,5,0)</f>
        <v>92534</v>
      </c>
      <c r="W216" s="20"/>
      <c r="X216" s="20">
        <f t="shared" si="9"/>
        <v>736</v>
      </c>
      <c r="Y216" s="20">
        <f>VLOOKUP(D216,Sheet1!$B$4:$H$51,7,0)</f>
        <v>736</v>
      </c>
      <c r="Z216" s="20">
        <v>0</v>
      </c>
      <c r="AA216" s="20">
        <v>0.1</v>
      </c>
      <c r="AB216" s="20">
        <v>0</v>
      </c>
      <c r="AD216" s="20"/>
      <c r="AE216" s="20">
        <v>0.5</v>
      </c>
      <c r="AF216" s="20">
        <v>1</v>
      </c>
    </row>
    <row r="217" spans="1:36" s="17" customFormat="1" x14ac:dyDescent="0.15">
      <c r="A217" s="17">
        <v>566</v>
      </c>
      <c r="B217" s="20" t="s">
        <v>69</v>
      </c>
      <c r="D217" s="20">
        <v>5.6</v>
      </c>
      <c r="E217" s="20"/>
      <c r="F217" s="17">
        <v>208</v>
      </c>
      <c r="H217" s="17">
        <v>1.4</v>
      </c>
      <c r="I217" s="17">
        <v>1</v>
      </c>
      <c r="J217" s="17">
        <v>20001</v>
      </c>
      <c r="K217" s="17">
        <v>20003</v>
      </c>
      <c r="T217" s="17">
        <v>450</v>
      </c>
      <c r="U217" s="20">
        <f t="shared" si="8"/>
        <v>92534</v>
      </c>
      <c r="V217" s="20">
        <f>VLOOKUP($D217,Sheet1!$B$4:$F$51,5,0)</f>
        <v>92534</v>
      </c>
      <c r="W217" s="20"/>
      <c r="X217" s="20">
        <f t="shared" si="9"/>
        <v>588</v>
      </c>
      <c r="Y217" s="20">
        <f>Y216/1.25</f>
        <v>588.79999999999995</v>
      </c>
      <c r="Z217" s="20">
        <v>0</v>
      </c>
      <c r="AA217" s="20">
        <v>0.1</v>
      </c>
      <c r="AB217" s="20">
        <v>0</v>
      </c>
      <c r="AD217" s="20"/>
      <c r="AE217" s="20">
        <v>0.5</v>
      </c>
      <c r="AF217" s="20">
        <v>1</v>
      </c>
    </row>
    <row r="218" spans="1:36" s="18" customFormat="1" x14ac:dyDescent="0.15">
      <c r="A218" s="18">
        <v>567</v>
      </c>
      <c r="B218" s="18" t="s">
        <v>76</v>
      </c>
      <c r="D218" s="18">
        <v>5.6</v>
      </c>
      <c r="F218" s="18">
        <v>206</v>
      </c>
      <c r="H218" s="18">
        <v>1.82</v>
      </c>
      <c r="I218" s="18">
        <v>2</v>
      </c>
      <c r="J218" s="18">
        <v>20001</v>
      </c>
      <c r="K218" s="18">
        <v>20003</v>
      </c>
      <c r="O218" s="18">
        <v>20002</v>
      </c>
      <c r="T218" s="18">
        <v>400</v>
      </c>
      <c r="U218" s="20">
        <f t="shared" si="8"/>
        <v>462670</v>
      </c>
      <c r="V218" s="18">
        <f t="shared" ref="V218" si="12">V217*5</f>
        <v>462670</v>
      </c>
      <c r="X218" s="22">
        <f t="shared" si="9"/>
        <v>1472</v>
      </c>
      <c r="Y218" s="18">
        <f>Y216*2</f>
        <v>1472</v>
      </c>
      <c r="Z218" s="18">
        <v>0</v>
      </c>
      <c r="AA218" s="18">
        <v>0.1</v>
      </c>
      <c r="AB218" s="18">
        <v>0</v>
      </c>
      <c r="AE218" s="18">
        <v>0.5</v>
      </c>
      <c r="AF218" s="18">
        <v>1</v>
      </c>
      <c r="AJ218" s="18" t="str">
        <f>VLOOKUP(B218,Sheet2!$F$2:$K$15,4,0)</f>
        <v>images/icon/boss/zui_07.png</v>
      </c>
    </row>
    <row r="219" spans="1:36" s="17" customFormat="1" x14ac:dyDescent="0.15">
      <c r="A219" s="17">
        <v>611</v>
      </c>
      <c r="B219" s="20" t="s">
        <v>64</v>
      </c>
      <c r="D219" s="20">
        <v>6.1</v>
      </c>
      <c r="E219" s="20"/>
      <c r="F219" s="17">
        <v>203</v>
      </c>
      <c r="H219" s="17">
        <v>1.4</v>
      </c>
      <c r="I219" s="17">
        <v>1</v>
      </c>
      <c r="J219" s="17">
        <v>20001</v>
      </c>
      <c r="K219" s="17">
        <v>20003</v>
      </c>
      <c r="T219" s="17">
        <v>200</v>
      </c>
      <c r="U219" s="20">
        <f t="shared" si="8"/>
        <v>116329</v>
      </c>
      <c r="V219" s="20">
        <f>VLOOKUP($D219,Sheet1!$B$4:$F$51,5,0)</f>
        <v>116329</v>
      </c>
      <c r="W219" s="20"/>
      <c r="X219" s="20">
        <f t="shared" si="9"/>
        <v>889</v>
      </c>
      <c r="Y219" s="20">
        <f>VLOOKUP(D219,Sheet1!$B$4:$H$51,7,0)</f>
        <v>889</v>
      </c>
      <c r="Z219" s="20">
        <v>0</v>
      </c>
      <c r="AA219" s="20">
        <v>0.1</v>
      </c>
      <c r="AB219" s="20">
        <v>0</v>
      </c>
      <c r="AC219" s="20"/>
      <c r="AD219" s="20"/>
      <c r="AE219" s="20">
        <v>0.5</v>
      </c>
      <c r="AF219" s="20">
        <v>1</v>
      </c>
      <c r="AG219" s="20"/>
      <c r="AH219" s="20"/>
      <c r="AI219" s="20"/>
    </row>
    <row r="220" spans="1:36" s="17" customFormat="1" x14ac:dyDescent="0.15">
      <c r="A220" s="17">
        <v>612</v>
      </c>
      <c r="B220" s="20" t="s">
        <v>65</v>
      </c>
      <c r="D220" s="20">
        <v>6.1</v>
      </c>
      <c r="E220" s="20"/>
      <c r="F220" s="17">
        <v>204</v>
      </c>
      <c r="H220" s="17">
        <v>1.4</v>
      </c>
      <c r="I220" s="17">
        <v>1</v>
      </c>
      <c r="J220" s="17">
        <v>20001</v>
      </c>
      <c r="K220" s="17">
        <v>20003</v>
      </c>
      <c r="T220" s="17">
        <v>200</v>
      </c>
      <c r="U220" s="20">
        <f t="shared" si="8"/>
        <v>116329</v>
      </c>
      <c r="V220" s="20">
        <f>VLOOKUP($D220,Sheet1!$B$4:$F$51,5,0)</f>
        <v>116329</v>
      </c>
      <c r="W220" s="20"/>
      <c r="X220" s="20">
        <f t="shared" si="9"/>
        <v>889</v>
      </c>
      <c r="Y220" s="20">
        <f>VLOOKUP(D220,Sheet1!$B$4:$H$51,7,0)</f>
        <v>889</v>
      </c>
      <c r="Z220" s="20">
        <v>0</v>
      </c>
      <c r="AA220" s="20">
        <v>0.1</v>
      </c>
      <c r="AB220" s="20">
        <v>0</v>
      </c>
      <c r="AC220" s="20"/>
      <c r="AD220" s="20"/>
      <c r="AE220" s="20">
        <v>0.5</v>
      </c>
      <c r="AF220" s="20">
        <v>1</v>
      </c>
      <c r="AG220" s="20"/>
      <c r="AH220" s="20"/>
      <c r="AI220" s="20"/>
    </row>
    <row r="221" spans="1:36" s="17" customFormat="1" x14ac:dyDescent="0.15">
      <c r="A221" s="17">
        <v>613</v>
      </c>
      <c r="B221" s="20" t="s">
        <v>66</v>
      </c>
      <c r="D221" s="20">
        <v>6.1</v>
      </c>
      <c r="E221" s="20"/>
      <c r="F221" s="17">
        <v>205</v>
      </c>
      <c r="H221" s="17">
        <v>1.4</v>
      </c>
      <c r="I221" s="17">
        <v>1</v>
      </c>
      <c r="J221" s="17">
        <v>20001</v>
      </c>
      <c r="K221" s="17">
        <v>20003</v>
      </c>
      <c r="T221" s="17">
        <v>200</v>
      </c>
      <c r="U221" s="20">
        <f t="shared" si="8"/>
        <v>116329</v>
      </c>
      <c r="V221" s="20">
        <f>VLOOKUP($D221,Sheet1!$B$4:$F$51,5,0)</f>
        <v>116329</v>
      </c>
      <c r="W221" s="20"/>
      <c r="X221" s="20">
        <f t="shared" si="9"/>
        <v>889</v>
      </c>
      <c r="Y221" s="20">
        <f>VLOOKUP(D221,Sheet1!$B$4:$H$51,7,0)</f>
        <v>889</v>
      </c>
      <c r="Z221" s="20">
        <v>0</v>
      </c>
      <c r="AA221" s="20">
        <v>0.1</v>
      </c>
      <c r="AB221" s="20">
        <v>0</v>
      </c>
      <c r="AC221" s="20"/>
      <c r="AD221" s="20"/>
      <c r="AE221" s="20">
        <v>0.5</v>
      </c>
      <c r="AF221" s="20">
        <v>1</v>
      </c>
      <c r="AG221" s="20"/>
      <c r="AH221" s="20"/>
      <c r="AI221" s="20"/>
    </row>
    <row r="222" spans="1:36" s="17" customFormat="1" ht="12.75" customHeight="1" x14ac:dyDescent="0.15">
      <c r="A222" s="17">
        <v>614</v>
      </c>
      <c r="B222" s="20" t="s">
        <v>67</v>
      </c>
      <c r="D222" s="20">
        <v>6.1</v>
      </c>
      <c r="E222" s="20"/>
      <c r="F222" s="17">
        <v>207</v>
      </c>
      <c r="G222" s="17">
        <v>1001</v>
      </c>
      <c r="H222" s="17">
        <v>1.4</v>
      </c>
      <c r="I222" s="17">
        <v>1</v>
      </c>
      <c r="J222" s="17">
        <v>20001</v>
      </c>
      <c r="K222" s="17">
        <v>20003</v>
      </c>
      <c r="T222" s="17">
        <v>300</v>
      </c>
      <c r="U222" s="20">
        <f t="shared" si="8"/>
        <v>116329</v>
      </c>
      <c r="V222" s="20">
        <f>VLOOKUP($D222,Sheet1!$B$4:$F$51,5,0)</f>
        <v>116329</v>
      </c>
      <c r="W222" s="20"/>
      <c r="X222" s="20">
        <f t="shared" si="9"/>
        <v>889</v>
      </c>
      <c r="Y222" s="20">
        <f>VLOOKUP(D222,Sheet1!$B$4:$H$51,7,0)</f>
        <v>889</v>
      </c>
      <c r="Z222" s="20">
        <v>0</v>
      </c>
      <c r="AA222" s="20">
        <v>0.1</v>
      </c>
      <c r="AB222" s="20">
        <v>0</v>
      </c>
      <c r="AD222" s="20"/>
      <c r="AE222" s="20">
        <v>0.5</v>
      </c>
      <c r="AF222" s="20">
        <v>1</v>
      </c>
    </row>
    <row r="223" spans="1:36" s="17" customFormat="1" x14ac:dyDescent="0.15">
      <c r="A223" s="17">
        <v>615</v>
      </c>
      <c r="B223" s="20" t="s">
        <v>68</v>
      </c>
      <c r="D223" s="20">
        <v>6.1</v>
      </c>
      <c r="E223" s="20"/>
      <c r="F223" s="17">
        <v>209</v>
      </c>
      <c r="G223" s="17">
        <v>1003</v>
      </c>
      <c r="H223" s="17">
        <v>1.3080000000000001</v>
      </c>
      <c r="I223" s="17">
        <v>1</v>
      </c>
      <c r="J223" s="17">
        <v>20001</v>
      </c>
      <c r="K223" s="17">
        <v>20003</v>
      </c>
      <c r="T223" s="17">
        <v>200</v>
      </c>
      <c r="U223" s="20">
        <f t="shared" si="8"/>
        <v>116329</v>
      </c>
      <c r="V223" s="20">
        <f>VLOOKUP($D223,Sheet1!$B$4:$F$51,5,0)</f>
        <v>116329</v>
      </c>
      <c r="W223" s="20"/>
      <c r="X223" s="20">
        <f t="shared" si="9"/>
        <v>889</v>
      </c>
      <c r="Y223" s="20">
        <f>VLOOKUP(D223,Sheet1!$B$4:$H$51,7,0)</f>
        <v>889</v>
      </c>
      <c r="Z223" s="20">
        <v>0</v>
      </c>
      <c r="AA223" s="20">
        <v>0.1</v>
      </c>
      <c r="AB223" s="20">
        <v>0</v>
      </c>
      <c r="AD223" s="20"/>
      <c r="AE223" s="20">
        <v>0.5</v>
      </c>
      <c r="AF223" s="20">
        <v>1</v>
      </c>
    </row>
    <row r="224" spans="1:36" s="17" customFormat="1" x14ac:dyDescent="0.15">
      <c r="A224" s="17">
        <v>616</v>
      </c>
      <c r="B224" s="20" t="s">
        <v>69</v>
      </c>
      <c r="D224" s="20">
        <v>6.1</v>
      </c>
      <c r="E224" s="20"/>
      <c r="F224" s="17">
        <v>208</v>
      </c>
      <c r="H224" s="17">
        <v>1.4</v>
      </c>
      <c r="I224" s="17">
        <v>1</v>
      </c>
      <c r="J224" s="17">
        <v>20001</v>
      </c>
      <c r="K224" s="17">
        <v>20003</v>
      </c>
      <c r="T224" s="17">
        <v>450</v>
      </c>
      <c r="U224" s="20">
        <f t="shared" si="8"/>
        <v>116329</v>
      </c>
      <c r="V224" s="20">
        <f>VLOOKUP($D224,Sheet1!$B$4:$F$51,5,0)</f>
        <v>116329</v>
      </c>
      <c r="W224" s="20"/>
      <c r="X224" s="20">
        <f t="shared" si="9"/>
        <v>711</v>
      </c>
      <c r="Y224" s="20">
        <f>Y223/1.25</f>
        <v>711.2</v>
      </c>
      <c r="Z224" s="20">
        <v>0</v>
      </c>
      <c r="AA224" s="20">
        <v>0.1</v>
      </c>
      <c r="AB224" s="20">
        <v>0</v>
      </c>
      <c r="AD224" s="20"/>
      <c r="AE224" s="20">
        <v>0.5</v>
      </c>
      <c r="AF224" s="20">
        <v>1</v>
      </c>
    </row>
    <row r="225" spans="1:36" s="18" customFormat="1" x14ac:dyDescent="0.15">
      <c r="A225" s="18">
        <v>617</v>
      </c>
      <c r="B225" s="18" t="s">
        <v>70</v>
      </c>
      <c r="D225" s="18">
        <v>6.1</v>
      </c>
      <c r="F225" s="18">
        <v>205</v>
      </c>
      <c r="H225" s="18">
        <v>1.82</v>
      </c>
      <c r="I225" s="18">
        <v>2</v>
      </c>
      <c r="J225" s="18">
        <v>20001</v>
      </c>
      <c r="K225" s="18">
        <v>20003</v>
      </c>
      <c r="T225" s="18">
        <v>400</v>
      </c>
      <c r="U225" s="20">
        <f t="shared" si="8"/>
        <v>581645</v>
      </c>
      <c r="V225" s="18">
        <f t="shared" ref="V225" si="13">V224*5</f>
        <v>581645</v>
      </c>
      <c r="X225" s="22">
        <f t="shared" si="9"/>
        <v>1778</v>
      </c>
      <c r="Y225" s="18">
        <f>Y223*2</f>
        <v>1778</v>
      </c>
      <c r="Z225" s="18">
        <v>0</v>
      </c>
      <c r="AA225" s="18">
        <v>0.1</v>
      </c>
      <c r="AB225" s="18">
        <v>0</v>
      </c>
      <c r="AE225" s="18">
        <v>0.5</v>
      </c>
      <c r="AF225" s="18">
        <v>1</v>
      </c>
      <c r="AJ225" s="18" t="str">
        <f>VLOOKUP(B225,Sheet2!$F$2:$K$15,4,0)</f>
        <v>images/icon/boss/zui_05.png</v>
      </c>
    </row>
    <row r="226" spans="1:36" s="17" customFormat="1" x14ac:dyDescent="0.15">
      <c r="A226" s="17">
        <v>621</v>
      </c>
      <c r="B226" s="20" t="s">
        <v>64</v>
      </c>
      <c r="D226" s="20">
        <v>6.2</v>
      </c>
      <c r="E226" s="20"/>
      <c r="F226" s="17">
        <v>203</v>
      </c>
      <c r="H226" s="17">
        <v>1.4</v>
      </c>
      <c r="I226" s="17">
        <v>1</v>
      </c>
      <c r="J226" s="17">
        <v>20001</v>
      </c>
      <c r="K226" s="17">
        <v>20003</v>
      </c>
      <c r="T226" s="17">
        <v>200</v>
      </c>
      <c r="U226" s="20">
        <f t="shared" si="8"/>
        <v>127962</v>
      </c>
      <c r="V226" s="20">
        <f>VLOOKUP($D226,Sheet1!$B$4:$F$51,5,0)</f>
        <v>127962</v>
      </c>
      <c r="W226" s="20"/>
      <c r="X226" s="20">
        <f t="shared" si="9"/>
        <v>978</v>
      </c>
      <c r="Y226" s="20">
        <f>VLOOKUP(D226,Sheet1!$B$4:$H$51,7,0)</f>
        <v>978</v>
      </c>
      <c r="Z226" s="20">
        <v>0</v>
      </c>
      <c r="AA226" s="20">
        <v>0.1</v>
      </c>
      <c r="AB226" s="20">
        <v>0</v>
      </c>
      <c r="AC226" s="20"/>
      <c r="AD226" s="20"/>
      <c r="AE226" s="20">
        <v>0.5</v>
      </c>
      <c r="AF226" s="20">
        <v>1</v>
      </c>
      <c r="AG226" s="20"/>
      <c r="AH226" s="20"/>
      <c r="AI226" s="20"/>
    </row>
    <row r="227" spans="1:36" s="17" customFormat="1" x14ac:dyDescent="0.15">
      <c r="A227" s="17">
        <v>622</v>
      </c>
      <c r="B227" s="20" t="s">
        <v>65</v>
      </c>
      <c r="D227" s="20">
        <v>6.2</v>
      </c>
      <c r="E227" s="20"/>
      <c r="F227" s="17">
        <v>204</v>
      </c>
      <c r="H227" s="17">
        <v>1.4</v>
      </c>
      <c r="I227" s="17">
        <v>1</v>
      </c>
      <c r="J227" s="17">
        <v>20001</v>
      </c>
      <c r="K227" s="17">
        <v>20003</v>
      </c>
      <c r="T227" s="17">
        <v>200</v>
      </c>
      <c r="U227" s="20">
        <f t="shared" si="8"/>
        <v>127962</v>
      </c>
      <c r="V227" s="20">
        <f>VLOOKUP($D227,Sheet1!$B$4:$F$51,5,0)</f>
        <v>127962</v>
      </c>
      <c r="W227" s="20"/>
      <c r="X227" s="20">
        <f t="shared" si="9"/>
        <v>978</v>
      </c>
      <c r="Y227" s="20">
        <f>VLOOKUP(D227,Sheet1!$B$4:$H$51,7,0)</f>
        <v>978</v>
      </c>
      <c r="Z227" s="20">
        <v>0</v>
      </c>
      <c r="AA227" s="20">
        <v>0.1</v>
      </c>
      <c r="AB227" s="20">
        <v>0</v>
      </c>
      <c r="AC227" s="20"/>
      <c r="AD227" s="20"/>
      <c r="AE227" s="20">
        <v>0.5</v>
      </c>
      <c r="AF227" s="20">
        <v>1</v>
      </c>
      <c r="AG227" s="20"/>
      <c r="AH227" s="20"/>
      <c r="AI227" s="20"/>
    </row>
    <row r="228" spans="1:36" s="17" customFormat="1" x14ac:dyDescent="0.15">
      <c r="A228" s="17">
        <v>623</v>
      </c>
      <c r="B228" s="20" t="s">
        <v>66</v>
      </c>
      <c r="D228" s="20">
        <v>6.2</v>
      </c>
      <c r="E228" s="20"/>
      <c r="F228" s="17">
        <v>205</v>
      </c>
      <c r="H228" s="17">
        <v>1.4</v>
      </c>
      <c r="I228" s="17">
        <v>1</v>
      </c>
      <c r="J228" s="17">
        <v>20001</v>
      </c>
      <c r="K228" s="17">
        <v>20003</v>
      </c>
      <c r="T228" s="17">
        <v>200</v>
      </c>
      <c r="U228" s="20">
        <f t="shared" si="8"/>
        <v>127962</v>
      </c>
      <c r="V228" s="20">
        <f>VLOOKUP($D228,Sheet1!$B$4:$F$51,5,0)</f>
        <v>127962</v>
      </c>
      <c r="W228" s="20"/>
      <c r="X228" s="20">
        <f t="shared" si="9"/>
        <v>978</v>
      </c>
      <c r="Y228" s="20">
        <f>VLOOKUP(D228,Sheet1!$B$4:$H$51,7,0)</f>
        <v>978</v>
      </c>
      <c r="Z228" s="20">
        <v>0</v>
      </c>
      <c r="AA228" s="20">
        <v>0.1</v>
      </c>
      <c r="AB228" s="20">
        <v>0</v>
      </c>
      <c r="AC228" s="20"/>
      <c r="AD228" s="20"/>
      <c r="AE228" s="20">
        <v>0.5</v>
      </c>
      <c r="AF228" s="20">
        <v>1</v>
      </c>
      <c r="AG228" s="20"/>
      <c r="AH228" s="20"/>
      <c r="AI228" s="20"/>
    </row>
    <row r="229" spans="1:36" s="17" customFormat="1" ht="12.75" customHeight="1" x14ac:dyDescent="0.15">
      <c r="A229" s="17">
        <v>624</v>
      </c>
      <c r="B229" s="20" t="s">
        <v>67</v>
      </c>
      <c r="D229" s="20">
        <v>6.2</v>
      </c>
      <c r="E229" s="20"/>
      <c r="F229" s="17">
        <v>207</v>
      </c>
      <c r="G229" s="17">
        <v>1001</v>
      </c>
      <c r="H229" s="17">
        <v>1.4</v>
      </c>
      <c r="I229" s="17">
        <v>1</v>
      </c>
      <c r="J229" s="17">
        <v>20001</v>
      </c>
      <c r="K229" s="17">
        <v>20003</v>
      </c>
      <c r="T229" s="17">
        <v>300</v>
      </c>
      <c r="U229" s="20">
        <f t="shared" si="8"/>
        <v>127962</v>
      </c>
      <c r="V229" s="20">
        <f>VLOOKUP($D229,Sheet1!$B$4:$F$51,5,0)</f>
        <v>127962</v>
      </c>
      <c r="W229" s="20"/>
      <c r="X229" s="20">
        <f t="shared" si="9"/>
        <v>978</v>
      </c>
      <c r="Y229" s="20">
        <f>VLOOKUP(D229,Sheet1!$B$4:$H$51,7,0)</f>
        <v>978</v>
      </c>
      <c r="Z229" s="20">
        <v>0</v>
      </c>
      <c r="AA229" s="20">
        <v>0.1</v>
      </c>
      <c r="AB229" s="20">
        <v>0</v>
      </c>
      <c r="AD229" s="20"/>
      <c r="AE229" s="20">
        <v>0.5</v>
      </c>
      <c r="AF229" s="20">
        <v>1</v>
      </c>
    </row>
    <row r="230" spans="1:36" s="17" customFormat="1" x14ac:dyDescent="0.15">
      <c r="A230" s="17">
        <v>625</v>
      </c>
      <c r="B230" s="20" t="s">
        <v>68</v>
      </c>
      <c r="D230" s="20">
        <v>6.2</v>
      </c>
      <c r="E230" s="20"/>
      <c r="F230" s="17">
        <v>209</v>
      </c>
      <c r="G230" s="17">
        <v>1003</v>
      </c>
      <c r="H230" s="17">
        <v>1.3080000000000001</v>
      </c>
      <c r="I230" s="17">
        <v>1</v>
      </c>
      <c r="J230" s="17">
        <v>20001</v>
      </c>
      <c r="K230" s="17">
        <v>20003</v>
      </c>
      <c r="T230" s="17">
        <v>200</v>
      </c>
      <c r="U230" s="20">
        <f t="shared" si="8"/>
        <v>127962</v>
      </c>
      <c r="V230" s="20">
        <f>VLOOKUP($D230,Sheet1!$B$4:$F$51,5,0)</f>
        <v>127962</v>
      </c>
      <c r="W230" s="20"/>
      <c r="X230" s="20">
        <f t="shared" si="9"/>
        <v>978</v>
      </c>
      <c r="Y230" s="20">
        <f>VLOOKUP(D230,Sheet1!$B$4:$H$51,7,0)</f>
        <v>978</v>
      </c>
      <c r="Z230" s="20">
        <v>0</v>
      </c>
      <c r="AA230" s="20">
        <v>0.1</v>
      </c>
      <c r="AB230" s="20">
        <v>0</v>
      </c>
      <c r="AD230" s="20"/>
      <c r="AE230" s="20">
        <v>0.5</v>
      </c>
      <c r="AF230" s="20">
        <v>1</v>
      </c>
    </row>
    <row r="231" spans="1:36" s="17" customFormat="1" x14ac:dyDescent="0.15">
      <c r="A231" s="17">
        <v>626</v>
      </c>
      <c r="B231" s="20" t="s">
        <v>69</v>
      </c>
      <c r="D231" s="20">
        <v>6.2</v>
      </c>
      <c r="E231" s="20"/>
      <c r="F231" s="17">
        <v>208</v>
      </c>
      <c r="H231" s="17">
        <v>1.4</v>
      </c>
      <c r="I231" s="17">
        <v>1</v>
      </c>
      <c r="J231" s="17">
        <v>20001</v>
      </c>
      <c r="K231" s="17">
        <v>20003</v>
      </c>
      <c r="T231" s="17">
        <v>450</v>
      </c>
      <c r="U231" s="20">
        <f t="shared" si="8"/>
        <v>127962</v>
      </c>
      <c r="V231" s="20">
        <f>VLOOKUP($D231,Sheet1!$B$4:$F$51,5,0)</f>
        <v>127962</v>
      </c>
      <c r="W231" s="20"/>
      <c r="X231" s="20">
        <f t="shared" si="9"/>
        <v>782</v>
      </c>
      <c r="Y231" s="20">
        <f>Y230/1.25</f>
        <v>782.4</v>
      </c>
      <c r="Z231" s="20">
        <v>0</v>
      </c>
      <c r="AA231" s="20">
        <v>0.1</v>
      </c>
      <c r="AB231" s="20">
        <v>0</v>
      </c>
      <c r="AD231" s="20"/>
      <c r="AE231" s="20">
        <v>0.5</v>
      </c>
      <c r="AF231" s="20">
        <v>1</v>
      </c>
    </row>
    <row r="232" spans="1:36" s="18" customFormat="1" x14ac:dyDescent="0.15">
      <c r="A232" s="18">
        <v>627</v>
      </c>
      <c r="B232" s="18" t="s">
        <v>74</v>
      </c>
      <c r="D232" s="18">
        <v>6.2</v>
      </c>
      <c r="F232" s="18">
        <v>209</v>
      </c>
      <c r="G232" s="18">
        <v>1003</v>
      </c>
      <c r="H232" s="18">
        <v>1.82</v>
      </c>
      <c r="I232" s="18">
        <v>2</v>
      </c>
      <c r="J232" s="18">
        <v>20001</v>
      </c>
      <c r="K232" s="18">
        <v>20003</v>
      </c>
      <c r="T232" s="18">
        <v>400</v>
      </c>
      <c r="U232" s="20">
        <f t="shared" si="8"/>
        <v>639810</v>
      </c>
      <c r="V232" s="18">
        <f t="shared" ref="V232" si="14">V231*5</f>
        <v>639810</v>
      </c>
      <c r="X232" s="22">
        <f t="shared" si="9"/>
        <v>1956</v>
      </c>
      <c r="Y232" s="18">
        <f>Y230*2</f>
        <v>1956</v>
      </c>
      <c r="Z232" s="18">
        <v>0</v>
      </c>
      <c r="AA232" s="18">
        <v>0.1</v>
      </c>
      <c r="AB232" s="18">
        <v>0</v>
      </c>
      <c r="AE232" s="18">
        <v>0.5</v>
      </c>
      <c r="AF232" s="18">
        <v>1</v>
      </c>
      <c r="AJ232" s="18" t="str">
        <f>VLOOKUP(B232,Sheet2!$F$2:$K$15,4,0)</f>
        <v>images/icon/boss/zui_06.png</v>
      </c>
    </row>
    <row r="233" spans="1:36" s="17" customFormat="1" x14ac:dyDescent="0.15">
      <c r="A233" s="17">
        <v>631</v>
      </c>
      <c r="B233" s="20" t="s">
        <v>64</v>
      </c>
      <c r="D233" s="20">
        <v>6.3</v>
      </c>
      <c r="E233" s="20"/>
      <c r="F233" s="17">
        <v>203</v>
      </c>
      <c r="H233" s="17">
        <v>1.4</v>
      </c>
      <c r="I233" s="17">
        <v>1</v>
      </c>
      <c r="J233" s="17">
        <v>20001</v>
      </c>
      <c r="K233" s="17">
        <v>20003</v>
      </c>
      <c r="T233" s="17">
        <v>200</v>
      </c>
      <c r="U233" s="20">
        <f t="shared" si="8"/>
        <v>140758</v>
      </c>
      <c r="V233" s="20">
        <f>VLOOKUP($D233,Sheet1!$B$4:$F$51,5,0)</f>
        <v>140758</v>
      </c>
      <c r="W233" s="20"/>
      <c r="X233" s="20">
        <f t="shared" si="9"/>
        <v>1076</v>
      </c>
      <c r="Y233" s="20">
        <f>VLOOKUP(D233,Sheet1!$B$4:$H$51,7,0)</f>
        <v>1076</v>
      </c>
      <c r="Z233" s="20">
        <v>0</v>
      </c>
      <c r="AA233" s="20">
        <v>0.1</v>
      </c>
      <c r="AB233" s="20">
        <v>0</v>
      </c>
      <c r="AC233" s="20"/>
      <c r="AD233" s="20"/>
      <c r="AE233" s="20">
        <v>0.5</v>
      </c>
      <c r="AF233" s="20">
        <v>1</v>
      </c>
      <c r="AG233" s="20"/>
      <c r="AH233" s="20"/>
      <c r="AI233" s="20"/>
    </row>
    <row r="234" spans="1:36" s="17" customFormat="1" x14ac:dyDescent="0.15">
      <c r="A234" s="17">
        <v>632</v>
      </c>
      <c r="B234" s="20" t="s">
        <v>65</v>
      </c>
      <c r="D234" s="20">
        <v>6.3</v>
      </c>
      <c r="E234" s="20"/>
      <c r="F234" s="17">
        <v>204</v>
      </c>
      <c r="H234" s="17">
        <v>1.4</v>
      </c>
      <c r="I234" s="17">
        <v>1</v>
      </c>
      <c r="J234" s="17">
        <v>20001</v>
      </c>
      <c r="K234" s="17">
        <v>20003</v>
      </c>
      <c r="T234" s="17">
        <v>200</v>
      </c>
      <c r="U234" s="20">
        <f t="shared" si="8"/>
        <v>140758</v>
      </c>
      <c r="V234" s="20">
        <f>VLOOKUP($D234,Sheet1!$B$4:$F$51,5,0)</f>
        <v>140758</v>
      </c>
      <c r="W234" s="20"/>
      <c r="X234" s="20">
        <f t="shared" si="9"/>
        <v>1076</v>
      </c>
      <c r="Y234" s="20">
        <f>VLOOKUP(D234,Sheet1!$B$4:$H$51,7,0)</f>
        <v>1076</v>
      </c>
      <c r="Z234" s="20">
        <v>0</v>
      </c>
      <c r="AA234" s="20">
        <v>0.1</v>
      </c>
      <c r="AB234" s="20">
        <v>0</v>
      </c>
      <c r="AC234" s="20"/>
      <c r="AD234" s="20"/>
      <c r="AE234" s="20">
        <v>0.5</v>
      </c>
      <c r="AF234" s="20">
        <v>1</v>
      </c>
      <c r="AG234" s="20"/>
      <c r="AH234" s="20"/>
      <c r="AI234" s="20"/>
    </row>
    <row r="235" spans="1:36" s="17" customFormat="1" x14ac:dyDescent="0.15">
      <c r="A235" s="17">
        <v>633</v>
      </c>
      <c r="B235" s="20" t="s">
        <v>66</v>
      </c>
      <c r="D235" s="20">
        <v>6.3</v>
      </c>
      <c r="E235" s="20"/>
      <c r="F235" s="17">
        <v>205</v>
      </c>
      <c r="H235" s="17">
        <v>1.4</v>
      </c>
      <c r="I235" s="17">
        <v>1</v>
      </c>
      <c r="J235" s="17">
        <v>20001</v>
      </c>
      <c r="K235" s="17">
        <v>20003</v>
      </c>
      <c r="T235" s="17">
        <v>200</v>
      </c>
      <c r="U235" s="20">
        <f t="shared" si="8"/>
        <v>140758</v>
      </c>
      <c r="V235" s="20">
        <f>VLOOKUP($D235,Sheet1!$B$4:$F$51,5,0)</f>
        <v>140758</v>
      </c>
      <c r="W235" s="20"/>
      <c r="X235" s="20">
        <f t="shared" si="9"/>
        <v>1076</v>
      </c>
      <c r="Y235" s="20">
        <f>VLOOKUP(D235,Sheet1!$B$4:$H$51,7,0)</f>
        <v>1076</v>
      </c>
      <c r="Z235" s="20">
        <v>0</v>
      </c>
      <c r="AA235" s="20">
        <v>0.1</v>
      </c>
      <c r="AB235" s="20">
        <v>0</v>
      </c>
      <c r="AC235" s="20"/>
      <c r="AD235" s="20"/>
      <c r="AE235" s="20">
        <v>0.5</v>
      </c>
      <c r="AF235" s="20">
        <v>1</v>
      </c>
      <c r="AG235" s="20"/>
      <c r="AH235" s="20"/>
      <c r="AI235" s="20"/>
    </row>
    <row r="236" spans="1:36" s="17" customFormat="1" ht="12.75" customHeight="1" x14ac:dyDescent="0.15">
      <c r="A236" s="17">
        <v>634</v>
      </c>
      <c r="B236" s="20" t="s">
        <v>67</v>
      </c>
      <c r="D236" s="20">
        <v>6.3</v>
      </c>
      <c r="E236" s="20"/>
      <c r="F236" s="17">
        <v>207</v>
      </c>
      <c r="G236" s="17">
        <v>1001</v>
      </c>
      <c r="H236" s="17">
        <v>1.4</v>
      </c>
      <c r="I236" s="17">
        <v>1</v>
      </c>
      <c r="J236" s="17">
        <v>20001</v>
      </c>
      <c r="K236" s="17">
        <v>20003</v>
      </c>
      <c r="T236" s="17">
        <v>300</v>
      </c>
      <c r="U236" s="20">
        <f t="shared" si="8"/>
        <v>140758</v>
      </c>
      <c r="V236" s="20">
        <f>VLOOKUP($D236,Sheet1!$B$4:$F$51,5,0)</f>
        <v>140758</v>
      </c>
      <c r="W236" s="20"/>
      <c r="X236" s="20">
        <f t="shared" si="9"/>
        <v>1076</v>
      </c>
      <c r="Y236" s="20">
        <f>VLOOKUP(D236,Sheet1!$B$4:$H$51,7,0)</f>
        <v>1076</v>
      </c>
      <c r="Z236" s="20">
        <v>0</v>
      </c>
      <c r="AA236" s="20">
        <v>0.1</v>
      </c>
      <c r="AB236" s="20">
        <v>0</v>
      </c>
      <c r="AD236" s="20"/>
      <c r="AE236" s="20">
        <v>0.5</v>
      </c>
      <c r="AF236" s="20">
        <v>1</v>
      </c>
    </row>
    <row r="237" spans="1:36" s="17" customFormat="1" x14ac:dyDescent="0.15">
      <c r="A237" s="17">
        <v>635</v>
      </c>
      <c r="B237" s="20" t="s">
        <v>68</v>
      </c>
      <c r="D237" s="20">
        <v>6.3</v>
      </c>
      <c r="E237" s="20"/>
      <c r="F237" s="17">
        <v>209</v>
      </c>
      <c r="G237" s="17">
        <v>1003</v>
      </c>
      <c r="H237" s="17">
        <v>1.3080000000000001</v>
      </c>
      <c r="I237" s="17">
        <v>1</v>
      </c>
      <c r="J237" s="17">
        <v>20001</v>
      </c>
      <c r="K237" s="17">
        <v>20003</v>
      </c>
      <c r="T237" s="17">
        <v>200</v>
      </c>
      <c r="U237" s="20">
        <f t="shared" si="8"/>
        <v>140758</v>
      </c>
      <c r="V237" s="20">
        <f>VLOOKUP($D237,Sheet1!$B$4:$F$51,5,0)</f>
        <v>140758</v>
      </c>
      <c r="W237" s="20"/>
      <c r="X237" s="20">
        <f t="shared" si="9"/>
        <v>1076</v>
      </c>
      <c r="Y237" s="20">
        <f>VLOOKUP(D237,Sheet1!$B$4:$H$51,7,0)</f>
        <v>1076</v>
      </c>
      <c r="Z237" s="20">
        <v>0</v>
      </c>
      <c r="AA237" s="20">
        <v>0.1</v>
      </c>
      <c r="AB237" s="20">
        <v>0</v>
      </c>
      <c r="AD237" s="20"/>
      <c r="AE237" s="20">
        <v>0.5</v>
      </c>
      <c r="AF237" s="20">
        <v>1</v>
      </c>
    </row>
    <row r="238" spans="1:36" s="17" customFormat="1" x14ac:dyDescent="0.15">
      <c r="A238" s="17">
        <v>636</v>
      </c>
      <c r="B238" s="20" t="s">
        <v>69</v>
      </c>
      <c r="D238" s="20">
        <v>6.3</v>
      </c>
      <c r="E238" s="20"/>
      <c r="F238" s="17">
        <v>208</v>
      </c>
      <c r="H238" s="17">
        <v>1.4</v>
      </c>
      <c r="I238" s="17">
        <v>1</v>
      </c>
      <c r="J238" s="17">
        <v>20001</v>
      </c>
      <c r="K238" s="17">
        <v>20003</v>
      </c>
      <c r="T238" s="17">
        <v>450</v>
      </c>
      <c r="U238" s="20">
        <f t="shared" si="8"/>
        <v>140758</v>
      </c>
      <c r="V238" s="20">
        <f>VLOOKUP($D238,Sheet1!$B$4:$F$51,5,0)</f>
        <v>140758</v>
      </c>
      <c r="W238" s="20"/>
      <c r="X238" s="20">
        <f t="shared" si="9"/>
        <v>860</v>
      </c>
      <c r="Y238" s="20">
        <f>Y237/1.25</f>
        <v>860.8</v>
      </c>
      <c r="Z238" s="20">
        <v>0</v>
      </c>
      <c r="AA238" s="20">
        <v>0.1</v>
      </c>
      <c r="AB238" s="20">
        <v>0</v>
      </c>
      <c r="AD238" s="20"/>
      <c r="AE238" s="20">
        <v>0.5</v>
      </c>
      <c r="AF238" s="20">
        <v>1</v>
      </c>
    </row>
    <row r="239" spans="1:36" s="18" customFormat="1" x14ac:dyDescent="0.15">
      <c r="A239" s="18">
        <v>637</v>
      </c>
      <c r="B239" s="18" t="s">
        <v>75</v>
      </c>
      <c r="D239" s="18">
        <v>6.3</v>
      </c>
      <c r="F239" s="18">
        <v>207</v>
      </c>
      <c r="G239" s="18">
        <v>1001</v>
      </c>
      <c r="H239" s="18">
        <v>1.82</v>
      </c>
      <c r="I239" s="18">
        <v>2</v>
      </c>
      <c r="J239" s="18">
        <v>20001</v>
      </c>
      <c r="K239" s="18">
        <v>20003</v>
      </c>
      <c r="T239" s="18">
        <v>400</v>
      </c>
      <c r="U239" s="20">
        <f t="shared" si="8"/>
        <v>703790</v>
      </c>
      <c r="V239" s="18">
        <f t="shared" ref="V239" si="15">V238*5</f>
        <v>703790</v>
      </c>
      <c r="X239" s="22">
        <f t="shared" si="9"/>
        <v>2152</v>
      </c>
      <c r="Y239" s="18">
        <f>Y237*2</f>
        <v>2152</v>
      </c>
      <c r="Z239" s="18">
        <v>0</v>
      </c>
      <c r="AA239" s="18">
        <v>0.1</v>
      </c>
      <c r="AB239" s="18">
        <v>0</v>
      </c>
      <c r="AE239" s="18">
        <v>0.5</v>
      </c>
      <c r="AF239" s="18">
        <v>1</v>
      </c>
      <c r="AJ239" s="18" t="str">
        <f>VLOOKUP(B239,Sheet2!$F$2:$K$15,4,0)</f>
        <v>images/icon/boss/zui_03.png</v>
      </c>
    </row>
    <row r="240" spans="1:36" s="17" customFormat="1" x14ac:dyDescent="0.15">
      <c r="A240" s="17">
        <v>641</v>
      </c>
      <c r="B240" s="20" t="s">
        <v>64</v>
      </c>
      <c r="D240" s="20">
        <v>6.4</v>
      </c>
      <c r="E240" s="20"/>
      <c r="F240" s="17">
        <v>203</v>
      </c>
      <c r="H240" s="17">
        <v>1.4</v>
      </c>
      <c r="I240" s="17">
        <v>1</v>
      </c>
      <c r="J240" s="17">
        <v>20001</v>
      </c>
      <c r="K240" s="17">
        <v>20003</v>
      </c>
      <c r="T240" s="17">
        <v>200</v>
      </c>
      <c r="U240" s="20">
        <f t="shared" si="8"/>
        <v>154834</v>
      </c>
      <c r="V240" s="20">
        <f>VLOOKUP($D240,Sheet1!$B$4:$F$51,5,0)</f>
        <v>154834</v>
      </c>
      <c r="W240" s="20"/>
      <c r="X240" s="20">
        <f t="shared" si="9"/>
        <v>1432</v>
      </c>
      <c r="Y240" s="20">
        <f>VLOOKUP(D240,Sheet1!$B$4:$H$51,7,0)</f>
        <v>1432</v>
      </c>
      <c r="Z240" s="20">
        <v>0</v>
      </c>
      <c r="AA240" s="20">
        <v>0.1</v>
      </c>
      <c r="AB240" s="20">
        <v>0</v>
      </c>
      <c r="AC240" s="20"/>
      <c r="AD240" s="20"/>
      <c r="AE240" s="20">
        <v>0.5</v>
      </c>
      <c r="AF240" s="20">
        <v>1</v>
      </c>
      <c r="AG240" s="20"/>
      <c r="AH240" s="20"/>
      <c r="AI240" s="20"/>
    </row>
    <row r="241" spans="1:36" s="17" customFormat="1" x14ac:dyDescent="0.15">
      <c r="A241" s="17">
        <v>642</v>
      </c>
      <c r="B241" s="20" t="s">
        <v>65</v>
      </c>
      <c r="D241" s="20">
        <v>6.4</v>
      </c>
      <c r="E241" s="20"/>
      <c r="F241" s="17">
        <v>204</v>
      </c>
      <c r="H241" s="17">
        <v>1.4</v>
      </c>
      <c r="I241" s="17">
        <v>1</v>
      </c>
      <c r="J241" s="17">
        <v>20001</v>
      </c>
      <c r="K241" s="17">
        <v>20003</v>
      </c>
      <c r="T241" s="17">
        <v>200</v>
      </c>
      <c r="U241" s="20">
        <f t="shared" si="8"/>
        <v>154834</v>
      </c>
      <c r="V241" s="20">
        <f>VLOOKUP($D241,Sheet1!$B$4:$F$51,5,0)</f>
        <v>154834</v>
      </c>
      <c r="W241" s="20"/>
      <c r="X241" s="20">
        <f t="shared" si="9"/>
        <v>1432</v>
      </c>
      <c r="Y241" s="20">
        <f>VLOOKUP(D241,Sheet1!$B$4:$H$51,7,0)</f>
        <v>1432</v>
      </c>
      <c r="Z241" s="20">
        <v>0</v>
      </c>
      <c r="AA241" s="20">
        <v>0.1</v>
      </c>
      <c r="AB241" s="20">
        <v>0</v>
      </c>
      <c r="AC241" s="20"/>
      <c r="AD241" s="20"/>
      <c r="AE241" s="20">
        <v>0.5</v>
      </c>
      <c r="AF241" s="20">
        <v>1</v>
      </c>
      <c r="AG241" s="20"/>
      <c r="AH241" s="20"/>
      <c r="AI241" s="20"/>
    </row>
    <row r="242" spans="1:36" s="17" customFormat="1" x14ac:dyDescent="0.15">
      <c r="A242" s="17">
        <v>643</v>
      </c>
      <c r="B242" s="20" t="s">
        <v>66</v>
      </c>
      <c r="D242" s="20">
        <v>6.4</v>
      </c>
      <c r="E242" s="20"/>
      <c r="F242" s="17">
        <v>205</v>
      </c>
      <c r="H242" s="17">
        <v>1.4</v>
      </c>
      <c r="I242" s="17">
        <v>1</v>
      </c>
      <c r="J242" s="17">
        <v>20001</v>
      </c>
      <c r="K242" s="17">
        <v>20003</v>
      </c>
      <c r="T242" s="17">
        <v>200</v>
      </c>
      <c r="U242" s="20">
        <f t="shared" si="8"/>
        <v>154834</v>
      </c>
      <c r="V242" s="20">
        <f>VLOOKUP($D242,Sheet1!$B$4:$F$51,5,0)</f>
        <v>154834</v>
      </c>
      <c r="W242" s="20"/>
      <c r="X242" s="20">
        <f t="shared" si="9"/>
        <v>1432</v>
      </c>
      <c r="Y242" s="20">
        <f>VLOOKUP(D242,Sheet1!$B$4:$H$51,7,0)</f>
        <v>1432</v>
      </c>
      <c r="Z242" s="20">
        <v>0</v>
      </c>
      <c r="AA242" s="20">
        <v>0.1</v>
      </c>
      <c r="AB242" s="20">
        <v>0</v>
      </c>
      <c r="AC242" s="20"/>
      <c r="AD242" s="20"/>
      <c r="AE242" s="20">
        <v>0.5</v>
      </c>
      <c r="AF242" s="20">
        <v>1</v>
      </c>
      <c r="AG242" s="20"/>
      <c r="AH242" s="20"/>
      <c r="AI242" s="20"/>
    </row>
    <row r="243" spans="1:36" s="17" customFormat="1" ht="12.75" customHeight="1" x14ac:dyDescent="0.15">
      <c r="A243" s="17">
        <v>644</v>
      </c>
      <c r="B243" s="20" t="s">
        <v>67</v>
      </c>
      <c r="D243" s="20">
        <v>6.4</v>
      </c>
      <c r="E243" s="20"/>
      <c r="F243" s="17">
        <v>207</v>
      </c>
      <c r="G243" s="17">
        <v>1001</v>
      </c>
      <c r="H243" s="17">
        <v>1.4</v>
      </c>
      <c r="I243" s="17">
        <v>1</v>
      </c>
      <c r="J243" s="17">
        <v>20001</v>
      </c>
      <c r="K243" s="17">
        <v>20003</v>
      </c>
      <c r="T243" s="17">
        <v>300</v>
      </c>
      <c r="U243" s="20">
        <f t="shared" si="8"/>
        <v>154834</v>
      </c>
      <c r="V243" s="20">
        <f>VLOOKUP($D243,Sheet1!$B$4:$F$51,5,0)</f>
        <v>154834</v>
      </c>
      <c r="W243" s="20"/>
      <c r="X243" s="20">
        <f t="shared" si="9"/>
        <v>1432</v>
      </c>
      <c r="Y243" s="20">
        <f>VLOOKUP(D243,Sheet1!$B$4:$H$51,7,0)</f>
        <v>1432</v>
      </c>
      <c r="Z243" s="20">
        <v>0</v>
      </c>
      <c r="AA243" s="20">
        <v>0.1</v>
      </c>
      <c r="AB243" s="20">
        <v>0</v>
      </c>
      <c r="AD243" s="20"/>
      <c r="AE243" s="20">
        <v>0.5</v>
      </c>
      <c r="AF243" s="20">
        <v>1</v>
      </c>
    </row>
    <row r="244" spans="1:36" s="17" customFormat="1" x14ac:dyDescent="0.15">
      <c r="A244" s="17">
        <v>645</v>
      </c>
      <c r="B244" s="20" t="s">
        <v>68</v>
      </c>
      <c r="D244" s="20">
        <v>6.4</v>
      </c>
      <c r="E244" s="20"/>
      <c r="F244" s="17">
        <v>209</v>
      </c>
      <c r="G244" s="17">
        <v>1003</v>
      </c>
      <c r="H244" s="17">
        <v>1.3080000000000001</v>
      </c>
      <c r="I244" s="17">
        <v>1</v>
      </c>
      <c r="J244" s="17">
        <v>20001</v>
      </c>
      <c r="K244" s="17">
        <v>20003</v>
      </c>
      <c r="T244" s="17">
        <v>200</v>
      </c>
      <c r="U244" s="20">
        <f t="shared" si="8"/>
        <v>154834</v>
      </c>
      <c r="V244" s="20">
        <f>VLOOKUP($D244,Sheet1!$B$4:$F$51,5,0)</f>
        <v>154834</v>
      </c>
      <c r="W244" s="20"/>
      <c r="X244" s="20">
        <f t="shared" si="9"/>
        <v>1432</v>
      </c>
      <c r="Y244" s="20">
        <f>VLOOKUP(D244,Sheet1!$B$4:$H$51,7,0)</f>
        <v>1432</v>
      </c>
      <c r="Z244" s="20">
        <v>0</v>
      </c>
      <c r="AA244" s="20">
        <v>0.1</v>
      </c>
      <c r="AB244" s="20">
        <v>0</v>
      </c>
      <c r="AD244" s="20"/>
      <c r="AE244" s="20">
        <v>0.5</v>
      </c>
      <c r="AF244" s="20">
        <v>1</v>
      </c>
    </row>
    <row r="245" spans="1:36" s="17" customFormat="1" x14ac:dyDescent="0.15">
      <c r="A245" s="17">
        <v>646</v>
      </c>
      <c r="B245" s="20" t="s">
        <v>69</v>
      </c>
      <c r="D245" s="20">
        <v>6.4</v>
      </c>
      <c r="E245" s="20"/>
      <c r="F245" s="17">
        <v>208</v>
      </c>
      <c r="H245" s="17">
        <v>1.4</v>
      </c>
      <c r="I245" s="17">
        <v>1</v>
      </c>
      <c r="J245" s="17">
        <v>20001</v>
      </c>
      <c r="K245" s="17">
        <v>20003</v>
      </c>
      <c r="T245" s="17">
        <v>450</v>
      </c>
      <c r="U245" s="20">
        <f t="shared" si="8"/>
        <v>154834</v>
      </c>
      <c r="V245" s="20">
        <f>VLOOKUP($D245,Sheet1!$B$4:$F$51,5,0)</f>
        <v>154834</v>
      </c>
      <c r="W245" s="20"/>
      <c r="X245" s="20">
        <f t="shared" si="9"/>
        <v>1145</v>
      </c>
      <c r="Y245" s="20">
        <f>Y244/1.25</f>
        <v>1145.5999999999999</v>
      </c>
      <c r="Z245" s="20">
        <v>0</v>
      </c>
      <c r="AA245" s="20">
        <v>0.1</v>
      </c>
      <c r="AB245" s="20">
        <v>0</v>
      </c>
      <c r="AD245" s="20"/>
      <c r="AE245" s="20">
        <v>0.5</v>
      </c>
      <c r="AF245" s="20">
        <v>1</v>
      </c>
    </row>
    <row r="246" spans="1:36" s="18" customFormat="1" x14ac:dyDescent="0.15">
      <c r="A246" s="18">
        <v>647</v>
      </c>
      <c r="B246" s="18" t="s">
        <v>78</v>
      </c>
      <c r="D246" s="18">
        <v>6.4</v>
      </c>
      <c r="F246" s="18">
        <v>208</v>
      </c>
      <c r="H246" s="18">
        <v>1.82</v>
      </c>
      <c r="I246" s="18">
        <v>2</v>
      </c>
      <c r="J246" s="18">
        <v>20001</v>
      </c>
      <c r="K246" s="18">
        <v>20003</v>
      </c>
      <c r="T246" s="18">
        <v>400</v>
      </c>
      <c r="U246" s="20">
        <f t="shared" si="8"/>
        <v>774170</v>
      </c>
      <c r="V246" s="18">
        <f t="shared" ref="V246" si="16">V245*5</f>
        <v>774170</v>
      </c>
      <c r="X246" s="22">
        <f t="shared" si="9"/>
        <v>3580</v>
      </c>
      <c r="Y246" s="18">
        <f>Y244*2.5</f>
        <v>3580</v>
      </c>
      <c r="Z246" s="18">
        <v>0</v>
      </c>
      <c r="AA246" s="18">
        <v>0.1</v>
      </c>
      <c r="AB246" s="18">
        <v>0</v>
      </c>
      <c r="AE246" s="18">
        <v>0.5</v>
      </c>
      <c r="AF246" s="18">
        <v>1</v>
      </c>
      <c r="AJ246" s="18" t="str">
        <f>VLOOKUP(B246,Sheet2!$F$2:$K$15,4,0)</f>
        <v>images/icon/boss/zui_04.png</v>
      </c>
    </row>
    <row r="247" spans="1:36" s="17" customFormat="1" x14ac:dyDescent="0.15">
      <c r="A247" s="17">
        <v>651</v>
      </c>
      <c r="B247" s="20" t="s">
        <v>64</v>
      </c>
      <c r="D247" s="20">
        <v>6.5</v>
      </c>
      <c r="E247" s="20"/>
      <c r="F247" s="17">
        <v>203</v>
      </c>
      <c r="H247" s="17">
        <v>1.4</v>
      </c>
      <c r="I247" s="17">
        <v>1</v>
      </c>
      <c r="J247" s="17">
        <v>20001</v>
      </c>
      <c r="K247" s="17">
        <v>20003</v>
      </c>
      <c r="T247" s="17">
        <v>200</v>
      </c>
      <c r="U247" s="20">
        <f t="shared" si="8"/>
        <v>170317</v>
      </c>
      <c r="V247" s="20">
        <f>VLOOKUP($D247,Sheet1!$B$4:$F$51,5,0)</f>
        <v>170317</v>
      </c>
      <c r="W247" s="20"/>
      <c r="X247" s="20">
        <f t="shared" si="9"/>
        <v>1575</v>
      </c>
      <c r="Y247" s="20">
        <f>VLOOKUP(D247,Sheet1!$B$4:$H$51,7,0)</f>
        <v>1575</v>
      </c>
      <c r="Z247" s="20">
        <v>0</v>
      </c>
      <c r="AA247" s="20">
        <v>0.1</v>
      </c>
      <c r="AB247" s="20">
        <v>0</v>
      </c>
      <c r="AC247" s="20"/>
      <c r="AD247" s="20"/>
      <c r="AE247" s="20">
        <v>0.5</v>
      </c>
      <c r="AF247" s="20">
        <v>1</v>
      </c>
      <c r="AG247" s="20"/>
      <c r="AH247" s="20"/>
      <c r="AI247" s="20"/>
    </row>
    <row r="248" spans="1:36" s="17" customFormat="1" x14ac:dyDescent="0.15">
      <c r="A248" s="17">
        <v>652</v>
      </c>
      <c r="B248" s="20" t="s">
        <v>65</v>
      </c>
      <c r="D248" s="20">
        <v>6.5</v>
      </c>
      <c r="E248" s="20"/>
      <c r="F248" s="17">
        <v>204</v>
      </c>
      <c r="H248" s="17">
        <v>1.4</v>
      </c>
      <c r="I248" s="17">
        <v>1</v>
      </c>
      <c r="J248" s="17">
        <v>20001</v>
      </c>
      <c r="K248" s="17">
        <v>20003</v>
      </c>
      <c r="T248" s="17">
        <v>200</v>
      </c>
      <c r="U248" s="20">
        <f t="shared" si="8"/>
        <v>170317</v>
      </c>
      <c r="V248" s="20">
        <f>VLOOKUP($D248,Sheet1!$B$4:$F$51,5,0)</f>
        <v>170317</v>
      </c>
      <c r="W248" s="20"/>
      <c r="X248" s="20">
        <f t="shared" si="9"/>
        <v>1575</v>
      </c>
      <c r="Y248" s="20">
        <f>VLOOKUP(D248,Sheet1!$B$4:$H$51,7,0)</f>
        <v>1575</v>
      </c>
      <c r="Z248" s="20">
        <v>0</v>
      </c>
      <c r="AA248" s="20">
        <v>0.1</v>
      </c>
      <c r="AB248" s="20">
        <v>0</v>
      </c>
      <c r="AC248" s="20"/>
      <c r="AD248" s="20"/>
      <c r="AE248" s="20">
        <v>0.5</v>
      </c>
      <c r="AF248" s="20">
        <v>1</v>
      </c>
      <c r="AG248" s="20"/>
      <c r="AH248" s="20"/>
      <c r="AI248" s="20"/>
    </row>
    <row r="249" spans="1:36" s="17" customFormat="1" x14ac:dyDescent="0.15">
      <c r="A249" s="17">
        <v>653</v>
      </c>
      <c r="B249" s="20" t="s">
        <v>66</v>
      </c>
      <c r="D249" s="20">
        <v>6.5</v>
      </c>
      <c r="E249" s="20"/>
      <c r="F249" s="17">
        <v>205</v>
      </c>
      <c r="H249" s="17">
        <v>1.4</v>
      </c>
      <c r="I249" s="17">
        <v>1</v>
      </c>
      <c r="J249" s="17">
        <v>20001</v>
      </c>
      <c r="K249" s="17">
        <v>20003</v>
      </c>
      <c r="T249" s="17">
        <v>200</v>
      </c>
      <c r="U249" s="20">
        <f t="shared" si="8"/>
        <v>170317</v>
      </c>
      <c r="V249" s="20">
        <f>VLOOKUP($D249,Sheet1!$B$4:$F$51,5,0)</f>
        <v>170317</v>
      </c>
      <c r="W249" s="20"/>
      <c r="X249" s="20">
        <f t="shared" si="9"/>
        <v>1575</v>
      </c>
      <c r="Y249" s="20">
        <f>VLOOKUP(D249,Sheet1!$B$4:$H$51,7,0)</f>
        <v>1575</v>
      </c>
      <c r="Z249" s="20">
        <v>0</v>
      </c>
      <c r="AA249" s="20">
        <v>0.1</v>
      </c>
      <c r="AB249" s="20">
        <v>0</v>
      </c>
      <c r="AC249" s="20"/>
      <c r="AD249" s="20"/>
      <c r="AE249" s="20">
        <v>0.5</v>
      </c>
      <c r="AF249" s="20">
        <v>1</v>
      </c>
      <c r="AG249" s="20"/>
      <c r="AH249" s="20"/>
      <c r="AI249" s="20"/>
    </row>
    <row r="250" spans="1:36" s="17" customFormat="1" ht="12.75" customHeight="1" x14ac:dyDescent="0.15">
      <c r="A250" s="17">
        <v>654</v>
      </c>
      <c r="B250" s="20" t="s">
        <v>67</v>
      </c>
      <c r="D250" s="20">
        <v>6.5</v>
      </c>
      <c r="E250" s="20"/>
      <c r="F250" s="17">
        <v>207</v>
      </c>
      <c r="G250" s="17">
        <v>1001</v>
      </c>
      <c r="H250" s="17">
        <v>1.4</v>
      </c>
      <c r="I250" s="17">
        <v>1</v>
      </c>
      <c r="J250" s="17">
        <v>20001</v>
      </c>
      <c r="K250" s="17">
        <v>20003</v>
      </c>
      <c r="T250" s="17">
        <v>300</v>
      </c>
      <c r="U250" s="20">
        <f t="shared" si="8"/>
        <v>170317</v>
      </c>
      <c r="V250" s="20">
        <f>VLOOKUP($D250,Sheet1!$B$4:$F$51,5,0)</f>
        <v>170317</v>
      </c>
      <c r="W250" s="20"/>
      <c r="X250" s="20">
        <f t="shared" si="9"/>
        <v>1575</v>
      </c>
      <c r="Y250" s="20">
        <f>VLOOKUP(D250,Sheet1!$B$4:$H$51,7,0)</f>
        <v>1575</v>
      </c>
      <c r="Z250" s="20">
        <v>0</v>
      </c>
      <c r="AA250" s="20">
        <v>0.1</v>
      </c>
      <c r="AB250" s="20">
        <v>0</v>
      </c>
      <c r="AD250" s="20"/>
      <c r="AE250" s="20">
        <v>0.5</v>
      </c>
      <c r="AF250" s="20">
        <v>1</v>
      </c>
    </row>
    <row r="251" spans="1:36" s="17" customFormat="1" x14ac:dyDescent="0.15">
      <c r="A251" s="17">
        <v>655</v>
      </c>
      <c r="B251" s="20" t="s">
        <v>68</v>
      </c>
      <c r="D251" s="20">
        <v>6.5</v>
      </c>
      <c r="E251" s="20"/>
      <c r="F251" s="17">
        <v>209</v>
      </c>
      <c r="G251" s="17">
        <v>1003</v>
      </c>
      <c r="H251" s="17">
        <v>1.3080000000000001</v>
      </c>
      <c r="I251" s="17">
        <v>1</v>
      </c>
      <c r="J251" s="17">
        <v>20001</v>
      </c>
      <c r="K251" s="17">
        <v>20003</v>
      </c>
      <c r="T251" s="17">
        <v>200</v>
      </c>
      <c r="U251" s="20">
        <f t="shared" si="8"/>
        <v>170317</v>
      </c>
      <c r="V251" s="20">
        <f>VLOOKUP($D251,Sheet1!$B$4:$F$51,5,0)</f>
        <v>170317</v>
      </c>
      <c r="W251" s="20"/>
      <c r="X251" s="20">
        <f t="shared" si="9"/>
        <v>1575</v>
      </c>
      <c r="Y251" s="20">
        <f>VLOOKUP(D251,Sheet1!$B$4:$H$51,7,0)</f>
        <v>1575</v>
      </c>
      <c r="Z251" s="20">
        <v>0</v>
      </c>
      <c r="AA251" s="20">
        <v>0.1</v>
      </c>
      <c r="AB251" s="20">
        <v>0</v>
      </c>
      <c r="AD251" s="20"/>
      <c r="AE251" s="20">
        <v>0.5</v>
      </c>
      <c r="AF251" s="20">
        <v>1</v>
      </c>
    </row>
    <row r="252" spans="1:36" s="17" customFormat="1" x14ac:dyDescent="0.15">
      <c r="A252" s="17">
        <v>656</v>
      </c>
      <c r="B252" s="20" t="s">
        <v>69</v>
      </c>
      <c r="D252" s="20">
        <v>6.5</v>
      </c>
      <c r="E252" s="20"/>
      <c r="F252" s="17">
        <v>208</v>
      </c>
      <c r="H252" s="17">
        <v>1.4</v>
      </c>
      <c r="I252" s="17">
        <v>1</v>
      </c>
      <c r="J252" s="17">
        <v>20001</v>
      </c>
      <c r="K252" s="17">
        <v>20003</v>
      </c>
      <c r="T252" s="17">
        <v>450</v>
      </c>
      <c r="U252" s="20">
        <f t="shared" si="8"/>
        <v>170317</v>
      </c>
      <c r="V252" s="20">
        <f>VLOOKUP($D252,Sheet1!$B$4:$F$51,5,0)</f>
        <v>170317</v>
      </c>
      <c r="W252" s="20"/>
      <c r="X252" s="20">
        <f t="shared" si="9"/>
        <v>1260</v>
      </c>
      <c r="Y252" s="20">
        <f>Y251/1.25</f>
        <v>1260</v>
      </c>
      <c r="Z252" s="20">
        <v>0</v>
      </c>
      <c r="AA252" s="20">
        <v>0.1</v>
      </c>
      <c r="AB252" s="20">
        <v>0</v>
      </c>
      <c r="AD252" s="20"/>
      <c r="AE252" s="20">
        <v>0.5</v>
      </c>
      <c r="AF252" s="20">
        <v>1</v>
      </c>
    </row>
    <row r="253" spans="1:36" s="18" customFormat="1" x14ac:dyDescent="0.15">
      <c r="A253" s="18">
        <v>657</v>
      </c>
      <c r="B253" s="18" t="s">
        <v>78</v>
      </c>
      <c r="D253" s="18">
        <v>6.5</v>
      </c>
      <c r="F253" s="18">
        <v>208</v>
      </c>
      <c r="H253" s="18">
        <v>1.82</v>
      </c>
      <c r="I253" s="18">
        <v>2</v>
      </c>
      <c r="J253" s="18">
        <v>20001</v>
      </c>
      <c r="K253" s="18">
        <v>20003</v>
      </c>
      <c r="T253" s="18">
        <v>400</v>
      </c>
      <c r="U253" s="20">
        <f t="shared" si="8"/>
        <v>851585</v>
      </c>
      <c r="V253" s="18">
        <f t="shared" ref="V253" si="17">V252*5</f>
        <v>851585</v>
      </c>
      <c r="X253" s="22">
        <f t="shared" si="9"/>
        <v>3937</v>
      </c>
      <c r="Y253" s="18">
        <f>Y251*2.5</f>
        <v>3937.5</v>
      </c>
      <c r="Z253" s="18">
        <v>0</v>
      </c>
      <c r="AA253" s="18">
        <v>0.1</v>
      </c>
      <c r="AB253" s="18">
        <v>0</v>
      </c>
      <c r="AE253" s="18">
        <v>0.5</v>
      </c>
      <c r="AF253" s="18">
        <v>1</v>
      </c>
      <c r="AJ253" s="18" t="str">
        <f>VLOOKUP(B253,Sheet2!$F$2:$K$15,4,0)</f>
        <v>images/icon/boss/zui_04.png</v>
      </c>
    </row>
    <row r="254" spans="1:36" s="17" customFormat="1" x14ac:dyDescent="0.15">
      <c r="A254" s="17">
        <v>661</v>
      </c>
      <c r="B254" s="20" t="s">
        <v>64</v>
      </c>
      <c r="D254" s="20">
        <v>6.6</v>
      </c>
      <c r="E254" s="20"/>
      <c r="F254" s="17">
        <v>203</v>
      </c>
      <c r="H254" s="17">
        <v>1.4</v>
      </c>
      <c r="I254" s="17">
        <v>1</v>
      </c>
      <c r="J254" s="17">
        <v>20001</v>
      </c>
      <c r="K254" s="17">
        <v>20003</v>
      </c>
      <c r="T254" s="17">
        <v>200</v>
      </c>
      <c r="U254" s="20">
        <f t="shared" si="8"/>
        <v>187349</v>
      </c>
      <c r="V254" s="20">
        <f>VLOOKUP($D254,Sheet1!$B$4:$F$51,5,0)</f>
        <v>187349</v>
      </c>
      <c r="W254" s="20"/>
      <c r="X254" s="20">
        <f t="shared" si="9"/>
        <v>1732</v>
      </c>
      <c r="Y254" s="20">
        <f>VLOOKUP(D254,Sheet1!$B$4:$H$51,7,0)</f>
        <v>1732</v>
      </c>
      <c r="Z254" s="20">
        <v>0</v>
      </c>
      <c r="AA254" s="20">
        <v>0.1</v>
      </c>
      <c r="AB254" s="20">
        <v>0</v>
      </c>
      <c r="AC254" s="20"/>
      <c r="AD254" s="20"/>
      <c r="AE254" s="20">
        <v>0.5</v>
      </c>
      <c r="AF254" s="20">
        <v>1</v>
      </c>
      <c r="AG254" s="20"/>
      <c r="AH254" s="20"/>
      <c r="AI254" s="20"/>
    </row>
    <row r="255" spans="1:36" s="17" customFormat="1" x14ac:dyDescent="0.15">
      <c r="A255" s="17">
        <v>662</v>
      </c>
      <c r="B255" s="20" t="s">
        <v>65</v>
      </c>
      <c r="D255" s="20">
        <v>6.6</v>
      </c>
      <c r="E255" s="20"/>
      <c r="F255" s="17">
        <v>204</v>
      </c>
      <c r="H255" s="17">
        <v>1.4</v>
      </c>
      <c r="I255" s="17">
        <v>1</v>
      </c>
      <c r="J255" s="17">
        <v>20001</v>
      </c>
      <c r="K255" s="17">
        <v>20003</v>
      </c>
      <c r="T255" s="17">
        <v>200</v>
      </c>
      <c r="U255" s="20">
        <f t="shared" si="8"/>
        <v>187349</v>
      </c>
      <c r="V255" s="20">
        <f>VLOOKUP($D255,Sheet1!$B$4:$F$51,5,0)</f>
        <v>187349</v>
      </c>
      <c r="W255" s="20"/>
      <c r="X255" s="20">
        <f t="shared" si="9"/>
        <v>1732</v>
      </c>
      <c r="Y255" s="20">
        <f>VLOOKUP(D255,Sheet1!$B$4:$H$51,7,0)</f>
        <v>1732</v>
      </c>
      <c r="Z255" s="20">
        <v>0</v>
      </c>
      <c r="AA255" s="20">
        <v>0.1</v>
      </c>
      <c r="AB255" s="20">
        <v>0</v>
      </c>
      <c r="AC255" s="20"/>
      <c r="AD255" s="20"/>
      <c r="AE255" s="20">
        <v>0.5</v>
      </c>
      <c r="AF255" s="20">
        <v>1</v>
      </c>
      <c r="AG255" s="20"/>
      <c r="AH255" s="20"/>
      <c r="AI255" s="20"/>
    </row>
    <row r="256" spans="1:36" s="17" customFormat="1" x14ac:dyDescent="0.15">
      <c r="A256" s="17">
        <v>663</v>
      </c>
      <c r="B256" s="20" t="s">
        <v>66</v>
      </c>
      <c r="D256" s="20">
        <v>6.6</v>
      </c>
      <c r="E256" s="20"/>
      <c r="F256" s="17">
        <v>205</v>
      </c>
      <c r="H256" s="17">
        <v>1.4</v>
      </c>
      <c r="I256" s="17">
        <v>1</v>
      </c>
      <c r="J256" s="17">
        <v>20001</v>
      </c>
      <c r="K256" s="17">
        <v>20003</v>
      </c>
      <c r="T256" s="17">
        <v>200</v>
      </c>
      <c r="U256" s="20">
        <f t="shared" si="8"/>
        <v>187349</v>
      </c>
      <c r="V256" s="20">
        <f>VLOOKUP($D256,Sheet1!$B$4:$F$51,5,0)</f>
        <v>187349</v>
      </c>
      <c r="W256" s="20"/>
      <c r="X256" s="20">
        <f t="shared" si="9"/>
        <v>1732</v>
      </c>
      <c r="Y256" s="20">
        <f>VLOOKUP(D256,Sheet1!$B$4:$H$51,7,0)</f>
        <v>1732</v>
      </c>
      <c r="Z256" s="20">
        <v>0</v>
      </c>
      <c r="AA256" s="20">
        <v>0.1</v>
      </c>
      <c r="AB256" s="20">
        <v>0</v>
      </c>
      <c r="AC256" s="20"/>
      <c r="AD256" s="20"/>
      <c r="AE256" s="20">
        <v>0.5</v>
      </c>
      <c r="AF256" s="20">
        <v>1</v>
      </c>
      <c r="AG256" s="20"/>
      <c r="AH256" s="20"/>
      <c r="AI256" s="20"/>
    </row>
    <row r="257" spans="1:36" s="17" customFormat="1" ht="12.75" customHeight="1" x14ac:dyDescent="0.15">
      <c r="A257" s="17">
        <v>664</v>
      </c>
      <c r="B257" s="20" t="s">
        <v>67</v>
      </c>
      <c r="D257" s="20">
        <v>6.6</v>
      </c>
      <c r="E257" s="20"/>
      <c r="F257" s="17">
        <v>207</v>
      </c>
      <c r="G257" s="17">
        <v>1001</v>
      </c>
      <c r="H257" s="17">
        <v>1.4</v>
      </c>
      <c r="I257" s="17">
        <v>1</v>
      </c>
      <c r="J257" s="17">
        <v>20001</v>
      </c>
      <c r="K257" s="17">
        <v>20003</v>
      </c>
      <c r="T257" s="17">
        <v>300</v>
      </c>
      <c r="U257" s="20">
        <f t="shared" si="8"/>
        <v>187349</v>
      </c>
      <c r="V257" s="20">
        <f>VLOOKUP($D257,Sheet1!$B$4:$F$51,5,0)</f>
        <v>187349</v>
      </c>
      <c r="W257" s="20"/>
      <c r="X257" s="20">
        <f t="shared" si="9"/>
        <v>1732</v>
      </c>
      <c r="Y257" s="20">
        <f>VLOOKUP(D257,Sheet1!$B$4:$H$51,7,0)</f>
        <v>1732</v>
      </c>
      <c r="Z257" s="20">
        <v>0</v>
      </c>
      <c r="AA257" s="20">
        <v>0.1</v>
      </c>
      <c r="AB257" s="20">
        <v>0</v>
      </c>
      <c r="AD257" s="20"/>
      <c r="AE257" s="20">
        <v>0.5</v>
      </c>
      <c r="AF257" s="20">
        <v>1</v>
      </c>
    </row>
    <row r="258" spans="1:36" s="17" customFormat="1" x14ac:dyDescent="0.15">
      <c r="A258" s="17">
        <v>665</v>
      </c>
      <c r="B258" s="20" t="s">
        <v>68</v>
      </c>
      <c r="D258" s="20">
        <v>6.6</v>
      </c>
      <c r="E258" s="20"/>
      <c r="F258" s="17">
        <v>209</v>
      </c>
      <c r="G258" s="17">
        <v>1003</v>
      </c>
      <c r="H258" s="17">
        <v>1.3080000000000001</v>
      </c>
      <c r="I258" s="17">
        <v>1</v>
      </c>
      <c r="J258" s="17">
        <v>20001</v>
      </c>
      <c r="K258" s="17">
        <v>20003</v>
      </c>
      <c r="T258" s="17">
        <v>200</v>
      </c>
      <c r="U258" s="20">
        <f t="shared" si="8"/>
        <v>187349</v>
      </c>
      <c r="V258" s="20">
        <f>VLOOKUP($D258,Sheet1!$B$4:$F$51,5,0)</f>
        <v>187349</v>
      </c>
      <c r="W258" s="20"/>
      <c r="X258" s="20">
        <f t="shared" si="9"/>
        <v>1732</v>
      </c>
      <c r="Y258" s="20">
        <f>VLOOKUP(D258,Sheet1!$B$4:$H$51,7,0)</f>
        <v>1732</v>
      </c>
      <c r="Z258" s="20">
        <v>0</v>
      </c>
      <c r="AA258" s="20">
        <v>0.1</v>
      </c>
      <c r="AB258" s="20">
        <v>0</v>
      </c>
      <c r="AD258" s="20"/>
      <c r="AE258" s="20">
        <v>0.5</v>
      </c>
      <c r="AF258" s="20">
        <v>1</v>
      </c>
    </row>
    <row r="259" spans="1:36" s="17" customFormat="1" x14ac:dyDescent="0.15">
      <c r="A259" s="17">
        <v>666</v>
      </c>
      <c r="B259" s="20" t="s">
        <v>69</v>
      </c>
      <c r="D259" s="20">
        <v>6.6</v>
      </c>
      <c r="E259" s="20"/>
      <c r="F259" s="17">
        <v>208</v>
      </c>
      <c r="H259" s="17">
        <v>1.4</v>
      </c>
      <c r="I259" s="17">
        <v>1</v>
      </c>
      <c r="J259" s="17">
        <v>20001</v>
      </c>
      <c r="K259" s="17">
        <v>20003</v>
      </c>
      <c r="T259" s="17">
        <v>450</v>
      </c>
      <c r="U259" s="20">
        <f t="shared" si="8"/>
        <v>187349</v>
      </c>
      <c r="V259" s="20">
        <f>VLOOKUP($D259,Sheet1!$B$4:$F$51,5,0)</f>
        <v>187349</v>
      </c>
      <c r="W259" s="20"/>
      <c r="X259" s="20">
        <f t="shared" si="9"/>
        <v>1385</v>
      </c>
      <c r="Y259" s="20">
        <f>Y258/1.25</f>
        <v>1385.6</v>
      </c>
      <c r="Z259" s="20">
        <v>0</v>
      </c>
      <c r="AA259" s="20">
        <v>0.1</v>
      </c>
      <c r="AB259" s="20">
        <v>0</v>
      </c>
      <c r="AD259" s="20"/>
      <c r="AE259" s="20">
        <v>0.5</v>
      </c>
      <c r="AF259" s="20">
        <v>1</v>
      </c>
    </row>
    <row r="260" spans="1:36" s="18" customFormat="1" x14ac:dyDescent="0.15">
      <c r="A260" s="18">
        <v>667</v>
      </c>
      <c r="B260" s="18" t="s">
        <v>76</v>
      </c>
      <c r="D260" s="18">
        <v>6.6</v>
      </c>
      <c r="F260" s="18">
        <v>206</v>
      </c>
      <c r="H260" s="18">
        <v>1.82</v>
      </c>
      <c r="I260" s="18">
        <v>2</v>
      </c>
      <c r="J260" s="18">
        <v>20001</v>
      </c>
      <c r="K260" s="18">
        <v>20003</v>
      </c>
      <c r="O260" s="18">
        <v>20002</v>
      </c>
      <c r="T260" s="18">
        <v>400</v>
      </c>
      <c r="U260" s="20">
        <f t="shared" si="8"/>
        <v>936745</v>
      </c>
      <c r="V260" s="18">
        <f t="shared" ref="V260" si="18">V259*5</f>
        <v>936745</v>
      </c>
      <c r="X260" s="22">
        <f t="shared" si="9"/>
        <v>4330</v>
      </c>
      <c r="Y260" s="18">
        <f>Y258*2.5</f>
        <v>4330</v>
      </c>
      <c r="Z260" s="18">
        <v>0</v>
      </c>
      <c r="AA260" s="18">
        <v>0.1</v>
      </c>
      <c r="AB260" s="18">
        <v>0</v>
      </c>
      <c r="AE260" s="18">
        <v>0.5</v>
      </c>
      <c r="AF260" s="18">
        <v>1</v>
      </c>
      <c r="AJ260" s="18" t="str">
        <f>VLOOKUP(B260,Sheet2!$F$2:$K$15,4,0)</f>
        <v>images/icon/boss/zui_07.png</v>
      </c>
    </row>
    <row r="261" spans="1:36" s="17" customFormat="1" x14ac:dyDescent="0.15">
      <c r="A261" s="17">
        <v>711</v>
      </c>
      <c r="B261" s="20" t="s">
        <v>64</v>
      </c>
      <c r="D261" s="20">
        <v>7.1</v>
      </c>
      <c r="E261" s="20"/>
      <c r="F261" s="17">
        <v>203</v>
      </c>
      <c r="H261" s="17">
        <v>1.4</v>
      </c>
      <c r="I261" s="17">
        <v>1</v>
      </c>
      <c r="J261" s="17">
        <v>20001</v>
      </c>
      <c r="K261" s="17">
        <v>20003</v>
      </c>
      <c r="T261" s="17">
        <v>200</v>
      </c>
      <c r="U261" s="20">
        <f t="shared" si="8"/>
        <v>231845</v>
      </c>
      <c r="V261" s="20">
        <f>VLOOKUP($D261,Sheet1!$B$4:$F$51,5,0)</f>
        <v>231845</v>
      </c>
      <c r="W261" s="20"/>
      <c r="X261" s="20">
        <f t="shared" si="9"/>
        <v>2318</v>
      </c>
      <c r="Y261" s="20">
        <f>VLOOKUP(D261,Sheet1!$B$4:$H$51,7,0)</f>
        <v>2318</v>
      </c>
      <c r="Z261" s="20">
        <v>0</v>
      </c>
      <c r="AA261" s="20">
        <v>0.1</v>
      </c>
      <c r="AB261" s="20">
        <v>0</v>
      </c>
      <c r="AC261" s="20"/>
      <c r="AD261" s="20"/>
      <c r="AE261" s="20">
        <v>0.5</v>
      </c>
      <c r="AF261" s="20">
        <v>1</v>
      </c>
      <c r="AG261" s="20"/>
      <c r="AH261" s="20"/>
      <c r="AI261" s="20"/>
    </row>
    <row r="262" spans="1:36" s="17" customFormat="1" x14ac:dyDescent="0.15">
      <c r="A262" s="17">
        <v>712</v>
      </c>
      <c r="B262" s="20" t="s">
        <v>65</v>
      </c>
      <c r="D262" s="20">
        <v>7.1</v>
      </c>
      <c r="E262" s="20"/>
      <c r="F262" s="17">
        <v>204</v>
      </c>
      <c r="H262" s="17">
        <v>1.4</v>
      </c>
      <c r="I262" s="17">
        <v>1</v>
      </c>
      <c r="J262" s="17">
        <v>20001</v>
      </c>
      <c r="K262" s="17">
        <v>20003</v>
      </c>
      <c r="T262" s="17">
        <v>200</v>
      </c>
      <c r="U262" s="20">
        <f t="shared" si="8"/>
        <v>231845</v>
      </c>
      <c r="V262" s="20">
        <f>VLOOKUP($D262,Sheet1!$B$4:$F$51,5,0)</f>
        <v>231845</v>
      </c>
      <c r="W262" s="20"/>
      <c r="X262" s="20">
        <f t="shared" si="9"/>
        <v>2318</v>
      </c>
      <c r="Y262" s="20">
        <f>VLOOKUP(D262,Sheet1!$B$4:$H$51,7,0)</f>
        <v>2318</v>
      </c>
      <c r="Z262" s="20">
        <v>0</v>
      </c>
      <c r="AA262" s="20">
        <v>0.1</v>
      </c>
      <c r="AB262" s="20">
        <v>0</v>
      </c>
      <c r="AC262" s="20"/>
      <c r="AD262" s="20"/>
      <c r="AE262" s="20">
        <v>0.5</v>
      </c>
      <c r="AF262" s="20">
        <v>1</v>
      </c>
      <c r="AG262" s="20"/>
      <c r="AH262" s="20"/>
      <c r="AI262" s="20"/>
    </row>
    <row r="263" spans="1:36" s="17" customFormat="1" x14ac:dyDescent="0.15">
      <c r="A263" s="17">
        <v>713</v>
      </c>
      <c r="B263" s="20" t="s">
        <v>66</v>
      </c>
      <c r="D263" s="20">
        <v>7.1</v>
      </c>
      <c r="E263" s="20"/>
      <c r="F263" s="17">
        <v>205</v>
      </c>
      <c r="H263" s="17">
        <v>1.4</v>
      </c>
      <c r="I263" s="17">
        <v>1</v>
      </c>
      <c r="J263" s="17">
        <v>20001</v>
      </c>
      <c r="K263" s="17">
        <v>20003</v>
      </c>
      <c r="T263" s="17">
        <v>200</v>
      </c>
      <c r="U263" s="20">
        <f t="shared" si="8"/>
        <v>231845</v>
      </c>
      <c r="V263" s="20">
        <f>VLOOKUP($D263,Sheet1!$B$4:$F$51,5,0)</f>
        <v>231845</v>
      </c>
      <c r="W263" s="20"/>
      <c r="X263" s="20">
        <f t="shared" si="9"/>
        <v>2318</v>
      </c>
      <c r="Y263" s="20">
        <f>VLOOKUP(D263,Sheet1!$B$4:$H$51,7,0)</f>
        <v>2318</v>
      </c>
      <c r="Z263" s="20">
        <v>0</v>
      </c>
      <c r="AA263" s="20">
        <v>0.1</v>
      </c>
      <c r="AB263" s="20">
        <v>0</v>
      </c>
      <c r="AC263" s="20"/>
      <c r="AD263" s="20"/>
      <c r="AE263" s="20">
        <v>0.5</v>
      </c>
      <c r="AF263" s="20">
        <v>1</v>
      </c>
      <c r="AG263" s="20"/>
      <c r="AH263" s="20"/>
      <c r="AI263" s="20"/>
    </row>
    <row r="264" spans="1:36" s="17" customFormat="1" ht="12.75" customHeight="1" x14ac:dyDescent="0.15">
      <c r="A264" s="17">
        <v>714</v>
      </c>
      <c r="B264" s="20" t="s">
        <v>67</v>
      </c>
      <c r="D264" s="20">
        <v>7.1</v>
      </c>
      <c r="E264" s="20"/>
      <c r="F264" s="17">
        <v>207</v>
      </c>
      <c r="G264" s="17">
        <v>1001</v>
      </c>
      <c r="H264" s="17">
        <v>1.4</v>
      </c>
      <c r="I264" s="17">
        <v>1</v>
      </c>
      <c r="J264" s="17">
        <v>20001</v>
      </c>
      <c r="K264" s="17">
        <v>20003</v>
      </c>
      <c r="T264" s="17">
        <v>300</v>
      </c>
      <c r="U264" s="20">
        <f t="shared" si="8"/>
        <v>231845</v>
      </c>
      <c r="V264" s="20">
        <f>VLOOKUP($D264,Sheet1!$B$4:$F$51,5,0)</f>
        <v>231845</v>
      </c>
      <c r="W264" s="20"/>
      <c r="X264" s="20">
        <f t="shared" si="9"/>
        <v>2318</v>
      </c>
      <c r="Y264" s="20">
        <f>VLOOKUP(D264,Sheet1!$B$4:$H$51,7,0)</f>
        <v>2318</v>
      </c>
      <c r="Z264" s="20">
        <v>0</v>
      </c>
      <c r="AA264" s="20">
        <v>0.1</v>
      </c>
      <c r="AB264" s="20">
        <v>0</v>
      </c>
      <c r="AD264" s="20"/>
      <c r="AE264" s="20">
        <v>0.5</v>
      </c>
      <c r="AF264" s="20">
        <v>1</v>
      </c>
    </row>
    <row r="265" spans="1:36" s="17" customFormat="1" x14ac:dyDescent="0.15">
      <c r="A265" s="17">
        <v>715</v>
      </c>
      <c r="B265" s="20" t="s">
        <v>68</v>
      </c>
      <c r="D265" s="20">
        <v>7.1</v>
      </c>
      <c r="E265" s="20"/>
      <c r="F265" s="17">
        <v>209</v>
      </c>
      <c r="G265" s="17">
        <v>1003</v>
      </c>
      <c r="H265" s="17">
        <v>1.3080000000000001</v>
      </c>
      <c r="I265" s="17">
        <v>1</v>
      </c>
      <c r="J265" s="17">
        <v>20001</v>
      </c>
      <c r="K265" s="17">
        <v>20003</v>
      </c>
      <c r="T265" s="17">
        <v>200</v>
      </c>
      <c r="U265" s="20">
        <f t="shared" ref="U265:U328" si="19">TRUNC(V265)</f>
        <v>231845</v>
      </c>
      <c r="V265" s="20">
        <f>VLOOKUP($D265,Sheet1!$B$4:$F$51,5,0)</f>
        <v>231845</v>
      </c>
      <c r="W265" s="20"/>
      <c r="X265" s="20">
        <f t="shared" ref="X265:X328" si="20">TRUNC(Y265)</f>
        <v>2318</v>
      </c>
      <c r="Y265" s="20">
        <f>VLOOKUP(D265,Sheet1!$B$4:$H$51,7,0)</f>
        <v>2318</v>
      </c>
      <c r="Z265" s="20">
        <v>0</v>
      </c>
      <c r="AA265" s="20">
        <v>0.1</v>
      </c>
      <c r="AB265" s="20">
        <v>0</v>
      </c>
      <c r="AD265" s="20"/>
      <c r="AE265" s="20">
        <v>0.5</v>
      </c>
      <c r="AF265" s="20">
        <v>1</v>
      </c>
    </row>
    <row r="266" spans="1:36" s="17" customFormat="1" x14ac:dyDescent="0.15">
      <c r="A266" s="17">
        <v>716</v>
      </c>
      <c r="B266" s="20" t="s">
        <v>69</v>
      </c>
      <c r="D266" s="20">
        <v>7.1</v>
      </c>
      <c r="E266" s="20"/>
      <c r="F266" s="17">
        <v>208</v>
      </c>
      <c r="H266" s="17">
        <v>1.4</v>
      </c>
      <c r="I266" s="17">
        <v>1</v>
      </c>
      <c r="J266" s="17">
        <v>20001</v>
      </c>
      <c r="K266" s="17">
        <v>20003</v>
      </c>
      <c r="T266" s="17">
        <v>450</v>
      </c>
      <c r="U266" s="20">
        <f t="shared" si="19"/>
        <v>231845</v>
      </c>
      <c r="V266" s="20">
        <f>VLOOKUP($D266,Sheet1!$B$4:$F$51,5,0)</f>
        <v>231845</v>
      </c>
      <c r="W266" s="20"/>
      <c r="X266" s="20">
        <f t="shared" si="20"/>
        <v>1854</v>
      </c>
      <c r="Y266" s="20">
        <f>Y265/1.25</f>
        <v>1854.4</v>
      </c>
      <c r="Z266" s="20">
        <v>0</v>
      </c>
      <c r="AA266" s="20">
        <v>0.1</v>
      </c>
      <c r="AB266" s="20">
        <v>0</v>
      </c>
      <c r="AD266" s="20"/>
      <c r="AE266" s="20">
        <v>0.5</v>
      </c>
      <c r="AF266" s="20">
        <v>1</v>
      </c>
    </row>
    <row r="267" spans="1:36" s="18" customFormat="1" x14ac:dyDescent="0.15">
      <c r="A267" s="18">
        <v>717</v>
      </c>
      <c r="B267" s="18" t="s">
        <v>70</v>
      </c>
      <c r="D267" s="18">
        <v>7.1</v>
      </c>
      <c r="F267" s="18">
        <v>205</v>
      </c>
      <c r="H267" s="18">
        <v>1.82</v>
      </c>
      <c r="I267" s="18">
        <v>2</v>
      </c>
      <c r="J267" s="18">
        <v>20001</v>
      </c>
      <c r="K267" s="18">
        <v>20003</v>
      </c>
      <c r="T267" s="18">
        <v>400</v>
      </c>
      <c r="U267" s="20">
        <f t="shared" si="19"/>
        <v>1159225</v>
      </c>
      <c r="V267" s="18">
        <f t="shared" ref="V267" si="21">V266*5</f>
        <v>1159225</v>
      </c>
      <c r="X267" s="22">
        <f t="shared" si="20"/>
        <v>5795</v>
      </c>
      <c r="Y267" s="18">
        <f>Y265*2.5</f>
        <v>5795</v>
      </c>
      <c r="Z267" s="18">
        <v>0</v>
      </c>
      <c r="AA267" s="18">
        <v>0.1</v>
      </c>
      <c r="AB267" s="18">
        <v>0</v>
      </c>
      <c r="AE267" s="18">
        <v>0.5</v>
      </c>
      <c r="AF267" s="18">
        <v>1</v>
      </c>
      <c r="AJ267" s="18" t="str">
        <f>VLOOKUP(B267,Sheet2!$F$2:$K$15,4,0)</f>
        <v>images/icon/boss/zui_05.png</v>
      </c>
    </row>
    <row r="268" spans="1:36" s="17" customFormat="1" x14ac:dyDescent="0.15">
      <c r="A268" s="17">
        <v>721</v>
      </c>
      <c r="B268" s="20" t="s">
        <v>64</v>
      </c>
      <c r="D268" s="20">
        <v>7.2</v>
      </c>
      <c r="E268" s="20"/>
      <c r="F268" s="17">
        <v>203</v>
      </c>
      <c r="H268" s="17">
        <v>1.4</v>
      </c>
      <c r="I268" s="17">
        <v>1</v>
      </c>
      <c r="J268" s="17">
        <v>20001</v>
      </c>
      <c r="K268" s="17">
        <v>20003</v>
      </c>
      <c r="T268" s="17">
        <v>200</v>
      </c>
      <c r="U268" s="20">
        <f t="shared" si="19"/>
        <v>255029</v>
      </c>
      <c r="V268" s="20">
        <f>VLOOKUP($D268,Sheet1!$B$4:$F$51,5,0)</f>
        <v>255029</v>
      </c>
      <c r="W268" s="20"/>
      <c r="X268" s="20">
        <f t="shared" si="20"/>
        <v>2550</v>
      </c>
      <c r="Y268" s="20">
        <f>VLOOKUP(D268,Sheet1!$B$4:$H$51,7,0)</f>
        <v>2550</v>
      </c>
      <c r="Z268" s="20">
        <v>0</v>
      </c>
      <c r="AA268" s="20">
        <v>0.1</v>
      </c>
      <c r="AB268" s="20">
        <v>0</v>
      </c>
      <c r="AC268" s="20"/>
      <c r="AD268" s="20"/>
      <c r="AE268" s="20">
        <v>0.5</v>
      </c>
      <c r="AF268" s="20">
        <v>1</v>
      </c>
      <c r="AG268" s="20"/>
      <c r="AH268" s="20"/>
      <c r="AI268" s="20"/>
    </row>
    <row r="269" spans="1:36" s="17" customFormat="1" x14ac:dyDescent="0.15">
      <c r="A269" s="17">
        <v>722</v>
      </c>
      <c r="B269" s="20" t="s">
        <v>65</v>
      </c>
      <c r="D269" s="20">
        <v>7.2</v>
      </c>
      <c r="E269" s="20"/>
      <c r="F269" s="17">
        <v>204</v>
      </c>
      <c r="H269" s="17">
        <v>1.4</v>
      </c>
      <c r="I269" s="17">
        <v>1</v>
      </c>
      <c r="J269" s="17">
        <v>20001</v>
      </c>
      <c r="K269" s="17">
        <v>20003</v>
      </c>
      <c r="T269" s="17">
        <v>200</v>
      </c>
      <c r="U269" s="20">
        <f t="shared" si="19"/>
        <v>255029</v>
      </c>
      <c r="V269" s="20">
        <f>VLOOKUP($D269,Sheet1!$B$4:$F$51,5,0)</f>
        <v>255029</v>
      </c>
      <c r="W269" s="20"/>
      <c r="X269" s="20">
        <f t="shared" si="20"/>
        <v>2550</v>
      </c>
      <c r="Y269" s="20">
        <f>VLOOKUP(D269,Sheet1!$B$4:$H$51,7,0)</f>
        <v>2550</v>
      </c>
      <c r="Z269" s="20">
        <v>0</v>
      </c>
      <c r="AA269" s="20">
        <v>0.1</v>
      </c>
      <c r="AB269" s="20">
        <v>0</v>
      </c>
      <c r="AC269" s="20"/>
      <c r="AD269" s="20"/>
      <c r="AE269" s="20">
        <v>0.5</v>
      </c>
      <c r="AF269" s="20">
        <v>1</v>
      </c>
      <c r="AG269" s="20"/>
      <c r="AH269" s="20"/>
      <c r="AI269" s="20"/>
    </row>
    <row r="270" spans="1:36" s="17" customFormat="1" x14ac:dyDescent="0.15">
      <c r="A270" s="17">
        <v>723</v>
      </c>
      <c r="B270" s="20" t="s">
        <v>66</v>
      </c>
      <c r="D270" s="20">
        <v>7.2</v>
      </c>
      <c r="E270" s="20"/>
      <c r="F270" s="17">
        <v>205</v>
      </c>
      <c r="H270" s="17">
        <v>1.4</v>
      </c>
      <c r="I270" s="17">
        <v>1</v>
      </c>
      <c r="J270" s="17">
        <v>20001</v>
      </c>
      <c r="K270" s="17">
        <v>20003</v>
      </c>
      <c r="T270" s="17">
        <v>200</v>
      </c>
      <c r="U270" s="20">
        <f t="shared" si="19"/>
        <v>255029</v>
      </c>
      <c r="V270" s="20">
        <f>VLOOKUP($D270,Sheet1!$B$4:$F$51,5,0)</f>
        <v>255029</v>
      </c>
      <c r="W270" s="20"/>
      <c r="X270" s="20">
        <f t="shared" si="20"/>
        <v>2550</v>
      </c>
      <c r="Y270" s="20">
        <f>VLOOKUP(D270,Sheet1!$B$4:$H$51,7,0)</f>
        <v>2550</v>
      </c>
      <c r="Z270" s="20">
        <v>0</v>
      </c>
      <c r="AA270" s="20">
        <v>0.1</v>
      </c>
      <c r="AB270" s="20">
        <v>0</v>
      </c>
      <c r="AC270" s="20"/>
      <c r="AD270" s="20"/>
      <c r="AE270" s="20">
        <v>0.5</v>
      </c>
      <c r="AF270" s="20">
        <v>1</v>
      </c>
      <c r="AG270" s="20"/>
      <c r="AH270" s="20"/>
      <c r="AI270" s="20"/>
    </row>
    <row r="271" spans="1:36" s="17" customFormat="1" ht="12.75" customHeight="1" x14ac:dyDescent="0.15">
      <c r="A271" s="17">
        <v>724</v>
      </c>
      <c r="B271" s="20" t="s">
        <v>67</v>
      </c>
      <c r="D271" s="20">
        <v>7.2</v>
      </c>
      <c r="E271" s="20"/>
      <c r="F271" s="17">
        <v>207</v>
      </c>
      <c r="G271" s="17">
        <v>1001</v>
      </c>
      <c r="H271" s="17">
        <v>1.4</v>
      </c>
      <c r="I271" s="17">
        <v>1</v>
      </c>
      <c r="J271" s="17">
        <v>20001</v>
      </c>
      <c r="K271" s="17">
        <v>20003</v>
      </c>
      <c r="T271" s="17">
        <v>300</v>
      </c>
      <c r="U271" s="20">
        <f t="shared" si="19"/>
        <v>255029</v>
      </c>
      <c r="V271" s="20">
        <f>VLOOKUP($D271,Sheet1!$B$4:$F$51,5,0)</f>
        <v>255029</v>
      </c>
      <c r="W271" s="20"/>
      <c r="X271" s="20">
        <f t="shared" si="20"/>
        <v>2550</v>
      </c>
      <c r="Y271" s="20">
        <f>VLOOKUP(D271,Sheet1!$B$4:$H$51,7,0)</f>
        <v>2550</v>
      </c>
      <c r="Z271" s="20">
        <v>0</v>
      </c>
      <c r="AA271" s="20">
        <v>0.1</v>
      </c>
      <c r="AB271" s="20">
        <v>0</v>
      </c>
      <c r="AD271" s="20"/>
      <c r="AE271" s="20">
        <v>0.5</v>
      </c>
      <c r="AF271" s="20">
        <v>1</v>
      </c>
    </row>
    <row r="272" spans="1:36" s="17" customFormat="1" x14ac:dyDescent="0.15">
      <c r="A272" s="17">
        <v>725</v>
      </c>
      <c r="B272" s="20" t="s">
        <v>68</v>
      </c>
      <c r="D272" s="20">
        <v>7.2</v>
      </c>
      <c r="E272" s="20"/>
      <c r="F272" s="17">
        <v>209</v>
      </c>
      <c r="G272" s="17">
        <v>1003</v>
      </c>
      <c r="H272" s="17">
        <v>1.3080000000000001</v>
      </c>
      <c r="I272" s="17">
        <v>1</v>
      </c>
      <c r="J272" s="17">
        <v>20001</v>
      </c>
      <c r="K272" s="17">
        <v>20003</v>
      </c>
      <c r="T272" s="17">
        <v>200</v>
      </c>
      <c r="U272" s="20">
        <f t="shared" si="19"/>
        <v>255029</v>
      </c>
      <c r="V272" s="20">
        <f>VLOOKUP($D272,Sheet1!$B$4:$F$51,5,0)</f>
        <v>255029</v>
      </c>
      <c r="W272" s="20"/>
      <c r="X272" s="20">
        <f t="shared" si="20"/>
        <v>2550</v>
      </c>
      <c r="Y272" s="20">
        <f>VLOOKUP(D272,Sheet1!$B$4:$H$51,7,0)</f>
        <v>2550</v>
      </c>
      <c r="Z272" s="20">
        <v>0</v>
      </c>
      <c r="AA272" s="20">
        <v>0.1</v>
      </c>
      <c r="AB272" s="20">
        <v>0</v>
      </c>
      <c r="AD272" s="20"/>
      <c r="AE272" s="20">
        <v>0.5</v>
      </c>
      <c r="AF272" s="20">
        <v>1</v>
      </c>
    </row>
    <row r="273" spans="1:36" s="17" customFormat="1" x14ac:dyDescent="0.15">
      <c r="A273" s="17">
        <v>726</v>
      </c>
      <c r="B273" s="20" t="s">
        <v>69</v>
      </c>
      <c r="D273" s="20">
        <v>7.2</v>
      </c>
      <c r="E273" s="20"/>
      <c r="F273" s="17">
        <v>208</v>
      </c>
      <c r="H273" s="17">
        <v>1.4</v>
      </c>
      <c r="I273" s="17">
        <v>1</v>
      </c>
      <c r="J273" s="17">
        <v>20001</v>
      </c>
      <c r="K273" s="17">
        <v>20003</v>
      </c>
      <c r="T273" s="17">
        <v>450</v>
      </c>
      <c r="U273" s="20">
        <f t="shared" si="19"/>
        <v>255029</v>
      </c>
      <c r="V273" s="20">
        <f>VLOOKUP($D273,Sheet1!$B$4:$F$51,5,0)</f>
        <v>255029</v>
      </c>
      <c r="W273" s="20"/>
      <c r="X273" s="20">
        <f t="shared" si="20"/>
        <v>2040</v>
      </c>
      <c r="Y273" s="20">
        <f>Y272/1.25</f>
        <v>2040</v>
      </c>
      <c r="Z273" s="20">
        <v>0</v>
      </c>
      <c r="AA273" s="20">
        <v>0.1</v>
      </c>
      <c r="AB273" s="20">
        <v>0</v>
      </c>
      <c r="AD273" s="20"/>
      <c r="AE273" s="20">
        <v>0.5</v>
      </c>
      <c r="AF273" s="20">
        <v>1</v>
      </c>
    </row>
    <row r="274" spans="1:36" s="18" customFormat="1" x14ac:dyDescent="0.15">
      <c r="A274" s="18">
        <v>727</v>
      </c>
      <c r="B274" s="18" t="s">
        <v>74</v>
      </c>
      <c r="D274" s="18">
        <v>7.2</v>
      </c>
      <c r="F274" s="18">
        <v>209</v>
      </c>
      <c r="G274" s="18">
        <v>1003</v>
      </c>
      <c r="H274" s="18">
        <v>1.82</v>
      </c>
      <c r="I274" s="18">
        <v>2</v>
      </c>
      <c r="J274" s="18">
        <v>20001</v>
      </c>
      <c r="K274" s="18">
        <v>20003</v>
      </c>
      <c r="T274" s="18">
        <v>400</v>
      </c>
      <c r="U274" s="20">
        <f t="shared" si="19"/>
        <v>1275145</v>
      </c>
      <c r="V274" s="18">
        <f t="shared" ref="V274" si="22">V273*5</f>
        <v>1275145</v>
      </c>
      <c r="X274" s="22">
        <f t="shared" si="20"/>
        <v>6375</v>
      </c>
      <c r="Y274" s="18">
        <f>Y272*2.5</f>
        <v>6375</v>
      </c>
      <c r="Z274" s="18">
        <v>0</v>
      </c>
      <c r="AA274" s="18">
        <v>0.1</v>
      </c>
      <c r="AB274" s="18">
        <v>0</v>
      </c>
      <c r="AE274" s="18">
        <v>0.5</v>
      </c>
      <c r="AF274" s="18">
        <v>1</v>
      </c>
      <c r="AJ274" s="18" t="str">
        <f>VLOOKUP(B274,Sheet2!$F$2:$K$15,4,0)</f>
        <v>images/icon/boss/zui_06.png</v>
      </c>
    </row>
    <row r="275" spans="1:36" s="17" customFormat="1" x14ac:dyDescent="0.15">
      <c r="A275" s="17">
        <v>731</v>
      </c>
      <c r="B275" s="20" t="s">
        <v>64</v>
      </c>
      <c r="D275" s="20">
        <v>7.3</v>
      </c>
      <c r="E275" s="20"/>
      <c r="F275" s="17">
        <v>203</v>
      </c>
      <c r="H275" s="17">
        <v>1.4</v>
      </c>
      <c r="I275" s="17">
        <v>1</v>
      </c>
      <c r="J275" s="17">
        <v>20001</v>
      </c>
      <c r="K275" s="17">
        <v>20003</v>
      </c>
      <c r="T275" s="17">
        <v>200</v>
      </c>
      <c r="U275" s="20">
        <f t="shared" si="19"/>
        <v>280532</v>
      </c>
      <c r="V275" s="20">
        <f>VLOOKUP($D275,Sheet1!$B$4:$F$51,5,0)</f>
        <v>280532</v>
      </c>
      <c r="W275" s="20"/>
      <c r="X275" s="20">
        <f t="shared" si="20"/>
        <v>2805</v>
      </c>
      <c r="Y275" s="20">
        <f>VLOOKUP(D275,Sheet1!$B$4:$H$51,7,0)</f>
        <v>2805</v>
      </c>
      <c r="Z275" s="20">
        <v>0</v>
      </c>
      <c r="AA275" s="20">
        <v>0.1</v>
      </c>
      <c r="AB275" s="20">
        <v>0</v>
      </c>
      <c r="AC275" s="20"/>
      <c r="AD275" s="20"/>
      <c r="AE275" s="20">
        <v>0.5</v>
      </c>
      <c r="AF275" s="20">
        <v>1</v>
      </c>
      <c r="AG275" s="20"/>
      <c r="AH275" s="20"/>
      <c r="AI275" s="20"/>
    </row>
    <row r="276" spans="1:36" s="17" customFormat="1" x14ac:dyDescent="0.15">
      <c r="A276" s="17">
        <v>732</v>
      </c>
      <c r="B276" s="20" t="s">
        <v>65</v>
      </c>
      <c r="D276" s="20">
        <v>7.3</v>
      </c>
      <c r="E276" s="20"/>
      <c r="F276" s="17">
        <v>204</v>
      </c>
      <c r="H276" s="17">
        <v>1.4</v>
      </c>
      <c r="I276" s="17">
        <v>1</v>
      </c>
      <c r="J276" s="17">
        <v>20001</v>
      </c>
      <c r="K276" s="17">
        <v>20003</v>
      </c>
      <c r="T276" s="17">
        <v>200</v>
      </c>
      <c r="U276" s="20">
        <f t="shared" si="19"/>
        <v>280532</v>
      </c>
      <c r="V276" s="20">
        <f>VLOOKUP($D276,Sheet1!$B$4:$F$51,5,0)</f>
        <v>280532</v>
      </c>
      <c r="W276" s="20"/>
      <c r="X276" s="20">
        <f t="shared" si="20"/>
        <v>2805</v>
      </c>
      <c r="Y276" s="20">
        <f>VLOOKUP(D276,Sheet1!$B$4:$H$51,7,0)</f>
        <v>2805</v>
      </c>
      <c r="Z276" s="20">
        <v>0</v>
      </c>
      <c r="AA276" s="20">
        <v>0.1</v>
      </c>
      <c r="AB276" s="20">
        <v>0</v>
      </c>
      <c r="AC276" s="20"/>
      <c r="AD276" s="20"/>
      <c r="AE276" s="20">
        <v>0.5</v>
      </c>
      <c r="AF276" s="20">
        <v>1</v>
      </c>
      <c r="AG276" s="20"/>
      <c r="AH276" s="20"/>
      <c r="AI276" s="20"/>
    </row>
    <row r="277" spans="1:36" s="17" customFormat="1" x14ac:dyDescent="0.15">
      <c r="A277" s="17">
        <v>733</v>
      </c>
      <c r="B277" s="20" t="s">
        <v>66</v>
      </c>
      <c r="D277" s="20">
        <v>7.3</v>
      </c>
      <c r="E277" s="20"/>
      <c r="F277" s="17">
        <v>205</v>
      </c>
      <c r="H277" s="17">
        <v>1.4</v>
      </c>
      <c r="I277" s="17">
        <v>1</v>
      </c>
      <c r="J277" s="17">
        <v>20001</v>
      </c>
      <c r="K277" s="17">
        <v>20003</v>
      </c>
      <c r="T277" s="17">
        <v>200</v>
      </c>
      <c r="U277" s="20">
        <f t="shared" si="19"/>
        <v>280532</v>
      </c>
      <c r="V277" s="20">
        <f>VLOOKUP($D277,Sheet1!$B$4:$F$51,5,0)</f>
        <v>280532</v>
      </c>
      <c r="W277" s="20"/>
      <c r="X277" s="20">
        <f t="shared" si="20"/>
        <v>2805</v>
      </c>
      <c r="Y277" s="20">
        <f>VLOOKUP(D277,Sheet1!$B$4:$H$51,7,0)</f>
        <v>2805</v>
      </c>
      <c r="Z277" s="20">
        <v>0</v>
      </c>
      <c r="AA277" s="20">
        <v>0.1</v>
      </c>
      <c r="AB277" s="20">
        <v>0</v>
      </c>
      <c r="AC277" s="20"/>
      <c r="AD277" s="20"/>
      <c r="AE277" s="20">
        <v>0.5</v>
      </c>
      <c r="AF277" s="20">
        <v>1</v>
      </c>
      <c r="AG277" s="20"/>
      <c r="AH277" s="20"/>
      <c r="AI277" s="20"/>
    </row>
    <row r="278" spans="1:36" s="17" customFormat="1" ht="12.75" customHeight="1" x14ac:dyDescent="0.15">
      <c r="A278" s="17">
        <v>734</v>
      </c>
      <c r="B278" s="20" t="s">
        <v>67</v>
      </c>
      <c r="D278" s="20">
        <v>7.3</v>
      </c>
      <c r="E278" s="20"/>
      <c r="F278" s="17">
        <v>207</v>
      </c>
      <c r="G278" s="17">
        <v>1001</v>
      </c>
      <c r="H278" s="17">
        <v>1.4</v>
      </c>
      <c r="I278" s="17">
        <v>1</v>
      </c>
      <c r="J278" s="17">
        <v>20001</v>
      </c>
      <c r="K278" s="17">
        <v>20003</v>
      </c>
      <c r="T278" s="17">
        <v>300</v>
      </c>
      <c r="U278" s="20">
        <f t="shared" si="19"/>
        <v>280532</v>
      </c>
      <c r="V278" s="20">
        <f>VLOOKUP($D278,Sheet1!$B$4:$F$51,5,0)</f>
        <v>280532</v>
      </c>
      <c r="W278" s="20"/>
      <c r="X278" s="20">
        <f t="shared" si="20"/>
        <v>2805</v>
      </c>
      <c r="Y278" s="20">
        <f>VLOOKUP(D278,Sheet1!$B$4:$H$51,7,0)</f>
        <v>2805</v>
      </c>
      <c r="Z278" s="20">
        <v>0</v>
      </c>
      <c r="AA278" s="20">
        <v>0.1</v>
      </c>
      <c r="AB278" s="20">
        <v>0</v>
      </c>
      <c r="AD278" s="20"/>
      <c r="AE278" s="20">
        <v>0.5</v>
      </c>
      <c r="AF278" s="20">
        <v>1</v>
      </c>
    </row>
    <row r="279" spans="1:36" s="17" customFormat="1" x14ac:dyDescent="0.15">
      <c r="A279" s="17">
        <v>735</v>
      </c>
      <c r="B279" s="20" t="s">
        <v>68</v>
      </c>
      <c r="D279" s="20">
        <v>7.3</v>
      </c>
      <c r="E279" s="20"/>
      <c r="F279" s="17">
        <v>209</v>
      </c>
      <c r="G279" s="17">
        <v>1003</v>
      </c>
      <c r="H279" s="17">
        <v>1.3080000000000001</v>
      </c>
      <c r="I279" s="17">
        <v>1</v>
      </c>
      <c r="J279" s="17">
        <v>20001</v>
      </c>
      <c r="K279" s="17">
        <v>20003</v>
      </c>
      <c r="T279" s="17">
        <v>200</v>
      </c>
      <c r="U279" s="20">
        <f t="shared" si="19"/>
        <v>280532</v>
      </c>
      <c r="V279" s="20">
        <f>VLOOKUP($D279,Sheet1!$B$4:$F$51,5,0)</f>
        <v>280532</v>
      </c>
      <c r="W279" s="20"/>
      <c r="X279" s="20">
        <f t="shared" si="20"/>
        <v>2805</v>
      </c>
      <c r="Y279" s="20">
        <f>VLOOKUP(D279,Sheet1!$B$4:$H$51,7,0)</f>
        <v>2805</v>
      </c>
      <c r="Z279" s="20">
        <v>0</v>
      </c>
      <c r="AA279" s="20">
        <v>0.1</v>
      </c>
      <c r="AB279" s="20">
        <v>0</v>
      </c>
      <c r="AD279" s="20"/>
      <c r="AE279" s="20">
        <v>0.5</v>
      </c>
      <c r="AF279" s="20">
        <v>1</v>
      </c>
    </row>
    <row r="280" spans="1:36" s="17" customFormat="1" x14ac:dyDescent="0.15">
      <c r="A280" s="17">
        <v>736</v>
      </c>
      <c r="B280" s="20" t="s">
        <v>69</v>
      </c>
      <c r="D280" s="20">
        <v>7.3</v>
      </c>
      <c r="E280" s="20"/>
      <c r="F280" s="17">
        <v>208</v>
      </c>
      <c r="H280" s="17">
        <v>1.4</v>
      </c>
      <c r="I280" s="17">
        <v>1</v>
      </c>
      <c r="J280" s="17">
        <v>20001</v>
      </c>
      <c r="K280" s="17">
        <v>20003</v>
      </c>
      <c r="T280" s="17">
        <v>450</v>
      </c>
      <c r="U280" s="20">
        <f t="shared" si="19"/>
        <v>280532</v>
      </c>
      <c r="V280" s="20">
        <f>VLOOKUP($D280,Sheet1!$B$4:$F$51,5,0)</f>
        <v>280532</v>
      </c>
      <c r="W280" s="20"/>
      <c r="X280" s="20">
        <f t="shared" si="20"/>
        <v>2244</v>
      </c>
      <c r="Y280" s="20">
        <f>Y279/1.25</f>
        <v>2244</v>
      </c>
      <c r="Z280" s="20">
        <v>0</v>
      </c>
      <c r="AA280" s="20">
        <v>0.1</v>
      </c>
      <c r="AB280" s="20">
        <v>0</v>
      </c>
      <c r="AD280" s="20"/>
      <c r="AE280" s="20">
        <v>0.5</v>
      </c>
      <c r="AF280" s="20">
        <v>1</v>
      </c>
    </row>
    <row r="281" spans="1:36" s="18" customFormat="1" x14ac:dyDescent="0.15">
      <c r="A281" s="18">
        <v>737</v>
      </c>
      <c r="B281" s="18" t="s">
        <v>75</v>
      </c>
      <c r="D281" s="18">
        <v>7.3</v>
      </c>
      <c r="F281" s="18">
        <v>207</v>
      </c>
      <c r="G281" s="18">
        <v>1001</v>
      </c>
      <c r="H281" s="18">
        <v>1.82</v>
      </c>
      <c r="I281" s="18">
        <v>2</v>
      </c>
      <c r="J281" s="18">
        <v>20001</v>
      </c>
      <c r="K281" s="18">
        <v>20003</v>
      </c>
      <c r="T281" s="18">
        <v>400</v>
      </c>
      <c r="U281" s="20">
        <f t="shared" si="19"/>
        <v>1402660</v>
      </c>
      <c r="V281" s="18">
        <f t="shared" ref="V281" si="23">V280*5</f>
        <v>1402660</v>
      </c>
      <c r="X281" s="22">
        <f t="shared" si="20"/>
        <v>7012</v>
      </c>
      <c r="Y281" s="18">
        <f>Y279*2.5</f>
        <v>7012.5</v>
      </c>
      <c r="Z281" s="18">
        <v>0</v>
      </c>
      <c r="AA281" s="18">
        <v>0.1</v>
      </c>
      <c r="AB281" s="18">
        <v>0</v>
      </c>
      <c r="AE281" s="18">
        <v>0.5</v>
      </c>
      <c r="AF281" s="18">
        <v>1</v>
      </c>
      <c r="AJ281" s="18" t="str">
        <f>VLOOKUP(B281,Sheet2!$F$2:$K$15,4,0)</f>
        <v>images/icon/boss/zui_03.png</v>
      </c>
    </row>
    <row r="282" spans="1:36" s="17" customFormat="1" x14ac:dyDescent="0.15">
      <c r="A282" s="17">
        <v>741</v>
      </c>
      <c r="B282" s="20" t="s">
        <v>64</v>
      </c>
      <c r="D282" s="20">
        <v>7.4</v>
      </c>
      <c r="E282" s="20"/>
      <c r="F282" s="17">
        <v>203</v>
      </c>
      <c r="H282" s="17">
        <v>1.4</v>
      </c>
      <c r="I282" s="17">
        <v>1</v>
      </c>
      <c r="J282" s="17">
        <v>20001</v>
      </c>
      <c r="K282" s="17">
        <v>20003</v>
      </c>
      <c r="T282" s="17">
        <v>200</v>
      </c>
      <c r="U282" s="20">
        <f t="shared" si="19"/>
        <v>308585</v>
      </c>
      <c r="V282" s="20">
        <f>VLOOKUP($D282,Sheet1!$B$4:$F$51,5,0)</f>
        <v>308585</v>
      </c>
      <c r="W282" s="20"/>
      <c r="X282" s="20">
        <f t="shared" si="20"/>
        <v>3497</v>
      </c>
      <c r="Y282" s="20">
        <f>VLOOKUP(D282,Sheet1!$B$4:$H$51,7,0)</f>
        <v>3497</v>
      </c>
      <c r="Z282" s="20">
        <v>0</v>
      </c>
      <c r="AA282" s="20">
        <v>0.1</v>
      </c>
      <c r="AB282" s="20">
        <v>0</v>
      </c>
      <c r="AC282" s="20"/>
      <c r="AD282" s="20"/>
      <c r="AE282" s="20">
        <v>0.5</v>
      </c>
      <c r="AF282" s="20">
        <v>1</v>
      </c>
      <c r="AG282" s="20"/>
      <c r="AH282" s="20"/>
      <c r="AI282" s="20"/>
    </row>
    <row r="283" spans="1:36" s="17" customFormat="1" x14ac:dyDescent="0.15">
      <c r="A283" s="17">
        <v>742</v>
      </c>
      <c r="B283" s="20" t="s">
        <v>65</v>
      </c>
      <c r="D283" s="20">
        <v>7.4</v>
      </c>
      <c r="E283" s="20"/>
      <c r="F283" s="17">
        <v>204</v>
      </c>
      <c r="H283" s="17">
        <v>1.4</v>
      </c>
      <c r="I283" s="17">
        <v>1</v>
      </c>
      <c r="J283" s="17">
        <v>20001</v>
      </c>
      <c r="K283" s="17">
        <v>20003</v>
      </c>
      <c r="T283" s="17">
        <v>200</v>
      </c>
      <c r="U283" s="20">
        <f t="shared" si="19"/>
        <v>308585</v>
      </c>
      <c r="V283" s="20">
        <f>VLOOKUP($D283,Sheet1!$B$4:$F$51,5,0)</f>
        <v>308585</v>
      </c>
      <c r="W283" s="20"/>
      <c r="X283" s="20">
        <f t="shared" si="20"/>
        <v>3497</v>
      </c>
      <c r="Y283" s="20">
        <f>VLOOKUP(D283,Sheet1!$B$4:$H$51,7,0)</f>
        <v>3497</v>
      </c>
      <c r="Z283" s="20">
        <v>0</v>
      </c>
      <c r="AA283" s="20">
        <v>0.1</v>
      </c>
      <c r="AB283" s="20">
        <v>0</v>
      </c>
      <c r="AC283" s="20"/>
      <c r="AD283" s="20"/>
      <c r="AE283" s="20">
        <v>0.5</v>
      </c>
      <c r="AF283" s="20">
        <v>1</v>
      </c>
      <c r="AG283" s="20"/>
      <c r="AH283" s="20"/>
      <c r="AI283" s="20"/>
    </row>
    <row r="284" spans="1:36" s="17" customFormat="1" x14ac:dyDescent="0.15">
      <c r="A284" s="17">
        <v>743</v>
      </c>
      <c r="B284" s="20" t="s">
        <v>66</v>
      </c>
      <c r="D284" s="20">
        <v>7.4</v>
      </c>
      <c r="E284" s="20"/>
      <c r="F284" s="17">
        <v>205</v>
      </c>
      <c r="H284" s="17">
        <v>1.4</v>
      </c>
      <c r="I284" s="17">
        <v>1</v>
      </c>
      <c r="J284" s="17">
        <v>20001</v>
      </c>
      <c r="K284" s="17">
        <v>20003</v>
      </c>
      <c r="T284" s="17">
        <v>200</v>
      </c>
      <c r="U284" s="20">
        <f t="shared" si="19"/>
        <v>308585</v>
      </c>
      <c r="V284" s="20">
        <f>VLOOKUP($D284,Sheet1!$B$4:$F$51,5,0)</f>
        <v>308585</v>
      </c>
      <c r="W284" s="20"/>
      <c r="X284" s="20">
        <f t="shared" si="20"/>
        <v>3497</v>
      </c>
      <c r="Y284" s="20">
        <f>VLOOKUP(D284,Sheet1!$B$4:$H$51,7,0)</f>
        <v>3497</v>
      </c>
      <c r="Z284" s="20">
        <v>0</v>
      </c>
      <c r="AA284" s="20">
        <v>0.1</v>
      </c>
      <c r="AB284" s="20">
        <v>0</v>
      </c>
      <c r="AC284" s="20"/>
      <c r="AD284" s="20"/>
      <c r="AE284" s="20">
        <v>0.5</v>
      </c>
      <c r="AF284" s="20">
        <v>1</v>
      </c>
      <c r="AG284" s="20"/>
      <c r="AH284" s="20"/>
      <c r="AI284" s="20"/>
    </row>
    <row r="285" spans="1:36" s="17" customFormat="1" ht="12.75" customHeight="1" x14ac:dyDescent="0.15">
      <c r="A285" s="17">
        <v>744</v>
      </c>
      <c r="B285" s="20" t="s">
        <v>67</v>
      </c>
      <c r="D285" s="20">
        <v>7.4</v>
      </c>
      <c r="E285" s="20"/>
      <c r="F285" s="17">
        <v>207</v>
      </c>
      <c r="G285" s="17">
        <v>1001</v>
      </c>
      <c r="H285" s="17">
        <v>1.4</v>
      </c>
      <c r="I285" s="17">
        <v>1</v>
      </c>
      <c r="J285" s="17">
        <v>20001</v>
      </c>
      <c r="K285" s="17">
        <v>20003</v>
      </c>
      <c r="T285" s="17">
        <v>300</v>
      </c>
      <c r="U285" s="20">
        <f t="shared" si="19"/>
        <v>308585</v>
      </c>
      <c r="V285" s="20">
        <f>VLOOKUP($D285,Sheet1!$B$4:$F$51,5,0)</f>
        <v>308585</v>
      </c>
      <c r="W285" s="20"/>
      <c r="X285" s="20">
        <f t="shared" si="20"/>
        <v>3497</v>
      </c>
      <c r="Y285" s="20">
        <f>VLOOKUP(D285,Sheet1!$B$4:$H$51,7,0)</f>
        <v>3497</v>
      </c>
      <c r="Z285" s="20">
        <v>0</v>
      </c>
      <c r="AA285" s="20">
        <v>0.1</v>
      </c>
      <c r="AB285" s="20">
        <v>0</v>
      </c>
      <c r="AD285" s="20"/>
      <c r="AE285" s="20">
        <v>0.5</v>
      </c>
      <c r="AF285" s="20">
        <v>1</v>
      </c>
    </row>
    <row r="286" spans="1:36" s="17" customFormat="1" x14ac:dyDescent="0.15">
      <c r="A286" s="17">
        <v>745</v>
      </c>
      <c r="B286" s="20" t="s">
        <v>68</v>
      </c>
      <c r="D286" s="20">
        <v>7.4</v>
      </c>
      <c r="E286" s="20"/>
      <c r="F286" s="17">
        <v>209</v>
      </c>
      <c r="G286" s="17">
        <v>1003</v>
      </c>
      <c r="H286" s="17">
        <v>1.3080000000000001</v>
      </c>
      <c r="I286" s="17">
        <v>1</v>
      </c>
      <c r="J286" s="17">
        <v>20001</v>
      </c>
      <c r="K286" s="17">
        <v>20003</v>
      </c>
      <c r="T286" s="17">
        <v>200</v>
      </c>
      <c r="U286" s="20">
        <f t="shared" si="19"/>
        <v>308585</v>
      </c>
      <c r="V286" s="20">
        <f>VLOOKUP($D286,Sheet1!$B$4:$F$51,5,0)</f>
        <v>308585</v>
      </c>
      <c r="W286" s="20"/>
      <c r="X286" s="20">
        <f t="shared" si="20"/>
        <v>3497</v>
      </c>
      <c r="Y286" s="20">
        <f>VLOOKUP(D286,Sheet1!$B$4:$H$51,7,0)</f>
        <v>3497</v>
      </c>
      <c r="Z286" s="20">
        <v>0</v>
      </c>
      <c r="AA286" s="20">
        <v>0.1</v>
      </c>
      <c r="AB286" s="20">
        <v>0</v>
      </c>
      <c r="AD286" s="20"/>
      <c r="AE286" s="20">
        <v>0.5</v>
      </c>
      <c r="AF286" s="20">
        <v>1</v>
      </c>
    </row>
    <row r="287" spans="1:36" s="17" customFormat="1" x14ac:dyDescent="0.15">
      <c r="A287" s="17">
        <v>746</v>
      </c>
      <c r="B287" s="20" t="s">
        <v>69</v>
      </c>
      <c r="D287" s="20">
        <v>7.4</v>
      </c>
      <c r="E287" s="20"/>
      <c r="F287" s="17">
        <v>208</v>
      </c>
      <c r="H287" s="17">
        <v>1.4</v>
      </c>
      <c r="I287" s="17">
        <v>1</v>
      </c>
      <c r="J287" s="17">
        <v>20001</v>
      </c>
      <c r="K287" s="17">
        <v>20003</v>
      </c>
      <c r="T287" s="17">
        <v>450</v>
      </c>
      <c r="U287" s="20">
        <f t="shared" si="19"/>
        <v>308585</v>
      </c>
      <c r="V287" s="20">
        <f>VLOOKUP($D287,Sheet1!$B$4:$F$51,5,0)</f>
        <v>308585</v>
      </c>
      <c r="W287" s="20"/>
      <c r="X287" s="20">
        <f t="shared" si="20"/>
        <v>2797</v>
      </c>
      <c r="Y287" s="20">
        <f>Y286/1.25</f>
        <v>2797.6</v>
      </c>
      <c r="Z287" s="20">
        <v>0</v>
      </c>
      <c r="AA287" s="20">
        <v>0.1</v>
      </c>
      <c r="AB287" s="20">
        <v>0</v>
      </c>
      <c r="AD287" s="20"/>
      <c r="AE287" s="20">
        <v>0.5</v>
      </c>
      <c r="AF287" s="20">
        <v>1</v>
      </c>
    </row>
    <row r="288" spans="1:36" s="18" customFormat="1" x14ac:dyDescent="0.15">
      <c r="A288" s="18">
        <v>747</v>
      </c>
      <c r="B288" s="18" t="s">
        <v>78</v>
      </c>
      <c r="D288" s="18">
        <v>7.4</v>
      </c>
      <c r="F288" s="18">
        <v>208</v>
      </c>
      <c r="H288" s="18">
        <v>1.82</v>
      </c>
      <c r="I288" s="18">
        <v>2</v>
      </c>
      <c r="J288" s="18">
        <v>20001</v>
      </c>
      <c r="K288" s="18">
        <v>20003</v>
      </c>
      <c r="T288" s="18">
        <v>400</v>
      </c>
      <c r="U288" s="20">
        <f t="shared" si="19"/>
        <v>1542925</v>
      </c>
      <c r="V288" s="18">
        <f t="shared" ref="V288" si="24">V287*5</f>
        <v>1542925</v>
      </c>
      <c r="X288" s="22">
        <f t="shared" si="20"/>
        <v>8742</v>
      </c>
      <c r="Y288" s="18">
        <f>Y286*2.5</f>
        <v>8742.5</v>
      </c>
      <c r="Z288" s="18">
        <v>0</v>
      </c>
      <c r="AA288" s="18">
        <v>0.1</v>
      </c>
      <c r="AB288" s="18">
        <v>0</v>
      </c>
      <c r="AE288" s="18">
        <v>0.5</v>
      </c>
      <c r="AF288" s="18">
        <v>1</v>
      </c>
      <c r="AJ288" s="18" t="str">
        <f>VLOOKUP(B288,Sheet2!$F$2:$K$15,4,0)</f>
        <v>images/icon/boss/zui_04.png</v>
      </c>
    </row>
    <row r="289" spans="1:36" s="17" customFormat="1" x14ac:dyDescent="0.15">
      <c r="A289" s="17">
        <v>751</v>
      </c>
      <c r="B289" s="20" t="s">
        <v>64</v>
      </c>
      <c r="D289" s="20">
        <v>7.5</v>
      </c>
      <c r="E289" s="20"/>
      <c r="F289" s="17">
        <v>203</v>
      </c>
      <c r="H289" s="17">
        <v>1.4</v>
      </c>
      <c r="I289" s="17">
        <v>1</v>
      </c>
      <c r="J289" s="17">
        <v>20001</v>
      </c>
      <c r="K289" s="17">
        <v>20003</v>
      </c>
      <c r="T289" s="17">
        <v>200</v>
      </c>
      <c r="U289" s="20">
        <f t="shared" si="19"/>
        <v>339444</v>
      </c>
      <c r="V289" s="20">
        <f>VLOOKUP($D289,Sheet1!$B$4:$F$51,5,0)</f>
        <v>339444</v>
      </c>
      <c r="W289" s="20"/>
      <c r="X289" s="20">
        <f t="shared" si="20"/>
        <v>3847</v>
      </c>
      <c r="Y289" s="20">
        <f>VLOOKUP(D289,Sheet1!$B$4:$H$51,7,0)</f>
        <v>3847</v>
      </c>
      <c r="Z289" s="20">
        <v>0</v>
      </c>
      <c r="AA289" s="20">
        <v>0.1</v>
      </c>
      <c r="AB289" s="20">
        <v>0</v>
      </c>
      <c r="AC289" s="20"/>
      <c r="AD289" s="20"/>
      <c r="AE289" s="20">
        <v>0.5</v>
      </c>
      <c r="AF289" s="20">
        <v>1</v>
      </c>
      <c r="AG289" s="20"/>
      <c r="AH289" s="20"/>
      <c r="AI289" s="20"/>
    </row>
    <row r="290" spans="1:36" s="17" customFormat="1" x14ac:dyDescent="0.15">
      <c r="A290" s="17">
        <v>752</v>
      </c>
      <c r="B290" s="20" t="s">
        <v>65</v>
      </c>
      <c r="D290" s="20">
        <v>7.5</v>
      </c>
      <c r="E290" s="20"/>
      <c r="F290" s="17">
        <v>204</v>
      </c>
      <c r="H290" s="17">
        <v>1.4</v>
      </c>
      <c r="I290" s="17">
        <v>1</v>
      </c>
      <c r="J290" s="17">
        <v>20001</v>
      </c>
      <c r="K290" s="17">
        <v>20003</v>
      </c>
      <c r="T290" s="17">
        <v>200</v>
      </c>
      <c r="U290" s="20">
        <f t="shared" si="19"/>
        <v>339444</v>
      </c>
      <c r="V290" s="20">
        <f>VLOOKUP($D290,Sheet1!$B$4:$F$51,5,0)</f>
        <v>339444</v>
      </c>
      <c r="W290" s="20"/>
      <c r="X290" s="20">
        <f t="shared" si="20"/>
        <v>3847</v>
      </c>
      <c r="Y290" s="20">
        <f>VLOOKUP(D290,Sheet1!$B$4:$H$51,7,0)</f>
        <v>3847</v>
      </c>
      <c r="Z290" s="20">
        <v>0</v>
      </c>
      <c r="AA290" s="20">
        <v>0.1</v>
      </c>
      <c r="AB290" s="20">
        <v>0</v>
      </c>
      <c r="AC290" s="20"/>
      <c r="AD290" s="20"/>
      <c r="AE290" s="20">
        <v>0.5</v>
      </c>
      <c r="AF290" s="20">
        <v>1</v>
      </c>
      <c r="AG290" s="20"/>
      <c r="AH290" s="20"/>
      <c r="AI290" s="20"/>
    </row>
    <row r="291" spans="1:36" s="17" customFormat="1" x14ac:dyDescent="0.15">
      <c r="A291" s="17">
        <v>753</v>
      </c>
      <c r="B291" s="20" t="s">
        <v>66</v>
      </c>
      <c r="D291" s="20">
        <v>7.5</v>
      </c>
      <c r="E291" s="20"/>
      <c r="F291" s="17">
        <v>205</v>
      </c>
      <c r="H291" s="17">
        <v>1.4</v>
      </c>
      <c r="I291" s="17">
        <v>1</v>
      </c>
      <c r="J291" s="17">
        <v>20001</v>
      </c>
      <c r="K291" s="17">
        <v>20003</v>
      </c>
      <c r="T291" s="17">
        <v>200</v>
      </c>
      <c r="U291" s="20">
        <f t="shared" si="19"/>
        <v>339444</v>
      </c>
      <c r="V291" s="20">
        <f>VLOOKUP($D291,Sheet1!$B$4:$F$51,5,0)</f>
        <v>339444</v>
      </c>
      <c r="W291" s="20"/>
      <c r="X291" s="20">
        <f t="shared" si="20"/>
        <v>3847</v>
      </c>
      <c r="Y291" s="20">
        <f>VLOOKUP(D291,Sheet1!$B$4:$H$51,7,0)</f>
        <v>3847</v>
      </c>
      <c r="Z291" s="20">
        <v>0</v>
      </c>
      <c r="AA291" s="20">
        <v>0.1</v>
      </c>
      <c r="AB291" s="20">
        <v>0</v>
      </c>
      <c r="AC291" s="20"/>
      <c r="AD291" s="20"/>
      <c r="AE291" s="20">
        <v>0.5</v>
      </c>
      <c r="AF291" s="20">
        <v>1</v>
      </c>
      <c r="AG291" s="20"/>
      <c r="AH291" s="20"/>
      <c r="AI291" s="20"/>
    </row>
    <row r="292" spans="1:36" s="17" customFormat="1" ht="12.75" customHeight="1" x14ac:dyDescent="0.15">
      <c r="A292" s="17">
        <v>754</v>
      </c>
      <c r="B292" s="20" t="s">
        <v>67</v>
      </c>
      <c r="D292" s="20">
        <v>7.5</v>
      </c>
      <c r="E292" s="20"/>
      <c r="F292" s="17">
        <v>207</v>
      </c>
      <c r="G292" s="17">
        <v>1001</v>
      </c>
      <c r="H292" s="17">
        <v>1.4</v>
      </c>
      <c r="I292" s="17">
        <v>1</v>
      </c>
      <c r="J292" s="17">
        <v>20001</v>
      </c>
      <c r="K292" s="17">
        <v>20003</v>
      </c>
      <c r="T292" s="17">
        <v>300</v>
      </c>
      <c r="U292" s="20">
        <f t="shared" si="19"/>
        <v>339444</v>
      </c>
      <c r="V292" s="20">
        <f>VLOOKUP($D292,Sheet1!$B$4:$F$51,5,0)</f>
        <v>339444</v>
      </c>
      <c r="W292" s="20"/>
      <c r="X292" s="20">
        <f t="shared" si="20"/>
        <v>3847</v>
      </c>
      <c r="Y292" s="20">
        <f>VLOOKUP(D292,Sheet1!$B$4:$H$51,7,0)</f>
        <v>3847</v>
      </c>
      <c r="Z292" s="20">
        <v>0</v>
      </c>
      <c r="AA292" s="20">
        <v>0.1</v>
      </c>
      <c r="AB292" s="20">
        <v>0</v>
      </c>
      <c r="AD292" s="20"/>
      <c r="AE292" s="20">
        <v>0.5</v>
      </c>
      <c r="AF292" s="20">
        <v>1</v>
      </c>
    </row>
    <row r="293" spans="1:36" s="17" customFormat="1" x14ac:dyDescent="0.15">
      <c r="A293" s="17">
        <v>755</v>
      </c>
      <c r="B293" s="20" t="s">
        <v>68</v>
      </c>
      <c r="D293" s="20">
        <v>7.5</v>
      </c>
      <c r="E293" s="20"/>
      <c r="F293" s="17">
        <v>209</v>
      </c>
      <c r="G293" s="17">
        <v>1003</v>
      </c>
      <c r="H293" s="17">
        <v>1.3080000000000001</v>
      </c>
      <c r="I293" s="17">
        <v>1</v>
      </c>
      <c r="J293" s="17">
        <v>20001</v>
      </c>
      <c r="K293" s="17">
        <v>20003</v>
      </c>
      <c r="T293" s="17">
        <v>200</v>
      </c>
      <c r="U293" s="20">
        <f t="shared" si="19"/>
        <v>339444</v>
      </c>
      <c r="V293" s="20">
        <f>VLOOKUP($D293,Sheet1!$B$4:$F$51,5,0)</f>
        <v>339444</v>
      </c>
      <c r="W293" s="20"/>
      <c r="X293" s="20">
        <f t="shared" si="20"/>
        <v>3847</v>
      </c>
      <c r="Y293" s="20">
        <f>VLOOKUP(D293,Sheet1!$B$4:$H$51,7,0)</f>
        <v>3847</v>
      </c>
      <c r="Z293" s="20">
        <v>0</v>
      </c>
      <c r="AA293" s="20">
        <v>0.1</v>
      </c>
      <c r="AB293" s="20">
        <v>0</v>
      </c>
      <c r="AD293" s="20"/>
      <c r="AE293" s="20">
        <v>0.5</v>
      </c>
      <c r="AF293" s="20">
        <v>1</v>
      </c>
    </row>
    <row r="294" spans="1:36" s="17" customFormat="1" x14ac:dyDescent="0.15">
      <c r="A294" s="17">
        <v>756</v>
      </c>
      <c r="B294" s="20" t="s">
        <v>69</v>
      </c>
      <c r="D294" s="20">
        <v>7.5</v>
      </c>
      <c r="E294" s="20"/>
      <c r="F294" s="17">
        <v>208</v>
      </c>
      <c r="H294" s="17">
        <v>1.4</v>
      </c>
      <c r="I294" s="17">
        <v>1</v>
      </c>
      <c r="J294" s="17">
        <v>20001</v>
      </c>
      <c r="K294" s="17">
        <v>20003</v>
      </c>
      <c r="T294" s="17">
        <v>450</v>
      </c>
      <c r="U294" s="20">
        <f t="shared" si="19"/>
        <v>339444</v>
      </c>
      <c r="V294" s="20">
        <f>VLOOKUP($D294,Sheet1!$B$4:$F$51,5,0)</f>
        <v>339444</v>
      </c>
      <c r="W294" s="20"/>
      <c r="X294" s="20">
        <f t="shared" si="20"/>
        <v>3077</v>
      </c>
      <c r="Y294" s="20">
        <f>Y293/1.25</f>
        <v>3077.6</v>
      </c>
      <c r="Z294" s="20">
        <v>0</v>
      </c>
      <c r="AA294" s="20">
        <v>0.1</v>
      </c>
      <c r="AB294" s="20">
        <v>0</v>
      </c>
      <c r="AD294" s="20"/>
      <c r="AE294" s="20">
        <v>0.5</v>
      </c>
      <c r="AF294" s="20">
        <v>1</v>
      </c>
    </row>
    <row r="295" spans="1:36" s="18" customFormat="1" x14ac:dyDescent="0.15">
      <c r="A295" s="18">
        <v>757</v>
      </c>
      <c r="B295" s="18" t="s">
        <v>78</v>
      </c>
      <c r="D295" s="18">
        <v>7.5</v>
      </c>
      <c r="F295" s="18">
        <v>208</v>
      </c>
      <c r="H295" s="18">
        <v>1.82</v>
      </c>
      <c r="I295" s="18">
        <v>2</v>
      </c>
      <c r="J295" s="18">
        <v>20001</v>
      </c>
      <c r="K295" s="18">
        <v>20003</v>
      </c>
      <c r="T295" s="18">
        <v>400</v>
      </c>
      <c r="U295" s="20">
        <f t="shared" si="19"/>
        <v>1697220</v>
      </c>
      <c r="V295" s="18">
        <f t="shared" ref="V295" si="25">V294*5</f>
        <v>1697220</v>
      </c>
      <c r="X295" s="22">
        <f t="shared" si="20"/>
        <v>9617</v>
      </c>
      <c r="Y295" s="18">
        <f>Y293*2.5</f>
        <v>9617.5</v>
      </c>
      <c r="Z295" s="18">
        <v>0</v>
      </c>
      <c r="AA295" s="18">
        <v>0.1</v>
      </c>
      <c r="AB295" s="18">
        <v>0</v>
      </c>
      <c r="AE295" s="18">
        <v>0.5</v>
      </c>
      <c r="AF295" s="18">
        <v>1</v>
      </c>
      <c r="AJ295" s="18" t="str">
        <f>VLOOKUP(B295,Sheet2!$F$2:$K$15,4,0)</f>
        <v>images/icon/boss/zui_04.png</v>
      </c>
    </row>
    <row r="296" spans="1:36" s="17" customFormat="1" x14ac:dyDescent="0.15">
      <c r="A296" s="17">
        <v>761</v>
      </c>
      <c r="B296" s="20" t="s">
        <v>64</v>
      </c>
      <c r="D296" s="20">
        <v>7.6</v>
      </c>
      <c r="E296" s="20"/>
      <c r="F296" s="17">
        <v>203</v>
      </c>
      <c r="H296" s="17">
        <v>1.4</v>
      </c>
      <c r="I296" s="17">
        <v>1</v>
      </c>
      <c r="J296" s="17">
        <v>20001</v>
      </c>
      <c r="K296" s="17">
        <v>20003</v>
      </c>
      <c r="T296" s="17">
        <v>200</v>
      </c>
      <c r="U296" s="20">
        <f t="shared" si="19"/>
        <v>373388</v>
      </c>
      <c r="V296" s="20">
        <f>VLOOKUP($D296,Sheet1!$B$4:$F$51,5,0)</f>
        <v>373388</v>
      </c>
      <c r="W296" s="20"/>
      <c r="X296" s="20">
        <f t="shared" si="20"/>
        <v>4231</v>
      </c>
      <c r="Y296" s="20">
        <f>VLOOKUP(D296,Sheet1!$B$4:$H$51,7,0)</f>
        <v>4231</v>
      </c>
      <c r="Z296" s="20">
        <v>0</v>
      </c>
      <c r="AA296" s="20">
        <v>0.1</v>
      </c>
      <c r="AB296" s="20">
        <v>0</v>
      </c>
      <c r="AC296" s="20"/>
      <c r="AD296" s="20"/>
      <c r="AE296" s="20">
        <v>0.5</v>
      </c>
      <c r="AF296" s="20">
        <v>1</v>
      </c>
      <c r="AG296" s="20"/>
      <c r="AH296" s="20"/>
      <c r="AI296" s="20"/>
    </row>
    <row r="297" spans="1:36" s="17" customFormat="1" x14ac:dyDescent="0.15">
      <c r="A297" s="17">
        <v>762</v>
      </c>
      <c r="B297" s="20" t="s">
        <v>65</v>
      </c>
      <c r="D297" s="20">
        <v>7.6</v>
      </c>
      <c r="E297" s="20"/>
      <c r="F297" s="17">
        <v>204</v>
      </c>
      <c r="H297" s="17">
        <v>1.4</v>
      </c>
      <c r="I297" s="17">
        <v>1</v>
      </c>
      <c r="J297" s="17">
        <v>20001</v>
      </c>
      <c r="K297" s="17">
        <v>20003</v>
      </c>
      <c r="T297" s="17">
        <v>200</v>
      </c>
      <c r="U297" s="20">
        <f t="shared" si="19"/>
        <v>373388</v>
      </c>
      <c r="V297" s="20">
        <f>VLOOKUP($D297,Sheet1!$B$4:$F$51,5,0)</f>
        <v>373388</v>
      </c>
      <c r="W297" s="20"/>
      <c r="X297" s="20">
        <f t="shared" si="20"/>
        <v>4231</v>
      </c>
      <c r="Y297" s="20">
        <f>VLOOKUP(D297,Sheet1!$B$4:$H$51,7,0)</f>
        <v>4231</v>
      </c>
      <c r="Z297" s="20">
        <v>0</v>
      </c>
      <c r="AA297" s="20">
        <v>0.1</v>
      </c>
      <c r="AB297" s="20">
        <v>0</v>
      </c>
      <c r="AC297" s="20"/>
      <c r="AD297" s="20"/>
      <c r="AE297" s="20">
        <v>0.5</v>
      </c>
      <c r="AF297" s="20">
        <v>1</v>
      </c>
      <c r="AG297" s="20"/>
      <c r="AH297" s="20"/>
      <c r="AI297" s="20"/>
    </row>
    <row r="298" spans="1:36" s="17" customFormat="1" x14ac:dyDescent="0.15">
      <c r="A298" s="17">
        <v>763</v>
      </c>
      <c r="B298" s="20" t="s">
        <v>66</v>
      </c>
      <c r="D298" s="20">
        <v>7.6</v>
      </c>
      <c r="E298" s="20"/>
      <c r="F298" s="17">
        <v>205</v>
      </c>
      <c r="H298" s="17">
        <v>1.4</v>
      </c>
      <c r="I298" s="17">
        <v>1</v>
      </c>
      <c r="J298" s="17">
        <v>20001</v>
      </c>
      <c r="K298" s="17">
        <v>20003</v>
      </c>
      <c r="T298" s="17">
        <v>200</v>
      </c>
      <c r="U298" s="20">
        <f t="shared" si="19"/>
        <v>373388</v>
      </c>
      <c r="V298" s="20">
        <f>VLOOKUP($D298,Sheet1!$B$4:$F$51,5,0)</f>
        <v>373388</v>
      </c>
      <c r="W298" s="20"/>
      <c r="X298" s="20">
        <f t="shared" si="20"/>
        <v>4231</v>
      </c>
      <c r="Y298" s="20">
        <f>VLOOKUP(D298,Sheet1!$B$4:$H$51,7,0)</f>
        <v>4231</v>
      </c>
      <c r="Z298" s="20">
        <v>0</v>
      </c>
      <c r="AA298" s="20">
        <v>0.1</v>
      </c>
      <c r="AB298" s="20">
        <v>0</v>
      </c>
      <c r="AC298" s="20"/>
      <c r="AD298" s="20"/>
      <c r="AE298" s="20">
        <v>0.5</v>
      </c>
      <c r="AF298" s="20">
        <v>1</v>
      </c>
      <c r="AG298" s="20"/>
      <c r="AH298" s="20"/>
      <c r="AI298" s="20"/>
    </row>
    <row r="299" spans="1:36" s="17" customFormat="1" ht="12.75" customHeight="1" x14ac:dyDescent="0.15">
      <c r="A299" s="17">
        <v>764</v>
      </c>
      <c r="B299" s="20" t="s">
        <v>67</v>
      </c>
      <c r="D299" s="20">
        <v>7.6</v>
      </c>
      <c r="E299" s="20"/>
      <c r="F299" s="17">
        <v>207</v>
      </c>
      <c r="G299" s="17">
        <v>1001</v>
      </c>
      <c r="H299" s="17">
        <v>1.4</v>
      </c>
      <c r="I299" s="17">
        <v>1</v>
      </c>
      <c r="J299" s="17">
        <v>20001</v>
      </c>
      <c r="K299" s="17">
        <v>20003</v>
      </c>
      <c r="T299" s="17">
        <v>300</v>
      </c>
      <c r="U299" s="20">
        <f t="shared" si="19"/>
        <v>373388</v>
      </c>
      <c r="V299" s="20">
        <f>VLOOKUP($D299,Sheet1!$B$4:$F$51,5,0)</f>
        <v>373388</v>
      </c>
      <c r="W299" s="20"/>
      <c r="X299" s="20">
        <f t="shared" si="20"/>
        <v>4231</v>
      </c>
      <c r="Y299" s="20">
        <f>VLOOKUP(D299,Sheet1!$B$4:$H$51,7,0)</f>
        <v>4231</v>
      </c>
      <c r="Z299" s="20">
        <v>0</v>
      </c>
      <c r="AA299" s="20">
        <v>0.1</v>
      </c>
      <c r="AB299" s="20">
        <v>0</v>
      </c>
      <c r="AD299" s="20"/>
      <c r="AE299" s="20">
        <v>0.5</v>
      </c>
      <c r="AF299" s="20">
        <v>1</v>
      </c>
    </row>
    <row r="300" spans="1:36" s="17" customFormat="1" x14ac:dyDescent="0.15">
      <c r="A300" s="17">
        <v>765</v>
      </c>
      <c r="B300" s="20" t="s">
        <v>68</v>
      </c>
      <c r="D300" s="20">
        <v>7.6</v>
      </c>
      <c r="E300" s="20"/>
      <c r="F300" s="17">
        <v>209</v>
      </c>
      <c r="G300" s="17">
        <v>1003</v>
      </c>
      <c r="H300" s="17">
        <v>1.3080000000000001</v>
      </c>
      <c r="I300" s="17">
        <v>1</v>
      </c>
      <c r="J300" s="17">
        <v>20001</v>
      </c>
      <c r="K300" s="17">
        <v>20003</v>
      </c>
      <c r="T300" s="17">
        <v>200</v>
      </c>
      <c r="U300" s="20">
        <f t="shared" si="19"/>
        <v>373388</v>
      </c>
      <c r="V300" s="20">
        <f>VLOOKUP($D300,Sheet1!$B$4:$F$51,5,0)</f>
        <v>373388</v>
      </c>
      <c r="W300" s="20"/>
      <c r="X300" s="20">
        <f t="shared" si="20"/>
        <v>4231</v>
      </c>
      <c r="Y300" s="20">
        <f>VLOOKUP(D300,Sheet1!$B$4:$H$51,7,0)</f>
        <v>4231</v>
      </c>
      <c r="Z300" s="20">
        <v>0</v>
      </c>
      <c r="AA300" s="20">
        <v>0.1</v>
      </c>
      <c r="AB300" s="20">
        <v>0</v>
      </c>
      <c r="AD300" s="20"/>
      <c r="AE300" s="20">
        <v>0.5</v>
      </c>
      <c r="AF300" s="20">
        <v>1</v>
      </c>
    </row>
    <row r="301" spans="1:36" s="17" customFormat="1" x14ac:dyDescent="0.15">
      <c r="A301" s="17">
        <v>766</v>
      </c>
      <c r="B301" s="20" t="s">
        <v>69</v>
      </c>
      <c r="D301" s="20">
        <v>7.6</v>
      </c>
      <c r="E301" s="20"/>
      <c r="F301" s="17">
        <v>208</v>
      </c>
      <c r="H301" s="17">
        <v>1.4</v>
      </c>
      <c r="I301" s="17">
        <v>1</v>
      </c>
      <c r="J301" s="17">
        <v>20001</v>
      </c>
      <c r="K301" s="17">
        <v>20003</v>
      </c>
      <c r="T301" s="17">
        <v>450</v>
      </c>
      <c r="U301" s="20">
        <f t="shared" si="19"/>
        <v>373388</v>
      </c>
      <c r="V301" s="20">
        <f>VLOOKUP($D301,Sheet1!$B$4:$F$51,5,0)</f>
        <v>373388</v>
      </c>
      <c r="W301" s="20"/>
      <c r="X301" s="20">
        <f t="shared" si="20"/>
        <v>3384</v>
      </c>
      <c r="Y301" s="20">
        <f>Y300/1.25</f>
        <v>3384.8</v>
      </c>
      <c r="Z301" s="20">
        <v>0</v>
      </c>
      <c r="AA301" s="20">
        <v>0.1</v>
      </c>
      <c r="AB301" s="20">
        <v>0</v>
      </c>
      <c r="AD301" s="20"/>
      <c r="AE301" s="20">
        <v>0.5</v>
      </c>
      <c r="AF301" s="20">
        <v>1</v>
      </c>
    </row>
    <row r="302" spans="1:36" s="18" customFormat="1" x14ac:dyDescent="0.15">
      <c r="A302" s="18">
        <v>767</v>
      </c>
      <c r="B302" s="18" t="s">
        <v>76</v>
      </c>
      <c r="D302" s="18">
        <v>7.6</v>
      </c>
      <c r="F302" s="18">
        <v>206</v>
      </c>
      <c r="H302" s="18">
        <v>1.82</v>
      </c>
      <c r="I302" s="18">
        <v>2</v>
      </c>
      <c r="J302" s="18">
        <v>20001</v>
      </c>
      <c r="K302" s="18">
        <v>20003</v>
      </c>
      <c r="O302" s="18">
        <v>20002</v>
      </c>
      <c r="T302" s="18">
        <v>400</v>
      </c>
      <c r="U302" s="20">
        <f t="shared" si="19"/>
        <v>1866940</v>
      </c>
      <c r="V302" s="18">
        <f t="shared" ref="V302" si="26">V301*5</f>
        <v>1866940</v>
      </c>
      <c r="X302" s="22">
        <f t="shared" si="20"/>
        <v>10577</v>
      </c>
      <c r="Y302" s="18">
        <f>Y300*2.5</f>
        <v>10577.5</v>
      </c>
      <c r="Z302" s="18">
        <v>0</v>
      </c>
      <c r="AA302" s="18">
        <v>0.1</v>
      </c>
      <c r="AB302" s="18">
        <v>0</v>
      </c>
      <c r="AE302" s="18">
        <v>0.5</v>
      </c>
      <c r="AF302" s="18">
        <v>1</v>
      </c>
      <c r="AJ302" s="18" t="str">
        <f>VLOOKUP(B302,Sheet2!$F$2:$K$15,4,0)</f>
        <v>images/icon/boss/zui_07.png</v>
      </c>
    </row>
    <row r="303" spans="1:36" s="17" customFormat="1" x14ac:dyDescent="0.15">
      <c r="A303" s="17">
        <v>811</v>
      </c>
      <c r="B303" s="20" t="s">
        <v>64</v>
      </c>
      <c r="D303" s="20">
        <v>8.1</v>
      </c>
      <c r="E303" s="20"/>
      <c r="F303" s="17">
        <v>203</v>
      </c>
      <c r="H303" s="17">
        <v>1.4</v>
      </c>
      <c r="I303" s="17">
        <v>1</v>
      </c>
      <c r="J303" s="17">
        <v>20001</v>
      </c>
      <c r="K303" s="17">
        <v>20003</v>
      </c>
      <c r="T303" s="17">
        <v>200</v>
      </c>
      <c r="U303" s="20">
        <f t="shared" si="19"/>
        <v>456364</v>
      </c>
      <c r="V303" s="20">
        <f>VLOOKUP($D303,Sheet1!$B$4:$F$51,5,0)</f>
        <v>456364</v>
      </c>
      <c r="W303" s="20"/>
      <c r="X303" s="20">
        <f t="shared" si="20"/>
        <v>6297</v>
      </c>
      <c r="Y303" s="20">
        <f>VLOOKUP(D303,Sheet1!$B$4:$H$51,7,0)</f>
        <v>6297</v>
      </c>
      <c r="Z303" s="20">
        <v>0</v>
      </c>
      <c r="AA303" s="20">
        <v>0.1</v>
      </c>
      <c r="AB303" s="20">
        <v>0</v>
      </c>
      <c r="AC303" s="20"/>
      <c r="AD303" s="20"/>
      <c r="AE303" s="20">
        <v>0.5</v>
      </c>
      <c r="AF303" s="20">
        <v>1</v>
      </c>
      <c r="AG303" s="20"/>
      <c r="AH303" s="20"/>
      <c r="AI303" s="20"/>
    </row>
    <row r="304" spans="1:36" s="17" customFormat="1" x14ac:dyDescent="0.15">
      <c r="A304" s="17">
        <v>812</v>
      </c>
      <c r="B304" s="20" t="s">
        <v>65</v>
      </c>
      <c r="D304" s="20">
        <v>8.1</v>
      </c>
      <c r="E304" s="20"/>
      <c r="F304" s="17">
        <v>204</v>
      </c>
      <c r="H304" s="17">
        <v>1.4</v>
      </c>
      <c r="I304" s="17">
        <v>1</v>
      </c>
      <c r="J304" s="17">
        <v>20001</v>
      </c>
      <c r="K304" s="17">
        <v>20003</v>
      </c>
      <c r="T304" s="17">
        <v>200</v>
      </c>
      <c r="U304" s="20">
        <f t="shared" si="19"/>
        <v>456364</v>
      </c>
      <c r="V304" s="20">
        <f>VLOOKUP($D304,Sheet1!$B$4:$F$51,5,0)</f>
        <v>456364</v>
      </c>
      <c r="W304" s="20"/>
      <c r="X304" s="20">
        <f t="shared" si="20"/>
        <v>6297</v>
      </c>
      <c r="Y304" s="20">
        <f>VLOOKUP(D304,Sheet1!$B$4:$H$51,7,0)</f>
        <v>6297</v>
      </c>
      <c r="Z304" s="20">
        <v>0</v>
      </c>
      <c r="AA304" s="20">
        <v>0.1</v>
      </c>
      <c r="AB304" s="20">
        <v>0</v>
      </c>
      <c r="AC304" s="20"/>
      <c r="AD304" s="20"/>
      <c r="AE304" s="20">
        <v>0.5</v>
      </c>
      <c r="AF304" s="20">
        <v>1</v>
      </c>
      <c r="AG304" s="20"/>
      <c r="AH304" s="20"/>
      <c r="AI304" s="20"/>
    </row>
    <row r="305" spans="1:36" s="17" customFormat="1" x14ac:dyDescent="0.15">
      <c r="A305" s="17">
        <v>813</v>
      </c>
      <c r="B305" s="20" t="s">
        <v>66</v>
      </c>
      <c r="D305" s="20">
        <v>8.1</v>
      </c>
      <c r="E305" s="20"/>
      <c r="F305" s="17">
        <v>205</v>
      </c>
      <c r="H305" s="17">
        <v>1.4</v>
      </c>
      <c r="I305" s="17">
        <v>1</v>
      </c>
      <c r="J305" s="17">
        <v>20001</v>
      </c>
      <c r="K305" s="17">
        <v>20003</v>
      </c>
      <c r="T305" s="17">
        <v>200</v>
      </c>
      <c r="U305" s="20">
        <f t="shared" si="19"/>
        <v>456364</v>
      </c>
      <c r="V305" s="20">
        <f>VLOOKUP($D305,Sheet1!$B$4:$F$51,5,0)</f>
        <v>456364</v>
      </c>
      <c r="W305" s="20"/>
      <c r="X305" s="20">
        <f t="shared" si="20"/>
        <v>6297</v>
      </c>
      <c r="Y305" s="20">
        <f>VLOOKUP(D305,Sheet1!$B$4:$H$51,7,0)</f>
        <v>6297</v>
      </c>
      <c r="Z305" s="20">
        <v>0</v>
      </c>
      <c r="AA305" s="20">
        <v>0.1</v>
      </c>
      <c r="AB305" s="20">
        <v>0</v>
      </c>
      <c r="AC305" s="20"/>
      <c r="AD305" s="20"/>
      <c r="AE305" s="20">
        <v>0.5</v>
      </c>
      <c r="AF305" s="20">
        <v>1</v>
      </c>
      <c r="AG305" s="20"/>
      <c r="AH305" s="20"/>
      <c r="AI305" s="20"/>
    </row>
    <row r="306" spans="1:36" s="17" customFormat="1" ht="12.75" customHeight="1" x14ac:dyDescent="0.15">
      <c r="A306" s="17">
        <v>814</v>
      </c>
      <c r="B306" s="20" t="s">
        <v>67</v>
      </c>
      <c r="D306" s="20">
        <v>8.1</v>
      </c>
      <c r="E306" s="20"/>
      <c r="F306" s="17">
        <v>207</v>
      </c>
      <c r="G306" s="17">
        <v>1001</v>
      </c>
      <c r="H306" s="17">
        <v>1.4</v>
      </c>
      <c r="I306" s="17">
        <v>1</v>
      </c>
      <c r="J306" s="17">
        <v>20001</v>
      </c>
      <c r="K306" s="17">
        <v>20003</v>
      </c>
      <c r="T306" s="17">
        <v>300</v>
      </c>
      <c r="U306" s="20">
        <f t="shared" si="19"/>
        <v>456364</v>
      </c>
      <c r="V306" s="20">
        <f>VLOOKUP($D306,Sheet1!$B$4:$F$51,5,0)</f>
        <v>456364</v>
      </c>
      <c r="W306" s="20"/>
      <c r="X306" s="20">
        <f t="shared" si="20"/>
        <v>6297</v>
      </c>
      <c r="Y306" s="20">
        <f>VLOOKUP(D306,Sheet1!$B$4:$H$51,7,0)</f>
        <v>6297</v>
      </c>
      <c r="Z306" s="20">
        <v>0</v>
      </c>
      <c r="AA306" s="20">
        <v>0.1</v>
      </c>
      <c r="AB306" s="20">
        <v>0</v>
      </c>
      <c r="AD306" s="20"/>
      <c r="AE306" s="20">
        <v>0.5</v>
      </c>
      <c r="AF306" s="20">
        <v>1</v>
      </c>
    </row>
    <row r="307" spans="1:36" s="17" customFormat="1" x14ac:dyDescent="0.15">
      <c r="A307" s="17">
        <v>815</v>
      </c>
      <c r="B307" s="20" t="s">
        <v>68</v>
      </c>
      <c r="D307" s="20">
        <v>8.1</v>
      </c>
      <c r="E307" s="20"/>
      <c r="F307" s="17">
        <v>209</v>
      </c>
      <c r="G307" s="17">
        <v>1003</v>
      </c>
      <c r="H307" s="17">
        <v>1.3080000000000001</v>
      </c>
      <c r="I307" s="17">
        <v>1</v>
      </c>
      <c r="J307" s="17">
        <v>20001</v>
      </c>
      <c r="K307" s="17">
        <v>20003</v>
      </c>
      <c r="T307" s="17">
        <v>200</v>
      </c>
      <c r="U307" s="20">
        <f t="shared" si="19"/>
        <v>456364</v>
      </c>
      <c r="V307" s="20">
        <f>VLOOKUP($D307,Sheet1!$B$4:$F$51,5,0)</f>
        <v>456364</v>
      </c>
      <c r="W307" s="20"/>
      <c r="X307" s="20">
        <f t="shared" si="20"/>
        <v>6297</v>
      </c>
      <c r="Y307" s="20">
        <f>VLOOKUP(D307,Sheet1!$B$4:$H$51,7,0)</f>
        <v>6297</v>
      </c>
      <c r="Z307" s="20">
        <v>0</v>
      </c>
      <c r="AA307" s="20">
        <v>0.1</v>
      </c>
      <c r="AB307" s="20">
        <v>0</v>
      </c>
      <c r="AD307" s="20"/>
      <c r="AE307" s="20">
        <v>0.5</v>
      </c>
      <c r="AF307" s="20">
        <v>1</v>
      </c>
    </row>
    <row r="308" spans="1:36" s="17" customFormat="1" x14ac:dyDescent="0.15">
      <c r="A308" s="17">
        <v>816</v>
      </c>
      <c r="B308" s="20" t="s">
        <v>69</v>
      </c>
      <c r="D308" s="20">
        <v>8.1</v>
      </c>
      <c r="E308" s="20"/>
      <c r="F308" s="17">
        <v>208</v>
      </c>
      <c r="H308" s="17">
        <v>1.4</v>
      </c>
      <c r="I308" s="17">
        <v>1</v>
      </c>
      <c r="J308" s="17">
        <v>20001</v>
      </c>
      <c r="K308" s="17">
        <v>20003</v>
      </c>
      <c r="T308" s="17">
        <v>450</v>
      </c>
      <c r="U308" s="20">
        <f t="shared" si="19"/>
        <v>456364</v>
      </c>
      <c r="V308" s="20">
        <f>VLOOKUP($D308,Sheet1!$B$4:$F$51,5,0)</f>
        <v>456364</v>
      </c>
      <c r="W308" s="20"/>
      <c r="X308" s="20">
        <f t="shared" si="20"/>
        <v>5037</v>
      </c>
      <c r="Y308" s="20">
        <f>Y307/1.25</f>
        <v>5037.6000000000004</v>
      </c>
      <c r="Z308" s="20">
        <v>0</v>
      </c>
      <c r="AA308" s="20">
        <v>0.1</v>
      </c>
      <c r="AB308" s="20">
        <v>0</v>
      </c>
      <c r="AD308" s="20"/>
      <c r="AE308" s="20">
        <v>0.5</v>
      </c>
      <c r="AF308" s="20">
        <v>1</v>
      </c>
    </row>
    <row r="309" spans="1:36" s="18" customFormat="1" x14ac:dyDescent="0.15">
      <c r="A309" s="18">
        <v>817</v>
      </c>
      <c r="B309" s="18" t="s">
        <v>70</v>
      </c>
      <c r="D309" s="18">
        <v>8.1</v>
      </c>
      <c r="F309" s="18">
        <v>205</v>
      </c>
      <c r="H309" s="18">
        <v>1.82</v>
      </c>
      <c r="I309" s="18">
        <v>2</v>
      </c>
      <c r="J309" s="18">
        <v>20001</v>
      </c>
      <c r="K309" s="18">
        <v>20003</v>
      </c>
      <c r="T309" s="18">
        <v>400</v>
      </c>
      <c r="U309" s="20">
        <f t="shared" si="19"/>
        <v>2281820</v>
      </c>
      <c r="V309" s="18">
        <f t="shared" ref="V309" si="27">V308*5</f>
        <v>2281820</v>
      </c>
      <c r="X309" s="22">
        <f t="shared" si="20"/>
        <v>15742</v>
      </c>
      <c r="Y309" s="18">
        <f>Y307*2.5</f>
        <v>15742.5</v>
      </c>
      <c r="Z309" s="18">
        <v>0</v>
      </c>
      <c r="AA309" s="18">
        <v>0.1</v>
      </c>
      <c r="AB309" s="18">
        <v>0</v>
      </c>
      <c r="AE309" s="18">
        <v>0.5</v>
      </c>
      <c r="AF309" s="18">
        <v>1</v>
      </c>
      <c r="AJ309" s="18" t="str">
        <f>VLOOKUP(B309,Sheet2!$F$2:$K$15,4,0)</f>
        <v>images/icon/boss/zui_05.png</v>
      </c>
    </row>
    <row r="310" spans="1:36" s="17" customFormat="1" x14ac:dyDescent="0.15">
      <c r="A310" s="17">
        <v>821</v>
      </c>
      <c r="B310" s="20" t="s">
        <v>64</v>
      </c>
      <c r="D310" s="20">
        <v>8.1999999999999993</v>
      </c>
      <c r="E310" s="20"/>
      <c r="F310" s="17">
        <v>203</v>
      </c>
      <c r="H310" s="17">
        <v>1.4</v>
      </c>
      <c r="I310" s="17">
        <v>1</v>
      </c>
      <c r="J310" s="17">
        <v>20001</v>
      </c>
      <c r="K310" s="17">
        <v>20003</v>
      </c>
      <c r="T310" s="17">
        <v>200</v>
      </c>
      <c r="U310" s="20">
        <f t="shared" si="19"/>
        <v>502000</v>
      </c>
      <c r="V310" s="20">
        <f>VLOOKUP($D310,Sheet1!$B$4:$F$51,5,0)</f>
        <v>502000</v>
      </c>
      <c r="W310" s="20"/>
      <c r="X310" s="20">
        <f t="shared" si="20"/>
        <v>6927</v>
      </c>
      <c r="Y310" s="20">
        <f>VLOOKUP(D310,Sheet1!$B$4:$H$51,7,0)</f>
        <v>6927</v>
      </c>
      <c r="Z310" s="20">
        <v>0</v>
      </c>
      <c r="AA310" s="20">
        <v>0.1</v>
      </c>
      <c r="AB310" s="20">
        <v>0</v>
      </c>
      <c r="AC310" s="20"/>
      <c r="AD310" s="20"/>
      <c r="AE310" s="20">
        <v>0.5</v>
      </c>
      <c r="AF310" s="20">
        <v>1</v>
      </c>
      <c r="AG310" s="20"/>
      <c r="AH310" s="20"/>
      <c r="AI310" s="20"/>
    </row>
    <row r="311" spans="1:36" s="17" customFormat="1" x14ac:dyDescent="0.15">
      <c r="A311" s="17">
        <v>822</v>
      </c>
      <c r="B311" s="20" t="s">
        <v>65</v>
      </c>
      <c r="D311" s="20">
        <v>8.1999999999999993</v>
      </c>
      <c r="E311" s="20"/>
      <c r="F311" s="17">
        <v>204</v>
      </c>
      <c r="H311" s="17">
        <v>1.4</v>
      </c>
      <c r="I311" s="17">
        <v>1</v>
      </c>
      <c r="J311" s="17">
        <v>20001</v>
      </c>
      <c r="K311" s="17">
        <v>20003</v>
      </c>
      <c r="T311" s="17">
        <v>200</v>
      </c>
      <c r="U311" s="20">
        <f t="shared" si="19"/>
        <v>502000</v>
      </c>
      <c r="V311" s="20">
        <f>VLOOKUP($D311,Sheet1!$B$4:$F$51,5,0)</f>
        <v>502000</v>
      </c>
      <c r="W311" s="20"/>
      <c r="X311" s="20">
        <f t="shared" si="20"/>
        <v>6927</v>
      </c>
      <c r="Y311" s="20">
        <f>VLOOKUP(D311,Sheet1!$B$4:$H$51,7,0)</f>
        <v>6927</v>
      </c>
      <c r="Z311" s="20">
        <v>0</v>
      </c>
      <c r="AA311" s="20">
        <v>0.1</v>
      </c>
      <c r="AB311" s="20">
        <v>0</v>
      </c>
      <c r="AC311" s="20"/>
      <c r="AD311" s="20"/>
      <c r="AE311" s="20">
        <v>0.5</v>
      </c>
      <c r="AF311" s="20">
        <v>1</v>
      </c>
      <c r="AG311" s="20"/>
      <c r="AH311" s="20"/>
      <c r="AI311" s="20"/>
    </row>
    <row r="312" spans="1:36" s="17" customFormat="1" x14ac:dyDescent="0.15">
      <c r="A312" s="17">
        <v>823</v>
      </c>
      <c r="B312" s="20" t="s">
        <v>66</v>
      </c>
      <c r="D312" s="20">
        <v>8.1999999999999993</v>
      </c>
      <c r="E312" s="20"/>
      <c r="F312" s="17">
        <v>205</v>
      </c>
      <c r="H312" s="17">
        <v>1.4</v>
      </c>
      <c r="I312" s="17">
        <v>1</v>
      </c>
      <c r="J312" s="17">
        <v>20001</v>
      </c>
      <c r="K312" s="17">
        <v>20003</v>
      </c>
      <c r="T312" s="17">
        <v>200</v>
      </c>
      <c r="U312" s="20">
        <f t="shared" si="19"/>
        <v>502000</v>
      </c>
      <c r="V312" s="20">
        <f>VLOOKUP($D312,Sheet1!$B$4:$F$51,5,0)</f>
        <v>502000</v>
      </c>
      <c r="W312" s="20"/>
      <c r="X312" s="20">
        <f t="shared" si="20"/>
        <v>6927</v>
      </c>
      <c r="Y312" s="20">
        <f>VLOOKUP(D312,Sheet1!$B$4:$H$51,7,0)</f>
        <v>6927</v>
      </c>
      <c r="Z312" s="20">
        <v>0</v>
      </c>
      <c r="AA312" s="20">
        <v>0.1</v>
      </c>
      <c r="AB312" s="20">
        <v>0</v>
      </c>
      <c r="AC312" s="20"/>
      <c r="AD312" s="20"/>
      <c r="AE312" s="20">
        <v>0.5</v>
      </c>
      <c r="AF312" s="20">
        <v>1</v>
      </c>
      <c r="AG312" s="20"/>
      <c r="AH312" s="20"/>
      <c r="AI312" s="20"/>
    </row>
    <row r="313" spans="1:36" s="17" customFormat="1" ht="12.75" customHeight="1" x14ac:dyDescent="0.15">
      <c r="A313" s="17">
        <v>824</v>
      </c>
      <c r="B313" s="20" t="s">
        <v>67</v>
      </c>
      <c r="D313" s="20">
        <v>8.1999999999999993</v>
      </c>
      <c r="E313" s="20"/>
      <c r="F313" s="17">
        <v>207</v>
      </c>
      <c r="G313" s="17">
        <v>1001</v>
      </c>
      <c r="H313" s="17">
        <v>1.4</v>
      </c>
      <c r="I313" s="17">
        <v>1</v>
      </c>
      <c r="J313" s="17">
        <v>20001</v>
      </c>
      <c r="K313" s="17">
        <v>20003</v>
      </c>
      <c r="T313" s="17">
        <v>300</v>
      </c>
      <c r="U313" s="20">
        <f t="shared" si="19"/>
        <v>502000</v>
      </c>
      <c r="V313" s="20">
        <f>VLOOKUP($D313,Sheet1!$B$4:$F$51,5,0)</f>
        <v>502000</v>
      </c>
      <c r="W313" s="20"/>
      <c r="X313" s="20">
        <f t="shared" si="20"/>
        <v>6927</v>
      </c>
      <c r="Y313" s="20">
        <f>VLOOKUP(D313,Sheet1!$B$4:$H$51,7,0)</f>
        <v>6927</v>
      </c>
      <c r="Z313" s="20">
        <v>0</v>
      </c>
      <c r="AA313" s="20">
        <v>0.1</v>
      </c>
      <c r="AB313" s="20">
        <v>0</v>
      </c>
      <c r="AD313" s="20"/>
      <c r="AE313" s="20">
        <v>0.5</v>
      </c>
      <c r="AF313" s="20">
        <v>1</v>
      </c>
    </row>
    <row r="314" spans="1:36" s="17" customFormat="1" x14ac:dyDescent="0.15">
      <c r="A314" s="17">
        <v>825</v>
      </c>
      <c r="B314" s="20" t="s">
        <v>68</v>
      </c>
      <c r="D314" s="20">
        <v>8.1999999999999993</v>
      </c>
      <c r="E314" s="20"/>
      <c r="F314" s="17">
        <v>209</v>
      </c>
      <c r="G314" s="17">
        <v>1003</v>
      </c>
      <c r="H314" s="17">
        <v>1.3080000000000001</v>
      </c>
      <c r="I314" s="17">
        <v>1</v>
      </c>
      <c r="J314" s="17">
        <v>20001</v>
      </c>
      <c r="K314" s="17">
        <v>20003</v>
      </c>
      <c r="T314" s="17">
        <v>200</v>
      </c>
      <c r="U314" s="20">
        <f t="shared" si="19"/>
        <v>502000</v>
      </c>
      <c r="V314" s="20">
        <f>VLOOKUP($D314,Sheet1!$B$4:$F$51,5,0)</f>
        <v>502000</v>
      </c>
      <c r="W314" s="20"/>
      <c r="X314" s="20">
        <f t="shared" si="20"/>
        <v>6927</v>
      </c>
      <c r="Y314" s="20">
        <f>VLOOKUP(D314,Sheet1!$B$4:$H$51,7,0)</f>
        <v>6927</v>
      </c>
      <c r="Z314" s="20">
        <v>0</v>
      </c>
      <c r="AA314" s="20">
        <v>0.1</v>
      </c>
      <c r="AB314" s="20">
        <v>0</v>
      </c>
      <c r="AD314" s="20"/>
      <c r="AE314" s="20">
        <v>0.5</v>
      </c>
      <c r="AF314" s="20">
        <v>1</v>
      </c>
    </row>
    <row r="315" spans="1:36" s="17" customFormat="1" x14ac:dyDescent="0.15">
      <c r="A315" s="17">
        <v>826</v>
      </c>
      <c r="B315" s="20" t="s">
        <v>69</v>
      </c>
      <c r="D315" s="20">
        <v>8.1999999999999993</v>
      </c>
      <c r="E315" s="20"/>
      <c r="F315" s="17">
        <v>208</v>
      </c>
      <c r="H315" s="17">
        <v>1.4</v>
      </c>
      <c r="I315" s="17">
        <v>1</v>
      </c>
      <c r="J315" s="17">
        <v>20001</v>
      </c>
      <c r="K315" s="17">
        <v>20003</v>
      </c>
      <c r="T315" s="17">
        <v>450</v>
      </c>
      <c r="U315" s="20">
        <f t="shared" si="19"/>
        <v>502000</v>
      </c>
      <c r="V315" s="20">
        <f>VLOOKUP($D315,Sheet1!$B$4:$F$51,5,0)</f>
        <v>502000</v>
      </c>
      <c r="W315" s="20"/>
      <c r="X315" s="20">
        <f t="shared" si="20"/>
        <v>5541</v>
      </c>
      <c r="Y315" s="20">
        <f>Y314/1.25</f>
        <v>5541.6</v>
      </c>
      <c r="Z315" s="20">
        <v>0</v>
      </c>
      <c r="AA315" s="20">
        <v>0.1</v>
      </c>
      <c r="AB315" s="20">
        <v>0</v>
      </c>
      <c r="AD315" s="20"/>
      <c r="AE315" s="20">
        <v>0.5</v>
      </c>
      <c r="AF315" s="20">
        <v>1</v>
      </c>
    </row>
    <row r="316" spans="1:36" s="18" customFormat="1" x14ac:dyDescent="0.15">
      <c r="A316" s="18">
        <v>827</v>
      </c>
      <c r="B316" s="18" t="s">
        <v>74</v>
      </c>
      <c r="D316" s="18">
        <v>8.1999999999999993</v>
      </c>
      <c r="F316" s="18">
        <v>209</v>
      </c>
      <c r="G316" s="18">
        <v>1003</v>
      </c>
      <c r="H316" s="18">
        <v>1.82</v>
      </c>
      <c r="I316" s="18">
        <v>2</v>
      </c>
      <c r="J316" s="18">
        <v>20001</v>
      </c>
      <c r="K316" s="18">
        <v>20003</v>
      </c>
      <c r="T316" s="18">
        <v>400</v>
      </c>
      <c r="U316" s="20">
        <f t="shared" si="19"/>
        <v>2510000</v>
      </c>
      <c r="V316" s="18">
        <f t="shared" ref="V316" si="28">V315*5</f>
        <v>2510000</v>
      </c>
      <c r="X316" s="22">
        <f t="shared" si="20"/>
        <v>17317</v>
      </c>
      <c r="Y316" s="18">
        <f>Y314*2.5</f>
        <v>17317.5</v>
      </c>
      <c r="Z316" s="18">
        <v>0</v>
      </c>
      <c r="AA316" s="18">
        <v>0.1</v>
      </c>
      <c r="AB316" s="18">
        <v>0</v>
      </c>
      <c r="AE316" s="18">
        <v>0.5</v>
      </c>
      <c r="AF316" s="18">
        <v>1</v>
      </c>
      <c r="AJ316" s="18" t="str">
        <f>VLOOKUP(B316,Sheet2!$F$2:$K$15,4,0)</f>
        <v>images/icon/boss/zui_06.png</v>
      </c>
    </row>
    <row r="317" spans="1:36" s="17" customFormat="1" x14ac:dyDescent="0.15">
      <c r="A317" s="17">
        <v>831</v>
      </c>
      <c r="B317" s="20" t="s">
        <v>64</v>
      </c>
      <c r="D317" s="20">
        <v>8.3000000000000007</v>
      </c>
      <c r="E317" s="20"/>
      <c r="F317" s="17">
        <v>203</v>
      </c>
      <c r="H317" s="17">
        <v>1.4</v>
      </c>
      <c r="I317" s="17">
        <v>1</v>
      </c>
      <c r="J317" s="17">
        <v>20001</v>
      </c>
      <c r="K317" s="17">
        <v>20003</v>
      </c>
      <c r="T317" s="17">
        <v>200</v>
      </c>
      <c r="U317" s="20">
        <f t="shared" si="19"/>
        <v>552200</v>
      </c>
      <c r="V317" s="20">
        <f>VLOOKUP($D317,Sheet1!$B$4:$F$51,5,0)</f>
        <v>552200</v>
      </c>
      <c r="W317" s="20"/>
      <c r="X317" s="20">
        <f t="shared" si="20"/>
        <v>7620</v>
      </c>
      <c r="Y317" s="20">
        <f>VLOOKUP(D317,Sheet1!$B$4:$H$51,7,0)</f>
        <v>7620</v>
      </c>
      <c r="Z317" s="20">
        <v>0</v>
      </c>
      <c r="AA317" s="20">
        <v>0.1</v>
      </c>
      <c r="AB317" s="20">
        <v>0</v>
      </c>
      <c r="AC317" s="20"/>
      <c r="AD317" s="20"/>
      <c r="AE317" s="20">
        <v>0.5</v>
      </c>
      <c r="AF317" s="20">
        <v>1</v>
      </c>
      <c r="AG317" s="20"/>
      <c r="AH317" s="20"/>
      <c r="AI317" s="20"/>
    </row>
    <row r="318" spans="1:36" s="17" customFormat="1" x14ac:dyDescent="0.15">
      <c r="A318" s="17">
        <v>832</v>
      </c>
      <c r="B318" s="20" t="s">
        <v>65</v>
      </c>
      <c r="D318" s="20">
        <v>8.3000000000000007</v>
      </c>
      <c r="E318" s="20"/>
      <c r="F318" s="17">
        <v>204</v>
      </c>
      <c r="H318" s="17">
        <v>1.4</v>
      </c>
      <c r="I318" s="17">
        <v>1</v>
      </c>
      <c r="J318" s="17">
        <v>20001</v>
      </c>
      <c r="K318" s="17">
        <v>20003</v>
      </c>
      <c r="T318" s="17">
        <v>200</v>
      </c>
      <c r="U318" s="20">
        <f t="shared" si="19"/>
        <v>552200</v>
      </c>
      <c r="V318" s="20">
        <f>VLOOKUP($D318,Sheet1!$B$4:$F$51,5,0)</f>
        <v>552200</v>
      </c>
      <c r="W318" s="20"/>
      <c r="X318" s="20">
        <f t="shared" si="20"/>
        <v>7620</v>
      </c>
      <c r="Y318" s="20">
        <f>VLOOKUP(D318,Sheet1!$B$4:$H$51,7,0)</f>
        <v>7620</v>
      </c>
      <c r="Z318" s="20">
        <v>0</v>
      </c>
      <c r="AA318" s="20">
        <v>0.1</v>
      </c>
      <c r="AB318" s="20">
        <v>0</v>
      </c>
      <c r="AC318" s="20"/>
      <c r="AD318" s="20"/>
      <c r="AE318" s="20">
        <v>0.5</v>
      </c>
      <c r="AF318" s="20">
        <v>1</v>
      </c>
      <c r="AG318" s="20"/>
      <c r="AH318" s="20"/>
      <c r="AI318" s="20"/>
    </row>
    <row r="319" spans="1:36" s="17" customFormat="1" x14ac:dyDescent="0.15">
      <c r="A319" s="17">
        <v>833</v>
      </c>
      <c r="B319" s="20" t="s">
        <v>66</v>
      </c>
      <c r="D319" s="20">
        <v>8.3000000000000007</v>
      </c>
      <c r="E319" s="20"/>
      <c r="F319" s="17">
        <v>205</v>
      </c>
      <c r="H319" s="17">
        <v>1.4</v>
      </c>
      <c r="I319" s="17">
        <v>1</v>
      </c>
      <c r="J319" s="17">
        <v>20001</v>
      </c>
      <c r="K319" s="17">
        <v>20003</v>
      </c>
      <c r="T319" s="17">
        <v>200</v>
      </c>
      <c r="U319" s="20">
        <f t="shared" si="19"/>
        <v>552200</v>
      </c>
      <c r="V319" s="20">
        <f>VLOOKUP($D319,Sheet1!$B$4:$F$51,5,0)</f>
        <v>552200</v>
      </c>
      <c r="W319" s="20"/>
      <c r="X319" s="20">
        <f t="shared" si="20"/>
        <v>7620</v>
      </c>
      <c r="Y319" s="20">
        <f>VLOOKUP(D319,Sheet1!$B$4:$H$51,7,0)</f>
        <v>7620</v>
      </c>
      <c r="Z319" s="20">
        <v>0</v>
      </c>
      <c r="AA319" s="20">
        <v>0.1</v>
      </c>
      <c r="AB319" s="20">
        <v>0</v>
      </c>
      <c r="AC319" s="20"/>
      <c r="AD319" s="20"/>
      <c r="AE319" s="20">
        <v>0.5</v>
      </c>
      <c r="AF319" s="20">
        <v>1</v>
      </c>
      <c r="AG319" s="20"/>
      <c r="AH319" s="20"/>
      <c r="AI319" s="20"/>
    </row>
    <row r="320" spans="1:36" s="17" customFormat="1" ht="12.75" customHeight="1" x14ac:dyDescent="0.15">
      <c r="A320" s="17">
        <v>834</v>
      </c>
      <c r="B320" s="20" t="s">
        <v>67</v>
      </c>
      <c r="D320" s="20">
        <v>8.3000000000000007</v>
      </c>
      <c r="E320" s="20"/>
      <c r="F320" s="17">
        <v>207</v>
      </c>
      <c r="G320" s="17">
        <v>1001</v>
      </c>
      <c r="H320" s="17">
        <v>1.4</v>
      </c>
      <c r="I320" s="17">
        <v>1</v>
      </c>
      <c r="J320" s="17">
        <v>20001</v>
      </c>
      <c r="K320" s="17">
        <v>20003</v>
      </c>
      <c r="T320" s="17">
        <v>300</v>
      </c>
      <c r="U320" s="20">
        <f t="shared" si="19"/>
        <v>552200</v>
      </c>
      <c r="V320" s="20">
        <f>VLOOKUP($D320,Sheet1!$B$4:$F$51,5,0)</f>
        <v>552200</v>
      </c>
      <c r="W320" s="20"/>
      <c r="X320" s="20">
        <f t="shared" si="20"/>
        <v>7620</v>
      </c>
      <c r="Y320" s="20">
        <f>VLOOKUP(D320,Sheet1!$B$4:$H$51,7,0)</f>
        <v>7620</v>
      </c>
      <c r="Z320" s="20">
        <v>0</v>
      </c>
      <c r="AA320" s="20">
        <v>0.1</v>
      </c>
      <c r="AB320" s="20">
        <v>0</v>
      </c>
      <c r="AD320" s="20"/>
      <c r="AE320" s="20">
        <v>0.5</v>
      </c>
      <c r="AF320" s="20">
        <v>1</v>
      </c>
    </row>
    <row r="321" spans="1:36" s="17" customFormat="1" x14ac:dyDescent="0.15">
      <c r="A321" s="17">
        <v>835</v>
      </c>
      <c r="B321" s="20" t="s">
        <v>68</v>
      </c>
      <c r="D321" s="20">
        <v>8.3000000000000007</v>
      </c>
      <c r="E321" s="20"/>
      <c r="F321" s="17">
        <v>209</v>
      </c>
      <c r="G321" s="17">
        <v>1003</v>
      </c>
      <c r="H321" s="17">
        <v>1.3080000000000001</v>
      </c>
      <c r="I321" s="17">
        <v>1</v>
      </c>
      <c r="J321" s="17">
        <v>20001</v>
      </c>
      <c r="K321" s="17">
        <v>20003</v>
      </c>
      <c r="T321" s="17">
        <v>200</v>
      </c>
      <c r="U321" s="20">
        <f t="shared" si="19"/>
        <v>552200</v>
      </c>
      <c r="V321" s="20">
        <f>VLOOKUP($D321,Sheet1!$B$4:$F$51,5,0)</f>
        <v>552200</v>
      </c>
      <c r="W321" s="20"/>
      <c r="X321" s="20">
        <f t="shared" si="20"/>
        <v>7620</v>
      </c>
      <c r="Y321" s="20">
        <f>VLOOKUP(D321,Sheet1!$B$4:$H$51,7,0)</f>
        <v>7620</v>
      </c>
      <c r="Z321" s="20">
        <v>0</v>
      </c>
      <c r="AA321" s="20">
        <v>0.1</v>
      </c>
      <c r="AB321" s="20">
        <v>0</v>
      </c>
      <c r="AD321" s="20"/>
      <c r="AE321" s="20">
        <v>0.5</v>
      </c>
      <c r="AF321" s="20">
        <v>1</v>
      </c>
    </row>
    <row r="322" spans="1:36" s="17" customFormat="1" x14ac:dyDescent="0.15">
      <c r="A322" s="17">
        <v>836</v>
      </c>
      <c r="B322" s="20" t="s">
        <v>69</v>
      </c>
      <c r="D322" s="20">
        <v>8.3000000000000007</v>
      </c>
      <c r="E322" s="20"/>
      <c r="F322" s="17">
        <v>208</v>
      </c>
      <c r="H322" s="17">
        <v>1.4</v>
      </c>
      <c r="I322" s="17">
        <v>1</v>
      </c>
      <c r="J322" s="17">
        <v>20001</v>
      </c>
      <c r="K322" s="17">
        <v>20003</v>
      </c>
      <c r="T322" s="17">
        <v>450</v>
      </c>
      <c r="U322" s="20">
        <f t="shared" si="19"/>
        <v>552200</v>
      </c>
      <c r="V322" s="20">
        <f>VLOOKUP($D322,Sheet1!$B$4:$F$51,5,0)</f>
        <v>552200</v>
      </c>
      <c r="W322" s="20"/>
      <c r="X322" s="20">
        <f t="shared" si="20"/>
        <v>6096</v>
      </c>
      <c r="Y322" s="20">
        <f>Y321/1.25</f>
        <v>6096</v>
      </c>
      <c r="Z322" s="20">
        <v>0</v>
      </c>
      <c r="AA322" s="20">
        <v>0.1</v>
      </c>
      <c r="AB322" s="20">
        <v>0</v>
      </c>
      <c r="AD322" s="20"/>
      <c r="AE322" s="20">
        <v>0.5</v>
      </c>
      <c r="AF322" s="20">
        <v>1</v>
      </c>
    </row>
    <row r="323" spans="1:36" s="18" customFormat="1" x14ac:dyDescent="0.15">
      <c r="A323" s="18">
        <v>837</v>
      </c>
      <c r="B323" s="18" t="s">
        <v>75</v>
      </c>
      <c r="D323" s="18">
        <v>8.3000000000000007</v>
      </c>
      <c r="F323" s="18">
        <v>207</v>
      </c>
      <c r="G323" s="18">
        <v>1001</v>
      </c>
      <c r="H323" s="18">
        <v>1.82</v>
      </c>
      <c r="I323" s="18">
        <v>2</v>
      </c>
      <c r="J323" s="18">
        <v>20001</v>
      </c>
      <c r="K323" s="18">
        <v>20003</v>
      </c>
      <c r="T323" s="18">
        <v>400</v>
      </c>
      <c r="U323" s="20">
        <f t="shared" si="19"/>
        <v>2761000</v>
      </c>
      <c r="V323" s="18">
        <f t="shared" ref="V323" si="29">V322*5</f>
        <v>2761000</v>
      </c>
      <c r="X323" s="22">
        <f t="shared" si="20"/>
        <v>19050</v>
      </c>
      <c r="Y323" s="18">
        <f>Y321*2.5</f>
        <v>19050</v>
      </c>
      <c r="Z323" s="18">
        <v>0</v>
      </c>
      <c r="AA323" s="18">
        <v>0.1</v>
      </c>
      <c r="AB323" s="18">
        <v>0</v>
      </c>
      <c r="AE323" s="18">
        <v>0.5</v>
      </c>
      <c r="AF323" s="18">
        <v>1</v>
      </c>
      <c r="AJ323" s="18" t="str">
        <f>VLOOKUP(B323,Sheet2!$F$2:$K$15,4,0)</f>
        <v>images/icon/boss/zui_03.png</v>
      </c>
    </row>
    <row r="324" spans="1:36" s="17" customFormat="1" x14ac:dyDescent="0.15">
      <c r="A324" s="17">
        <v>841</v>
      </c>
      <c r="B324" s="20" t="s">
        <v>64</v>
      </c>
      <c r="D324" s="20">
        <v>8.4</v>
      </c>
      <c r="E324" s="20"/>
      <c r="F324" s="17">
        <v>203</v>
      </c>
      <c r="H324" s="17">
        <v>1.4</v>
      </c>
      <c r="I324" s="17">
        <v>1</v>
      </c>
      <c r="J324" s="17">
        <v>20001</v>
      </c>
      <c r="K324" s="17">
        <v>20003</v>
      </c>
      <c r="T324" s="17">
        <v>200</v>
      </c>
      <c r="U324" s="20">
        <f t="shared" si="19"/>
        <v>607420</v>
      </c>
      <c r="V324" s="20">
        <f>VLOOKUP($D324,Sheet1!$B$4:$F$51,5,0)</f>
        <v>607420</v>
      </c>
      <c r="W324" s="20"/>
      <c r="X324" s="20">
        <f t="shared" si="20"/>
        <v>8382</v>
      </c>
      <c r="Y324" s="20">
        <f>VLOOKUP(D324,Sheet1!$B$4:$H$51,7,0)</f>
        <v>8382</v>
      </c>
      <c r="Z324" s="20">
        <v>0</v>
      </c>
      <c r="AA324" s="20">
        <v>0.1</v>
      </c>
      <c r="AB324" s="20">
        <v>0</v>
      </c>
      <c r="AC324" s="20"/>
      <c r="AD324" s="20"/>
      <c r="AE324" s="20">
        <v>0.5</v>
      </c>
      <c r="AF324" s="20">
        <v>1</v>
      </c>
      <c r="AG324" s="20"/>
      <c r="AH324" s="20"/>
      <c r="AI324" s="20"/>
    </row>
    <row r="325" spans="1:36" s="17" customFormat="1" x14ac:dyDescent="0.15">
      <c r="A325" s="17">
        <v>842</v>
      </c>
      <c r="B325" s="20" t="s">
        <v>65</v>
      </c>
      <c r="D325" s="20">
        <v>8.4</v>
      </c>
      <c r="E325" s="20"/>
      <c r="F325" s="17">
        <v>204</v>
      </c>
      <c r="H325" s="17">
        <v>1.4</v>
      </c>
      <c r="I325" s="17">
        <v>1</v>
      </c>
      <c r="J325" s="17">
        <v>20001</v>
      </c>
      <c r="K325" s="17">
        <v>20003</v>
      </c>
      <c r="T325" s="17">
        <v>200</v>
      </c>
      <c r="U325" s="20">
        <f t="shared" si="19"/>
        <v>607420</v>
      </c>
      <c r="V325" s="20">
        <f>VLOOKUP($D325,Sheet1!$B$4:$F$51,5,0)</f>
        <v>607420</v>
      </c>
      <c r="W325" s="20"/>
      <c r="X325" s="20">
        <f t="shared" si="20"/>
        <v>8382</v>
      </c>
      <c r="Y325" s="20">
        <f>VLOOKUP(D325,Sheet1!$B$4:$H$51,7,0)</f>
        <v>8382</v>
      </c>
      <c r="Z325" s="20">
        <v>0</v>
      </c>
      <c r="AA325" s="20">
        <v>0.1</v>
      </c>
      <c r="AB325" s="20">
        <v>0</v>
      </c>
      <c r="AC325" s="20"/>
      <c r="AD325" s="20"/>
      <c r="AE325" s="20">
        <v>0.5</v>
      </c>
      <c r="AF325" s="20">
        <v>1</v>
      </c>
      <c r="AG325" s="20"/>
      <c r="AH325" s="20"/>
      <c r="AI325" s="20"/>
    </row>
    <row r="326" spans="1:36" s="17" customFormat="1" x14ac:dyDescent="0.15">
      <c r="A326" s="17">
        <v>843</v>
      </c>
      <c r="B326" s="20" t="s">
        <v>66</v>
      </c>
      <c r="D326" s="20">
        <v>8.4</v>
      </c>
      <c r="E326" s="20"/>
      <c r="F326" s="17">
        <v>205</v>
      </c>
      <c r="H326" s="17">
        <v>1.4</v>
      </c>
      <c r="I326" s="17">
        <v>1</v>
      </c>
      <c r="J326" s="17">
        <v>20001</v>
      </c>
      <c r="K326" s="17">
        <v>20003</v>
      </c>
      <c r="T326" s="17">
        <v>200</v>
      </c>
      <c r="U326" s="20">
        <f t="shared" si="19"/>
        <v>607420</v>
      </c>
      <c r="V326" s="20">
        <f>VLOOKUP($D326,Sheet1!$B$4:$F$51,5,0)</f>
        <v>607420</v>
      </c>
      <c r="W326" s="20"/>
      <c r="X326" s="20">
        <f t="shared" si="20"/>
        <v>8382</v>
      </c>
      <c r="Y326" s="20">
        <f>VLOOKUP(D326,Sheet1!$B$4:$H$51,7,0)</f>
        <v>8382</v>
      </c>
      <c r="Z326" s="20">
        <v>0</v>
      </c>
      <c r="AA326" s="20">
        <v>0.1</v>
      </c>
      <c r="AB326" s="20">
        <v>0</v>
      </c>
      <c r="AC326" s="20"/>
      <c r="AD326" s="20"/>
      <c r="AE326" s="20">
        <v>0.5</v>
      </c>
      <c r="AF326" s="20">
        <v>1</v>
      </c>
      <c r="AG326" s="20"/>
      <c r="AH326" s="20"/>
      <c r="AI326" s="20"/>
    </row>
    <row r="327" spans="1:36" s="17" customFormat="1" ht="12.75" customHeight="1" x14ac:dyDescent="0.15">
      <c r="A327" s="17">
        <v>844</v>
      </c>
      <c r="B327" s="20" t="s">
        <v>67</v>
      </c>
      <c r="D327" s="20">
        <v>8.4</v>
      </c>
      <c r="E327" s="20"/>
      <c r="F327" s="17">
        <v>207</v>
      </c>
      <c r="G327" s="17">
        <v>1001</v>
      </c>
      <c r="H327" s="17">
        <v>1.4</v>
      </c>
      <c r="I327" s="17">
        <v>1</v>
      </c>
      <c r="J327" s="17">
        <v>20001</v>
      </c>
      <c r="K327" s="17">
        <v>20003</v>
      </c>
      <c r="T327" s="17">
        <v>300</v>
      </c>
      <c r="U327" s="20">
        <f t="shared" si="19"/>
        <v>607420</v>
      </c>
      <c r="V327" s="20">
        <f>VLOOKUP($D327,Sheet1!$B$4:$F$51,5,0)</f>
        <v>607420</v>
      </c>
      <c r="W327" s="20"/>
      <c r="X327" s="20">
        <f t="shared" si="20"/>
        <v>8382</v>
      </c>
      <c r="Y327" s="20">
        <f>VLOOKUP(D327,Sheet1!$B$4:$H$51,7,0)</f>
        <v>8382</v>
      </c>
      <c r="Z327" s="20">
        <v>0</v>
      </c>
      <c r="AA327" s="20">
        <v>0.1</v>
      </c>
      <c r="AB327" s="20">
        <v>0</v>
      </c>
      <c r="AD327" s="20"/>
      <c r="AE327" s="20">
        <v>0.5</v>
      </c>
      <c r="AF327" s="20">
        <v>1</v>
      </c>
    </row>
    <row r="328" spans="1:36" s="17" customFormat="1" x14ac:dyDescent="0.15">
      <c r="A328" s="17">
        <v>845</v>
      </c>
      <c r="B328" s="20" t="s">
        <v>68</v>
      </c>
      <c r="D328" s="20">
        <v>8.4</v>
      </c>
      <c r="E328" s="20"/>
      <c r="F328" s="17">
        <v>209</v>
      </c>
      <c r="G328" s="17">
        <v>1003</v>
      </c>
      <c r="H328" s="17">
        <v>1.3080000000000001</v>
      </c>
      <c r="I328" s="17">
        <v>1</v>
      </c>
      <c r="J328" s="17">
        <v>20001</v>
      </c>
      <c r="K328" s="17">
        <v>20003</v>
      </c>
      <c r="T328" s="17">
        <v>200</v>
      </c>
      <c r="U328" s="20">
        <f t="shared" si="19"/>
        <v>607420</v>
      </c>
      <c r="V328" s="20">
        <f>VLOOKUP($D328,Sheet1!$B$4:$F$51,5,0)</f>
        <v>607420</v>
      </c>
      <c r="W328" s="20"/>
      <c r="X328" s="20">
        <f t="shared" si="20"/>
        <v>8382</v>
      </c>
      <c r="Y328" s="20">
        <f>VLOOKUP(D328,Sheet1!$B$4:$H$51,7,0)</f>
        <v>8382</v>
      </c>
      <c r="Z328" s="20">
        <v>0</v>
      </c>
      <c r="AA328" s="20">
        <v>0.1</v>
      </c>
      <c r="AB328" s="20">
        <v>0</v>
      </c>
      <c r="AD328" s="20"/>
      <c r="AE328" s="20">
        <v>0.5</v>
      </c>
      <c r="AF328" s="20">
        <v>1</v>
      </c>
    </row>
    <row r="329" spans="1:36" s="17" customFormat="1" x14ac:dyDescent="0.15">
      <c r="A329" s="17">
        <v>846</v>
      </c>
      <c r="B329" s="20" t="s">
        <v>69</v>
      </c>
      <c r="D329" s="20">
        <v>8.4</v>
      </c>
      <c r="E329" s="20"/>
      <c r="F329" s="17">
        <v>208</v>
      </c>
      <c r="H329" s="17">
        <v>1.4</v>
      </c>
      <c r="I329" s="17">
        <v>1</v>
      </c>
      <c r="J329" s="17">
        <v>20001</v>
      </c>
      <c r="K329" s="17">
        <v>20003</v>
      </c>
      <c r="T329" s="17">
        <v>450</v>
      </c>
      <c r="U329" s="20">
        <f t="shared" ref="U329:U344" si="30">TRUNC(V329)</f>
        <v>607420</v>
      </c>
      <c r="V329" s="20">
        <f>VLOOKUP($D329,Sheet1!$B$4:$F$51,5,0)</f>
        <v>607420</v>
      </c>
      <c r="W329" s="20"/>
      <c r="X329" s="20">
        <f t="shared" ref="X329:X344" si="31">TRUNC(Y329)</f>
        <v>6705</v>
      </c>
      <c r="Y329" s="20">
        <f>Y328/1.25</f>
        <v>6705.6</v>
      </c>
      <c r="Z329" s="20">
        <v>0</v>
      </c>
      <c r="AA329" s="20">
        <v>0.1</v>
      </c>
      <c r="AB329" s="20">
        <v>0</v>
      </c>
      <c r="AD329" s="20"/>
      <c r="AE329" s="20">
        <v>0.5</v>
      </c>
      <c r="AF329" s="20">
        <v>1</v>
      </c>
    </row>
    <row r="330" spans="1:36" s="18" customFormat="1" x14ac:dyDescent="0.15">
      <c r="A330" s="18">
        <v>847</v>
      </c>
      <c r="B330" s="18" t="s">
        <v>78</v>
      </c>
      <c r="D330" s="18">
        <v>8.4</v>
      </c>
      <c r="F330" s="18">
        <v>208</v>
      </c>
      <c r="H330" s="18">
        <v>1.82</v>
      </c>
      <c r="I330" s="18">
        <v>2</v>
      </c>
      <c r="J330" s="18">
        <v>20001</v>
      </c>
      <c r="K330" s="18">
        <v>20003</v>
      </c>
      <c r="T330" s="18">
        <v>400</v>
      </c>
      <c r="U330" s="20">
        <f t="shared" si="30"/>
        <v>3037100</v>
      </c>
      <c r="V330" s="18">
        <f t="shared" ref="V330" si="32">V329*5</f>
        <v>3037100</v>
      </c>
      <c r="X330" s="22">
        <f t="shared" si="31"/>
        <v>20955</v>
      </c>
      <c r="Y330" s="18">
        <f>Y328*2.5</f>
        <v>20955</v>
      </c>
      <c r="Z330" s="18">
        <v>0</v>
      </c>
      <c r="AA330" s="18">
        <v>0.1</v>
      </c>
      <c r="AB330" s="18">
        <v>0</v>
      </c>
      <c r="AE330" s="18">
        <v>0.5</v>
      </c>
      <c r="AF330" s="18">
        <v>1</v>
      </c>
      <c r="AJ330" s="18" t="str">
        <f>VLOOKUP(B330,Sheet2!$F$2:$K$15,4,0)</f>
        <v>images/icon/boss/zui_04.png</v>
      </c>
    </row>
    <row r="331" spans="1:36" s="17" customFormat="1" x14ac:dyDescent="0.15">
      <c r="A331" s="17">
        <v>851</v>
      </c>
      <c r="B331" s="20" t="s">
        <v>64</v>
      </c>
      <c r="D331" s="20">
        <v>8.5</v>
      </c>
      <c r="E331" s="20"/>
      <c r="F331" s="17">
        <v>203</v>
      </c>
      <c r="H331" s="17">
        <v>1.4</v>
      </c>
      <c r="I331" s="17">
        <v>1</v>
      </c>
      <c r="J331" s="17">
        <v>20001</v>
      </c>
      <c r="K331" s="17">
        <v>20003</v>
      </c>
      <c r="T331" s="17">
        <v>200</v>
      </c>
      <c r="U331" s="20">
        <f t="shared" si="30"/>
        <v>668162</v>
      </c>
      <c r="V331" s="20">
        <f>VLOOKUP($D331,Sheet1!$B$4:$F$51,5,0)</f>
        <v>668162</v>
      </c>
      <c r="W331" s="20"/>
      <c r="X331" s="20">
        <f t="shared" si="31"/>
        <v>9220</v>
      </c>
      <c r="Y331" s="20">
        <f>VLOOKUP(D331,Sheet1!$B$4:$H$51,7,0)</f>
        <v>9220</v>
      </c>
      <c r="Z331" s="20">
        <v>0</v>
      </c>
      <c r="AA331" s="20">
        <v>0.1</v>
      </c>
      <c r="AB331" s="20">
        <v>0</v>
      </c>
      <c r="AC331" s="20"/>
      <c r="AD331" s="20"/>
      <c r="AE331" s="20">
        <v>0.5</v>
      </c>
      <c r="AF331" s="20">
        <v>1</v>
      </c>
      <c r="AG331" s="20"/>
      <c r="AH331" s="20"/>
      <c r="AI331" s="20"/>
    </row>
    <row r="332" spans="1:36" s="17" customFormat="1" x14ac:dyDescent="0.15">
      <c r="A332" s="17">
        <v>852</v>
      </c>
      <c r="B332" s="20" t="s">
        <v>65</v>
      </c>
      <c r="D332" s="20">
        <v>8.5</v>
      </c>
      <c r="E332" s="20"/>
      <c r="F332" s="17">
        <v>204</v>
      </c>
      <c r="H332" s="17">
        <v>1.4</v>
      </c>
      <c r="I332" s="17">
        <v>1</v>
      </c>
      <c r="J332" s="17">
        <v>20001</v>
      </c>
      <c r="K332" s="17">
        <v>20003</v>
      </c>
      <c r="T332" s="17">
        <v>200</v>
      </c>
      <c r="U332" s="20">
        <f t="shared" si="30"/>
        <v>668162</v>
      </c>
      <c r="V332" s="20">
        <f>VLOOKUP($D332,Sheet1!$B$4:$F$51,5,0)</f>
        <v>668162</v>
      </c>
      <c r="W332" s="20"/>
      <c r="X332" s="20">
        <f t="shared" si="31"/>
        <v>9220</v>
      </c>
      <c r="Y332" s="20">
        <f>VLOOKUP(D332,Sheet1!$B$4:$H$51,7,0)</f>
        <v>9220</v>
      </c>
      <c r="Z332" s="20">
        <v>0</v>
      </c>
      <c r="AA332" s="20">
        <v>0.1</v>
      </c>
      <c r="AB332" s="20">
        <v>0</v>
      </c>
      <c r="AC332" s="20"/>
      <c r="AD332" s="20"/>
      <c r="AE332" s="20">
        <v>0.5</v>
      </c>
      <c r="AF332" s="20">
        <v>1</v>
      </c>
      <c r="AG332" s="20"/>
      <c r="AH332" s="20"/>
      <c r="AI332" s="20"/>
    </row>
    <row r="333" spans="1:36" s="17" customFormat="1" x14ac:dyDescent="0.15">
      <c r="A333" s="17">
        <v>853</v>
      </c>
      <c r="B333" s="20" t="s">
        <v>66</v>
      </c>
      <c r="D333" s="20">
        <v>8.5</v>
      </c>
      <c r="E333" s="20"/>
      <c r="F333" s="17">
        <v>205</v>
      </c>
      <c r="H333" s="17">
        <v>1.4</v>
      </c>
      <c r="I333" s="17">
        <v>1</v>
      </c>
      <c r="J333" s="17">
        <v>20001</v>
      </c>
      <c r="K333" s="17">
        <v>20003</v>
      </c>
      <c r="T333" s="17">
        <v>200</v>
      </c>
      <c r="U333" s="20">
        <f t="shared" si="30"/>
        <v>668162</v>
      </c>
      <c r="V333" s="20">
        <f>VLOOKUP($D333,Sheet1!$B$4:$F$51,5,0)</f>
        <v>668162</v>
      </c>
      <c r="W333" s="20"/>
      <c r="X333" s="20">
        <f t="shared" si="31"/>
        <v>9220</v>
      </c>
      <c r="Y333" s="20">
        <f>VLOOKUP(D333,Sheet1!$B$4:$H$51,7,0)</f>
        <v>9220</v>
      </c>
      <c r="Z333" s="20">
        <v>0</v>
      </c>
      <c r="AA333" s="20">
        <v>0.1</v>
      </c>
      <c r="AB333" s="20">
        <v>0</v>
      </c>
      <c r="AC333" s="20"/>
      <c r="AD333" s="20"/>
      <c r="AE333" s="20">
        <v>0.5</v>
      </c>
      <c r="AF333" s="20">
        <v>1</v>
      </c>
      <c r="AG333" s="20"/>
      <c r="AH333" s="20"/>
      <c r="AI333" s="20"/>
    </row>
    <row r="334" spans="1:36" s="17" customFormat="1" ht="12.75" customHeight="1" x14ac:dyDescent="0.15">
      <c r="A334" s="17">
        <v>854</v>
      </c>
      <c r="B334" s="20" t="s">
        <v>67</v>
      </c>
      <c r="D334" s="20">
        <v>8.5</v>
      </c>
      <c r="E334" s="20"/>
      <c r="F334" s="17">
        <v>207</v>
      </c>
      <c r="G334" s="17">
        <v>1001</v>
      </c>
      <c r="H334" s="17">
        <v>1.4</v>
      </c>
      <c r="I334" s="17">
        <v>1</v>
      </c>
      <c r="J334" s="17">
        <v>20001</v>
      </c>
      <c r="K334" s="17">
        <v>20003</v>
      </c>
      <c r="T334" s="17">
        <v>300</v>
      </c>
      <c r="U334" s="20">
        <f t="shared" si="30"/>
        <v>668162</v>
      </c>
      <c r="V334" s="20">
        <f>VLOOKUP($D334,Sheet1!$B$4:$F$51,5,0)</f>
        <v>668162</v>
      </c>
      <c r="W334" s="20"/>
      <c r="X334" s="20">
        <f t="shared" si="31"/>
        <v>9220</v>
      </c>
      <c r="Y334" s="20">
        <f>VLOOKUP(D334,Sheet1!$B$4:$H$51,7,0)</f>
        <v>9220</v>
      </c>
      <c r="Z334" s="20">
        <v>0</v>
      </c>
      <c r="AA334" s="20">
        <v>0.1</v>
      </c>
      <c r="AB334" s="20">
        <v>0</v>
      </c>
      <c r="AD334" s="20"/>
      <c r="AE334" s="20">
        <v>0.5</v>
      </c>
      <c r="AF334" s="20">
        <v>1</v>
      </c>
    </row>
    <row r="335" spans="1:36" s="17" customFormat="1" x14ac:dyDescent="0.15">
      <c r="A335" s="17">
        <v>855</v>
      </c>
      <c r="B335" s="20" t="s">
        <v>68</v>
      </c>
      <c r="D335" s="20">
        <v>8.5</v>
      </c>
      <c r="E335" s="20"/>
      <c r="F335" s="17">
        <v>209</v>
      </c>
      <c r="G335" s="17">
        <v>1003</v>
      </c>
      <c r="H335" s="17">
        <v>1.3080000000000001</v>
      </c>
      <c r="I335" s="17">
        <v>1</v>
      </c>
      <c r="J335" s="17">
        <v>20001</v>
      </c>
      <c r="K335" s="17">
        <v>20003</v>
      </c>
      <c r="T335" s="17">
        <v>200</v>
      </c>
      <c r="U335" s="20">
        <f t="shared" si="30"/>
        <v>668162</v>
      </c>
      <c r="V335" s="20">
        <f>VLOOKUP($D335,Sheet1!$B$4:$F$51,5,0)</f>
        <v>668162</v>
      </c>
      <c r="W335" s="20"/>
      <c r="X335" s="20">
        <f t="shared" si="31"/>
        <v>9220</v>
      </c>
      <c r="Y335" s="20">
        <f>VLOOKUP(D335,Sheet1!$B$4:$H$51,7,0)</f>
        <v>9220</v>
      </c>
      <c r="Z335" s="20">
        <v>0</v>
      </c>
      <c r="AA335" s="20">
        <v>0.1</v>
      </c>
      <c r="AB335" s="20">
        <v>0</v>
      </c>
      <c r="AD335" s="20"/>
      <c r="AE335" s="20">
        <v>0.5</v>
      </c>
      <c r="AF335" s="20">
        <v>1</v>
      </c>
    </row>
    <row r="336" spans="1:36" s="17" customFormat="1" x14ac:dyDescent="0.15">
      <c r="A336" s="17">
        <v>856</v>
      </c>
      <c r="B336" s="20" t="s">
        <v>69</v>
      </c>
      <c r="D336" s="20">
        <v>8.5</v>
      </c>
      <c r="E336" s="20"/>
      <c r="F336" s="17">
        <v>208</v>
      </c>
      <c r="H336" s="17">
        <v>1.4</v>
      </c>
      <c r="I336" s="17">
        <v>1</v>
      </c>
      <c r="J336" s="17">
        <v>20001</v>
      </c>
      <c r="K336" s="17">
        <v>20003</v>
      </c>
      <c r="T336" s="17">
        <v>450</v>
      </c>
      <c r="U336" s="20">
        <f t="shared" si="30"/>
        <v>668162</v>
      </c>
      <c r="V336" s="20">
        <f>VLOOKUP($D336,Sheet1!$B$4:$F$51,5,0)</f>
        <v>668162</v>
      </c>
      <c r="W336" s="20"/>
      <c r="X336" s="20">
        <f t="shared" si="31"/>
        <v>7376</v>
      </c>
      <c r="Y336" s="20">
        <f>Y335/1.25</f>
        <v>7376</v>
      </c>
      <c r="Z336" s="20">
        <v>0</v>
      </c>
      <c r="AA336" s="20">
        <v>0.1</v>
      </c>
      <c r="AB336" s="20">
        <v>0</v>
      </c>
      <c r="AD336" s="20"/>
      <c r="AE336" s="20">
        <v>0.5</v>
      </c>
      <c r="AF336" s="20">
        <v>1</v>
      </c>
    </row>
    <row r="337" spans="1:36" s="18" customFormat="1" x14ac:dyDescent="0.15">
      <c r="A337" s="18">
        <v>857</v>
      </c>
      <c r="B337" s="18" t="s">
        <v>78</v>
      </c>
      <c r="D337" s="18">
        <v>8.5</v>
      </c>
      <c r="F337" s="18">
        <v>208</v>
      </c>
      <c r="H337" s="18">
        <v>1.82</v>
      </c>
      <c r="I337" s="18">
        <v>2</v>
      </c>
      <c r="J337" s="18">
        <v>20001</v>
      </c>
      <c r="K337" s="18">
        <v>20003</v>
      </c>
      <c r="T337" s="18">
        <v>400</v>
      </c>
      <c r="U337" s="20">
        <f t="shared" si="30"/>
        <v>3340810</v>
      </c>
      <c r="V337" s="18">
        <f t="shared" ref="V337" si="33">V336*5</f>
        <v>3340810</v>
      </c>
      <c r="X337" s="22">
        <f t="shared" si="31"/>
        <v>23050</v>
      </c>
      <c r="Y337" s="18">
        <f>Y335*2.5</f>
        <v>23050</v>
      </c>
      <c r="Z337" s="18">
        <v>0</v>
      </c>
      <c r="AA337" s="18">
        <v>0.1</v>
      </c>
      <c r="AB337" s="18">
        <v>0</v>
      </c>
      <c r="AE337" s="18">
        <v>0.5</v>
      </c>
      <c r="AF337" s="18">
        <v>1</v>
      </c>
      <c r="AJ337" s="18" t="str">
        <f>VLOOKUP(B337,Sheet2!$F$2:$K$15,4,0)</f>
        <v>images/icon/boss/zui_04.png</v>
      </c>
    </row>
    <row r="338" spans="1:36" s="17" customFormat="1" x14ac:dyDescent="0.15">
      <c r="A338" s="17">
        <v>861</v>
      </c>
      <c r="B338" s="20" t="s">
        <v>64</v>
      </c>
      <c r="D338" s="20">
        <v>8.6</v>
      </c>
      <c r="E338" s="20"/>
      <c r="F338" s="17">
        <v>203</v>
      </c>
      <c r="H338" s="17">
        <v>1.4</v>
      </c>
      <c r="I338" s="17">
        <v>1</v>
      </c>
      <c r="J338" s="17">
        <v>20001</v>
      </c>
      <c r="K338" s="17">
        <v>20003</v>
      </c>
      <c r="T338" s="17">
        <v>200</v>
      </c>
      <c r="U338" s="20">
        <f t="shared" si="30"/>
        <v>734979</v>
      </c>
      <c r="V338" s="20">
        <f>VLOOKUP($D338,Sheet1!$B$4:$F$51,5,0)</f>
        <v>734979</v>
      </c>
      <c r="W338" s="20"/>
      <c r="X338" s="20">
        <f t="shared" si="31"/>
        <v>10142</v>
      </c>
      <c r="Y338" s="20">
        <f>VLOOKUP(D338,Sheet1!$B$4:$H$51,7,0)</f>
        <v>10142</v>
      </c>
      <c r="Z338" s="20">
        <v>0</v>
      </c>
      <c r="AA338" s="20">
        <v>0.1</v>
      </c>
      <c r="AB338" s="20">
        <v>0</v>
      </c>
      <c r="AC338" s="20"/>
      <c r="AD338" s="20"/>
      <c r="AE338" s="20">
        <v>0.5</v>
      </c>
      <c r="AF338" s="20">
        <v>1</v>
      </c>
      <c r="AG338" s="20"/>
      <c r="AH338" s="20"/>
      <c r="AI338" s="20"/>
    </row>
    <row r="339" spans="1:36" s="17" customFormat="1" x14ac:dyDescent="0.15">
      <c r="A339" s="17">
        <v>862</v>
      </c>
      <c r="B339" s="20" t="s">
        <v>65</v>
      </c>
      <c r="D339" s="20">
        <v>8.6</v>
      </c>
      <c r="E339" s="20"/>
      <c r="F339" s="17">
        <v>204</v>
      </c>
      <c r="H339" s="17">
        <v>1.4</v>
      </c>
      <c r="I339" s="17">
        <v>1</v>
      </c>
      <c r="J339" s="17">
        <v>20001</v>
      </c>
      <c r="K339" s="17">
        <v>20003</v>
      </c>
      <c r="T339" s="17">
        <v>200</v>
      </c>
      <c r="U339" s="20">
        <f t="shared" si="30"/>
        <v>734979</v>
      </c>
      <c r="V339" s="20">
        <f>VLOOKUP($D339,Sheet1!$B$4:$F$51,5,0)</f>
        <v>734979</v>
      </c>
      <c r="W339" s="20"/>
      <c r="X339" s="20">
        <f t="shared" si="31"/>
        <v>10142</v>
      </c>
      <c r="Y339" s="20">
        <f>VLOOKUP(D339,Sheet1!$B$4:$H$51,7,0)</f>
        <v>10142</v>
      </c>
      <c r="Z339" s="20">
        <v>0</v>
      </c>
      <c r="AA339" s="20">
        <v>0.1</v>
      </c>
      <c r="AB339" s="20">
        <v>0</v>
      </c>
      <c r="AC339" s="20"/>
      <c r="AD339" s="20"/>
      <c r="AE339" s="20">
        <v>0.5</v>
      </c>
      <c r="AF339" s="20">
        <v>1</v>
      </c>
      <c r="AG339" s="20"/>
      <c r="AH339" s="20"/>
      <c r="AI339" s="20"/>
    </row>
    <row r="340" spans="1:36" s="17" customFormat="1" x14ac:dyDescent="0.15">
      <c r="A340" s="17">
        <v>863</v>
      </c>
      <c r="B340" s="20" t="s">
        <v>66</v>
      </c>
      <c r="D340" s="20">
        <v>8.6</v>
      </c>
      <c r="E340" s="20"/>
      <c r="F340" s="17">
        <v>205</v>
      </c>
      <c r="H340" s="17">
        <v>1.4</v>
      </c>
      <c r="I340" s="17">
        <v>1</v>
      </c>
      <c r="J340" s="17">
        <v>20001</v>
      </c>
      <c r="K340" s="17">
        <v>20003</v>
      </c>
      <c r="T340" s="17">
        <v>200</v>
      </c>
      <c r="U340" s="20">
        <f t="shared" si="30"/>
        <v>734979</v>
      </c>
      <c r="V340" s="20">
        <f>VLOOKUP($D340,Sheet1!$B$4:$F$51,5,0)</f>
        <v>734979</v>
      </c>
      <c r="W340" s="20"/>
      <c r="X340" s="20">
        <f t="shared" si="31"/>
        <v>10142</v>
      </c>
      <c r="Y340" s="20">
        <f>VLOOKUP(D340,Sheet1!$B$4:$H$51,7,0)</f>
        <v>10142</v>
      </c>
      <c r="Z340" s="20">
        <v>0</v>
      </c>
      <c r="AA340" s="20">
        <v>0.1</v>
      </c>
      <c r="AB340" s="20">
        <v>0</v>
      </c>
      <c r="AC340" s="20"/>
      <c r="AD340" s="20"/>
      <c r="AE340" s="20">
        <v>0.5</v>
      </c>
      <c r="AF340" s="20">
        <v>1</v>
      </c>
      <c r="AG340" s="20"/>
      <c r="AH340" s="20"/>
      <c r="AI340" s="20"/>
    </row>
    <row r="341" spans="1:36" s="17" customFormat="1" ht="12.75" customHeight="1" x14ac:dyDescent="0.15">
      <c r="A341" s="17">
        <v>864</v>
      </c>
      <c r="B341" s="20" t="s">
        <v>67</v>
      </c>
      <c r="D341" s="20">
        <v>8.6</v>
      </c>
      <c r="E341" s="20"/>
      <c r="F341" s="17">
        <v>207</v>
      </c>
      <c r="G341" s="17">
        <v>1001</v>
      </c>
      <c r="H341" s="17">
        <v>1.4</v>
      </c>
      <c r="I341" s="17">
        <v>1</v>
      </c>
      <c r="J341" s="17">
        <v>20001</v>
      </c>
      <c r="K341" s="17">
        <v>20003</v>
      </c>
      <c r="T341" s="17">
        <v>300</v>
      </c>
      <c r="U341" s="20">
        <f t="shared" si="30"/>
        <v>734979</v>
      </c>
      <c r="V341" s="20">
        <f>VLOOKUP($D341,Sheet1!$B$4:$F$51,5,0)</f>
        <v>734979</v>
      </c>
      <c r="W341" s="20"/>
      <c r="X341" s="20">
        <f t="shared" si="31"/>
        <v>10142</v>
      </c>
      <c r="Y341" s="20">
        <f>VLOOKUP(D341,Sheet1!$B$4:$H$51,7,0)</f>
        <v>10142</v>
      </c>
      <c r="Z341" s="20">
        <v>0</v>
      </c>
      <c r="AA341" s="20">
        <v>0.1</v>
      </c>
      <c r="AB341" s="20">
        <v>0</v>
      </c>
      <c r="AD341" s="20"/>
      <c r="AE341" s="20">
        <v>0.5</v>
      </c>
      <c r="AF341" s="20">
        <v>1</v>
      </c>
    </row>
    <row r="342" spans="1:36" s="17" customFormat="1" x14ac:dyDescent="0.15">
      <c r="A342" s="17">
        <v>865</v>
      </c>
      <c r="B342" s="20" t="s">
        <v>68</v>
      </c>
      <c r="D342" s="20">
        <v>8.6</v>
      </c>
      <c r="E342" s="20"/>
      <c r="F342" s="17">
        <v>209</v>
      </c>
      <c r="G342" s="17">
        <v>1003</v>
      </c>
      <c r="H342" s="17">
        <v>1.3080000000000001</v>
      </c>
      <c r="I342" s="17">
        <v>1</v>
      </c>
      <c r="J342" s="17">
        <v>20001</v>
      </c>
      <c r="K342" s="17">
        <v>20003</v>
      </c>
      <c r="T342" s="17">
        <v>200</v>
      </c>
      <c r="U342" s="20">
        <f t="shared" si="30"/>
        <v>734979</v>
      </c>
      <c r="V342" s="20">
        <f>VLOOKUP($D342,Sheet1!$B$4:$F$51,5,0)</f>
        <v>734979</v>
      </c>
      <c r="W342" s="20"/>
      <c r="X342" s="20">
        <f t="shared" si="31"/>
        <v>10142</v>
      </c>
      <c r="Y342" s="20">
        <f>VLOOKUP(D342,Sheet1!$B$4:$H$51,7,0)</f>
        <v>10142</v>
      </c>
      <c r="Z342" s="20">
        <v>0</v>
      </c>
      <c r="AA342" s="20">
        <v>0.1</v>
      </c>
      <c r="AB342" s="20">
        <v>0</v>
      </c>
      <c r="AD342" s="20"/>
      <c r="AE342" s="20">
        <v>0.5</v>
      </c>
      <c r="AF342" s="20">
        <v>1</v>
      </c>
    </row>
    <row r="343" spans="1:36" s="17" customFormat="1" x14ac:dyDescent="0.15">
      <c r="A343" s="17">
        <v>866</v>
      </c>
      <c r="B343" s="20" t="s">
        <v>69</v>
      </c>
      <c r="D343" s="20">
        <v>8.6</v>
      </c>
      <c r="E343" s="20"/>
      <c r="F343" s="17">
        <v>208</v>
      </c>
      <c r="H343" s="17">
        <v>1.4</v>
      </c>
      <c r="I343" s="17">
        <v>1</v>
      </c>
      <c r="J343" s="17">
        <v>20001</v>
      </c>
      <c r="K343" s="17">
        <v>20003</v>
      </c>
      <c r="T343" s="17">
        <v>450</v>
      </c>
      <c r="U343" s="20">
        <f t="shared" si="30"/>
        <v>734979</v>
      </c>
      <c r="V343" s="20">
        <f>VLOOKUP($D343,Sheet1!$B$4:$F$51,5,0)</f>
        <v>734979</v>
      </c>
      <c r="W343" s="20"/>
      <c r="X343" s="20">
        <f t="shared" si="31"/>
        <v>8113</v>
      </c>
      <c r="Y343" s="20">
        <f>Y342/1.25</f>
        <v>8113.6</v>
      </c>
      <c r="Z343" s="20">
        <v>0</v>
      </c>
      <c r="AA343" s="20">
        <v>0.1</v>
      </c>
      <c r="AB343" s="20">
        <v>0</v>
      </c>
      <c r="AD343" s="20"/>
      <c r="AE343" s="20">
        <v>0.5</v>
      </c>
      <c r="AF343" s="20">
        <v>1</v>
      </c>
    </row>
    <row r="344" spans="1:36" s="18" customFormat="1" x14ac:dyDescent="0.15">
      <c r="A344" s="18">
        <v>867</v>
      </c>
      <c r="B344" s="18" t="s">
        <v>76</v>
      </c>
      <c r="D344" s="18">
        <v>8.6</v>
      </c>
      <c r="F344" s="18">
        <v>206</v>
      </c>
      <c r="H344" s="18">
        <v>1.82</v>
      </c>
      <c r="I344" s="18">
        <v>2</v>
      </c>
      <c r="J344" s="18">
        <v>20001</v>
      </c>
      <c r="K344" s="18">
        <v>20003</v>
      </c>
      <c r="O344" s="18">
        <v>20002</v>
      </c>
      <c r="T344" s="18">
        <v>400</v>
      </c>
      <c r="U344" s="20">
        <f t="shared" si="30"/>
        <v>3674895</v>
      </c>
      <c r="V344" s="18">
        <f t="shared" ref="V344" si="34">V343*5</f>
        <v>3674895</v>
      </c>
      <c r="X344" s="22">
        <f t="shared" si="31"/>
        <v>25355</v>
      </c>
      <c r="Y344" s="18">
        <f>Y342*2.5</f>
        <v>25355</v>
      </c>
      <c r="Z344" s="18">
        <v>0</v>
      </c>
      <c r="AA344" s="18">
        <v>0.1</v>
      </c>
      <c r="AB344" s="18">
        <v>0</v>
      </c>
      <c r="AE344" s="18">
        <v>0.5</v>
      </c>
      <c r="AF344" s="18">
        <v>1</v>
      </c>
      <c r="AJ344" s="18" t="str">
        <f>VLOOKUP(B344,Sheet2!$F$2:$K$15,4,0)</f>
        <v>images/icon/boss/zui_07.png</v>
      </c>
    </row>
    <row r="345" spans="1:36" x14ac:dyDescent="0.15">
      <c r="D345" s="1"/>
    </row>
    <row r="346" spans="1:36" x14ac:dyDescent="0.15">
      <c r="D346" s="1"/>
    </row>
    <row r="347" spans="1:36" s="17" customFormat="1" x14ac:dyDescent="0.15">
      <c r="A347">
        <v>9001</v>
      </c>
      <c r="B347" s="20" t="s">
        <v>64</v>
      </c>
      <c r="D347" s="20">
        <v>99.1</v>
      </c>
      <c r="E347" s="20"/>
      <c r="F347" s="17">
        <v>203</v>
      </c>
      <c r="H347" s="17">
        <v>1.4</v>
      </c>
      <c r="I347" s="17">
        <v>1</v>
      </c>
      <c r="J347" s="17">
        <v>20001</v>
      </c>
      <c r="K347" s="17">
        <v>20003</v>
      </c>
      <c r="T347" s="17">
        <v>200</v>
      </c>
      <c r="U347" s="20">
        <v>800</v>
      </c>
      <c r="V347" s="20"/>
      <c r="W347" s="20"/>
      <c r="X347" s="20">
        <f t="shared" ref="X347:X353" si="35">TRUNC(Y347)</f>
        <v>15</v>
      </c>
      <c r="Y347" s="20">
        <v>15</v>
      </c>
      <c r="Z347" s="20">
        <v>0</v>
      </c>
      <c r="AA347" s="20">
        <v>0.1</v>
      </c>
      <c r="AB347" s="20">
        <v>0</v>
      </c>
      <c r="AC347" s="20"/>
      <c r="AD347" s="20"/>
      <c r="AE347" s="20">
        <v>0.5</v>
      </c>
      <c r="AF347" s="20">
        <v>1</v>
      </c>
      <c r="AG347" s="20"/>
      <c r="AH347" s="20"/>
      <c r="AI347" s="20"/>
    </row>
    <row r="348" spans="1:36" s="17" customFormat="1" x14ac:dyDescent="0.15">
      <c r="A348">
        <v>9002</v>
      </c>
      <c r="B348" s="20" t="s">
        <v>65</v>
      </c>
      <c r="D348" s="20">
        <v>99.2</v>
      </c>
      <c r="E348" s="20"/>
      <c r="F348" s="17">
        <v>204</v>
      </c>
      <c r="H348" s="17">
        <v>1.4</v>
      </c>
      <c r="I348" s="17">
        <v>1</v>
      </c>
      <c r="J348" s="17">
        <v>20001</v>
      </c>
      <c r="K348" s="17">
        <v>20003</v>
      </c>
      <c r="T348" s="17">
        <v>200</v>
      </c>
      <c r="U348" s="20">
        <v>800</v>
      </c>
      <c r="V348" s="20"/>
      <c r="W348" s="20"/>
      <c r="X348" s="20">
        <f t="shared" si="35"/>
        <v>15</v>
      </c>
      <c r="Y348" s="20">
        <v>15</v>
      </c>
      <c r="Z348" s="20">
        <v>0</v>
      </c>
      <c r="AA348" s="20">
        <v>0.1</v>
      </c>
      <c r="AB348" s="20">
        <v>0</v>
      </c>
      <c r="AC348" s="20"/>
      <c r="AD348" s="20"/>
      <c r="AE348" s="20">
        <v>0.5</v>
      </c>
      <c r="AF348" s="20">
        <v>1</v>
      </c>
      <c r="AG348" s="20"/>
      <c r="AH348" s="20"/>
      <c r="AI348" s="20"/>
    </row>
    <row r="349" spans="1:36" s="17" customFormat="1" x14ac:dyDescent="0.15">
      <c r="A349">
        <v>9003</v>
      </c>
      <c r="B349" s="20" t="s">
        <v>66</v>
      </c>
      <c r="D349" s="20">
        <v>99.3</v>
      </c>
      <c r="E349" s="20"/>
      <c r="F349" s="17">
        <v>205</v>
      </c>
      <c r="H349" s="17">
        <v>1.4</v>
      </c>
      <c r="I349" s="17">
        <v>1</v>
      </c>
      <c r="J349" s="17">
        <v>20001</v>
      </c>
      <c r="K349" s="17">
        <v>20003</v>
      </c>
      <c r="T349" s="17">
        <v>200</v>
      </c>
      <c r="U349" s="20">
        <v>800</v>
      </c>
      <c r="V349" s="20"/>
      <c r="W349" s="20"/>
      <c r="X349" s="20">
        <f t="shared" si="35"/>
        <v>15</v>
      </c>
      <c r="Y349" s="20">
        <v>15</v>
      </c>
      <c r="Z349" s="20">
        <v>0</v>
      </c>
      <c r="AA349" s="20">
        <v>0.1</v>
      </c>
      <c r="AB349" s="20">
        <v>0</v>
      </c>
      <c r="AC349" s="20"/>
      <c r="AD349" s="20"/>
      <c r="AE349" s="20">
        <v>0.5</v>
      </c>
      <c r="AF349" s="20">
        <v>1</v>
      </c>
      <c r="AG349" s="20"/>
      <c r="AH349" s="20"/>
      <c r="AI349" s="20"/>
    </row>
    <row r="350" spans="1:36" s="17" customFormat="1" ht="12.75" customHeight="1" x14ac:dyDescent="0.15">
      <c r="A350">
        <v>9004</v>
      </c>
      <c r="B350" s="20" t="s">
        <v>67</v>
      </c>
      <c r="D350" s="20">
        <v>99.4</v>
      </c>
      <c r="E350" s="20"/>
      <c r="F350" s="17">
        <v>207</v>
      </c>
      <c r="G350" s="17">
        <v>1001</v>
      </c>
      <c r="H350" s="17">
        <v>1.4</v>
      </c>
      <c r="I350" s="17">
        <v>1</v>
      </c>
      <c r="J350" s="17">
        <v>20001</v>
      </c>
      <c r="K350" s="17">
        <v>20003</v>
      </c>
      <c r="T350" s="17">
        <v>300</v>
      </c>
      <c r="U350" s="20">
        <v>800</v>
      </c>
      <c r="V350" s="20"/>
      <c r="W350" s="20"/>
      <c r="X350" s="20">
        <f t="shared" si="35"/>
        <v>15</v>
      </c>
      <c r="Y350" s="20">
        <v>15</v>
      </c>
      <c r="Z350" s="20">
        <v>0</v>
      </c>
      <c r="AA350" s="20">
        <v>0.1</v>
      </c>
      <c r="AB350" s="20">
        <v>0</v>
      </c>
      <c r="AD350" s="20"/>
      <c r="AE350" s="20">
        <v>0.5</v>
      </c>
      <c r="AF350" s="20">
        <v>1</v>
      </c>
    </row>
    <row r="351" spans="1:36" s="17" customFormat="1" x14ac:dyDescent="0.15">
      <c r="A351">
        <v>9005</v>
      </c>
      <c r="B351" s="20" t="s">
        <v>68</v>
      </c>
      <c r="D351" s="20">
        <v>99.5</v>
      </c>
      <c r="E351" s="20"/>
      <c r="F351" s="17">
        <v>209</v>
      </c>
      <c r="G351" s="17">
        <v>1003</v>
      </c>
      <c r="H351" s="17">
        <v>1.3080000000000001</v>
      </c>
      <c r="I351" s="17">
        <v>1</v>
      </c>
      <c r="J351" s="17">
        <v>20001</v>
      </c>
      <c r="K351" s="17">
        <v>20003</v>
      </c>
      <c r="T351" s="17">
        <v>200</v>
      </c>
      <c r="U351" s="20">
        <v>800</v>
      </c>
      <c r="V351" s="20"/>
      <c r="W351" s="20"/>
      <c r="X351" s="20">
        <f t="shared" si="35"/>
        <v>16</v>
      </c>
      <c r="Y351" s="20">
        <v>16</v>
      </c>
      <c r="Z351" s="20">
        <v>0</v>
      </c>
      <c r="AA351" s="20">
        <v>0.1</v>
      </c>
      <c r="AB351" s="20">
        <v>0</v>
      </c>
      <c r="AD351" s="20"/>
      <c r="AE351" s="20">
        <v>0.5</v>
      </c>
      <c r="AF351" s="20">
        <v>1</v>
      </c>
    </row>
    <row r="352" spans="1:36" s="17" customFormat="1" x14ac:dyDescent="0.15">
      <c r="A352">
        <v>9006</v>
      </c>
      <c r="B352" s="20" t="s">
        <v>69</v>
      </c>
      <c r="D352" s="20">
        <v>99.6</v>
      </c>
      <c r="E352" s="20"/>
      <c r="F352" s="17">
        <v>208</v>
      </c>
      <c r="H352" s="17">
        <v>1.4</v>
      </c>
      <c r="I352" s="17">
        <v>1</v>
      </c>
      <c r="J352" s="17">
        <v>20001</v>
      </c>
      <c r="K352" s="17">
        <v>20003</v>
      </c>
      <c r="T352" s="17">
        <v>450</v>
      </c>
      <c r="U352" s="20">
        <v>800</v>
      </c>
      <c r="V352" s="20"/>
      <c r="W352" s="20"/>
      <c r="X352" s="20">
        <f t="shared" si="35"/>
        <v>10</v>
      </c>
      <c r="Y352" s="20">
        <f>Y351/1.5</f>
        <v>10.666666666666666</v>
      </c>
      <c r="Z352" s="20">
        <v>0</v>
      </c>
      <c r="AA352" s="20">
        <v>0.1</v>
      </c>
      <c r="AB352" s="20">
        <v>0</v>
      </c>
      <c r="AD352" s="20"/>
      <c r="AE352" s="20">
        <v>0.5</v>
      </c>
      <c r="AF352" s="20">
        <v>1</v>
      </c>
    </row>
    <row r="353" spans="1:36" s="18" customFormat="1" x14ac:dyDescent="0.15">
      <c r="A353">
        <v>9007</v>
      </c>
      <c r="B353" s="18" t="s">
        <v>76</v>
      </c>
      <c r="D353" s="20">
        <v>99.7</v>
      </c>
      <c r="F353" s="18">
        <v>206</v>
      </c>
      <c r="H353" s="18">
        <v>1.82</v>
      </c>
      <c r="I353" s="18">
        <v>2</v>
      </c>
      <c r="J353" s="18">
        <v>20001</v>
      </c>
      <c r="K353" s="18">
        <v>20003</v>
      </c>
      <c r="O353" s="18">
        <v>20002</v>
      </c>
      <c r="T353" s="18">
        <v>400</v>
      </c>
      <c r="U353" s="18">
        <f>U352*2</f>
        <v>1600</v>
      </c>
      <c r="X353" s="22">
        <f t="shared" si="35"/>
        <v>24</v>
      </c>
      <c r="Y353" s="18">
        <f>Y351*1.5</f>
        <v>24</v>
      </c>
      <c r="Z353" s="18">
        <v>0</v>
      </c>
      <c r="AA353" s="18">
        <v>0.1</v>
      </c>
      <c r="AB353" s="18">
        <v>0</v>
      </c>
      <c r="AE353" s="18">
        <v>0.5</v>
      </c>
      <c r="AF353" s="18">
        <v>1</v>
      </c>
      <c r="AJ353" s="18" t="str">
        <f>VLOOKUP(B353,Sheet2!$F$2:$K$15,4,0)</f>
        <v>images/icon/boss/zui_07.png</v>
      </c>
    </row>
    <row r="354" spans="1:36" x14ac:dyDescent="0.15">
      <c r="D354" s="1"/>
    </row>
    <row r="355" spans="1:36" x14ac:dyDescent="0.15">
      <c r="D355" s="1"/>
    </row>
    <row r="356" spans="1:36" x14ac:dyDescent="0.15">
      <c r="A356">
        <v>500001</v>
      </c>
      <c r="B356" t="s">
        <v>65</v>
      </c>
      <c r="D356" s="1"/>
      <c r="F356">
        <v>204</v>
      </c>
      <c r="H356">
        <v>1.4</v>
      </c>
      <c r="I356">
        <v>1</v>
      </c>
      <c r="J356">
        <v>20001</v>
      </c>
      <c r="K356">
        <v>20003</v>
      </c>
      <c r="T356">
        <v>200</v>
      </c>
    </row>
    <row r="357" spans="1:36" x14ac:dyDescent="0.15">
      <c r="A357">
        <v>500002</v>
      </c>
      <c r="B357" t="s">
        <v>66</v>
      </c>
      <c r="D357" s="1"/>
      <c r="F357">
        <v>205</v>
      </c>
      <c r="H357">
        <v>1.4</v>
      </c>
      <c r="I357">
        <v>1</v>
      </c>
      <c r="J357">
        <v>20001</v>
      </c>
      <c r="K357">
        <v>20003</v>
      </c>
      <c r="T357">
        <v>200</v>
      </c>
    </row>
    <row r="358" spans="1:36" x14ac:dyDescent="0.15">
      <c r="A358">
        <v>500003</v>
      </c>
      <c r="B358" t="s">
        <v>67</v>
      </c>
      <c r="D358" s="1"/>
      <c r="F358">
        <v>207</v>
      </c>
      <c r="G358">
        <v>1001</v>
      </c>
      <c r="H358">
        <v>1.4</v>
      </c>
      <c r="I358">
        <v>1</v>
      </c>
      <c r="J358">
        <v>20001</v>
      </c>
      <c r="K358">
        <v>20003</v>
      </c>
      <c r="T358">
        <v>200</v>
      </c>
    </row>
    <row r="359" spans="1:36" x14ac:dyDescent="0.15">
      <c r="A359">
        <v>500004</v>
      </c>
      <c r="B359" t="s">
        <v>68</v>
      </c>
      <c r="F359">
        <v>209</v>
      </c>
      <c r="G359">
        <v>1003</v>
      </c>
      <c r="H359">
        <v>1.4</v>
      </c>
      <c r="I359">
        <v>1</v>
      </c>
      <c r="J359">
        <v>20001</v>
      </c>
      <c r="K359">
        <v>20003</v>
      </c>
      <c r="T359">
        <v>200</v>
      </c>
    </row>
    <row r="360" spans="1:36" x14ac:dyDescent="0.15">
      <c r="A360">
        <v>500005</v>
      </c>
      <c r="B360" t="s">
        <v>69</v>
      </c>
      <c r="F360">
        <v>208</v>
      </c>
      <c r="H360">
        <v>1.4</v>
      </c>
      <c r="I360">
        <v>1</v>
      </c>
      <c r="J360">
        <v>20001</v>
      </c>
      <c r="K360">
        <v>20003</v>
      </c>
      <c r="T360">
        <v>300</v>
      </c>
    </row>
    <row r="361" spans="1:36" x14ac:dyDescent="0.15">
      <c r="A361">
        <v>500006</v>
      </c>
      <c r="B361" t="s">
        <v>64</v>
      </c>
      <c r="F361">
        <v>203</v>
      </c>
      <c r="H361">
        <v>1.4</v>
      </c>
      <c r="I361">
        <v>1</v>
      </c>
      <c r="J361">
        <v>20001</v>
      </c>
      <c r="K361">
        <v>20003</v>
      </c>
      <c r="T361">
        <v>200</v>
      </c>
    </row>
    <row r="362" spans="1:36" x14ac:dyDescent="0.15">
      <c r="A362">
        <v>500007</v>
      </c>
      <c r="B362" t="s">
        <v>63</v>
      </c>
      <c r="F362">
        <v>206</v>
      </c>
      <c r="H362">
        <v>1.4</v>
      </c>
      <c r="I362">
        <v>1</v>
      </c>
      <c r="J362">
        <v>20001</v>
      </c>
      <c r="K362">
        <v>20003</v>
      </c>
      <c r="O362">
        <v>20002</v>
      </c>
      <c r="T362">
        <v>200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ColWidth="9" defaultRowHeight="13.5" x14ac:dyDescent="0.15"/>
  <cols>
    <col min="1" max="1" width="9" style="2"/>
    <col min="2" max="2" width="17.5" style="2" customWidth="1"/>
    <col min="3" max="16384" width="9" style="2"/>
  </cols>
  <sheetData>
    <row r="1" spans="1:3" x14ac:dyDescent="0.15">
      <c r="B1" s="2" t="s">
        <v>80</v>
      </c>
      <c r="C1" s="2" t="s">
        <v>81</v>
      </c>
    </row>
    <row r="2" spans="1:3" x14ac:dyDescent="0.15">
      <c r="B2" s="2" t="s">
        <v>82</v>
      </c>
      <c r="C2" s="2" t="s">
        <v>83</v>
      </c>
    </row>
    <row r="4" spans="1:3" x14ac:dyDescent="0.15">
      <c r="A4" s="2" t="s">
        <v>84</v>
      </c>
      <c r="B4" s="2" t="s">
        <v>85</v>
      </c>
      <c r="C4" s="2" t="s">
        <v>86</v>
      </c>
    </row>
    <row r="5" spans="1:3" x14ac:dyDescent="0.15">
      <c r="A5" s="2">
        <v>1</v>
      </c>
      <c r="B5" s="2" t="s">
        <v>87</v>
      </c>
      <c r="C5" s="2" t="s">
        <v>88</v>
      </c>
    </row>
    <row r="6" spans="1:3" x14ac:dyDescent="0.15">
      <c r="A6" s="2">
        <v>2</v>
      </c>
      <c r="B6" s="2" t="s">
        <v>89</v>
      </c>
      <c r="C6" s="2" t="s">
        <v>90</v>
      </c>
    </row>
    <row r="7" spans="1:3" x14ac:dyDescent="0.15">
      <c r="A7" s="2">
        <v>3</v>
      </c>
      <c r="B7" s="2" t="s">
        <v>91</v>
      </c>
      <c r="C7" s="2" t="s">
        <v>92</v>
      </c>
    </row>
    <row r="8" spans="1:3" x14ac:dyDescent="0.15">
      <c r="A8" s="2">
        <v>4</v>
      </c>
      <c r="B8" s="2" t="s">
        <v>93</v>
      </c>
      <c r="C8" s="2" t="s">
        <v>94</v>
      </c>
    </row>
    <row r="9" spans="1:3" x14ac:dyDescent="0.15">
      <c r="A9" s="2">
        <v>5</v>
      </c>
      <c r="B9" s="2" t="s">
        <v>95</v>
      </c>
      <c r="C9" s="2" t="s">
        <v>96</v>
      </c>
    </row>
    <row r="10" spans="1:3" x14ac:dyDescent="0.15">
      <c r="A10" s="2">
        <v>6</v>
      </c>
      <c r="B10" s="2" t="s">
        <v>97</v>
      </c>
      <c r="C10" s="2" t="s">
        <v>96</v>
      </c>
    </row>
    <row r="11" spans="1:3" x14ac:dyDescent="0.15">
      <c r="A11" s="2">
        <v>7</v>
      </c>
      <c r="B11" s="2" t="s">
        <v>23</v>
      </c>
      <c r="C11" s="15">
        <v>0.25</v>
      </c>
    </row>
  </sheetData>
  <phoneticPr fontId="6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D51" sqref="D51"/>
    </sheetView>
  </sheetViews>
  <sheetFormatPr defaultColWidth="9" defaultRowHeight="13.5" x14ac:dyDescent="0.15"/>
  <cols>
    <col min="3" max="3" width="10.5" customWidth="1"/>
    <col min="4" max="4" width="7.5" customWidth="1"/>
    <col min="5" max="5" width="9" customWidth="1"/>
    <col min="6" max="6" width="13.875" style="4" bestFit="1" customWidth="1"/>
    <col min="7" max="7" width="10.5" hidden="1" customWidth="1"/>
    <col min="8" max="8" width="16.125" style="5" bestFit="1" customWidth="1"/>
  </cols>
  <sheetData>
    <row r="1" spans="1:12" x14ac:dyDescent="0.15">
      <c r="B1" s="24" t="s">
        <v>98</v>
      </c>
      <c r="C1" s="24"/>
      <c r="D1" s="24"/>
    </row>
    <row r="2" spans="1:12" x14ac:dyDescent="0.15">
      <c r="B2" s="24"/>
      <c r="C2" s="24"/>
      <c r="D2" s="24"/>
    </row>
    <row r="3" spans="1:12" ht="14.25" x14ac:dyDescent="0.15">
      <c r="A3" s="23" t="s">
        <v>117</v>
      </c>
      <c r="B3" s="6" t="s">
        <v>3</v>
      </c>
      <c r="C3" s="6" t="s">
        <v>99</v>
      </c>
      <c r="D3" s="6" t="s">
        <v>100</v>
      </c>
      <c r="F3" s="7" t="s">
        <v>112</v>
      </c>
      <c r="G3" s="6" t="s">
        <v>101</v>
      </c>
      <c r="H3" s="8" t="s">
        <v>113</v>
      </c>
      <c r="I3" s="6"/>
      <c r="J3" s="3" t="s">
        <v>102</v>
      </c>
      <c r="K3" s="13" t="s">
        <v>99</v>
      </c>
      <c r="L3" s="13" t="s">
        <v>100</v>
      </c>
    </row>
    <row r="4" spans="1:12" ht="14.25" x14ac:dyDescent="0.15">
      <c r="A4">
        <v>1</v>
      </c>
      <c r="B4" s="6">
        <v>1.1000000000000001</v>
      </c>
      <c r="C4" s="9">
        <v>500.00000000000006</v>
      </c>
      <c r="D4" s="9">
        <v>40</v>
      </c>
      <c r="E4">
        <v>325</v>
      </c>
      <c r="F4" s="4">
        <f>TRUNC(C4)</f>
        <v>500</v>
      </c>
      <c r="G4" s="9">
        <f t="shared" ref="G4:G35" si="0">D4*1</f>
        <v>40</v>
      </c>
      <c r="H4" s="5">
        <f>TRUNC(G4)</f>
        <v>40</v>
      </c>
      <c r="J4">
        <v>1</v>
      </c>
      <c r="K4" s="14">
        <f t="shared" ref="K4:K35" si="1">TRUNC(C4,0)</f>
        <v>500</v>
      </c>
      <c r="L4" s="14">
        <v>40</v>
      </c>
    </row>
    <row r="5" spans="1:12" ht="14.25" x14ac:dyDescent="0.15">
      <c r="A5">
        <v>2</v>
      </c>
      <c r="B5" s="6">
        <v>1.2</v>
      </c>
      <c r="C5" s="9">
        <v>550.00000000000011</v>
      </c>
      <c r="D5" s="9">
        <v>44</v>
      </c>
      <c r="E5">
        <v>357.5</v>
      </c>
      <c r="F5" s="4">
        <f t="shared" ref="F5:F68" si="2">TRUNC(C5)</f>
        <v>550</v>
      </c>
      <c r="G5" s="9">
        <f t="shared" si="0"/>
        <v>44</v>
      </c>
      <c r="H5" s="5">
        <f t="shared" ref="H5" si="3">TRUNC(G5)</f>
        <v>44</v>
      </c>
      <c r="J5">
        <v>2</v>
      </c>
      <c r="K5" s="14">
        <f t="shared" si="1"/>
        <v>550</v>
      </c>
      <c r="L5" s="14">
        <v>44</v>
      </c>
    </row>
    <row r="6" spans="1:12" ht="14.25" x14ac:dyDescent="0.15">
      <c r="A6">
        <v>3</v>
      </c>
      <c r="B6" s="6">
        <v>1.3</v>
      </c>
      <c r="C6" s="9">
        <v>1210.0000000000002</v>
      </c>
      <c r="D6" s="9">
        <v>48.400000000000006</v>
      </c>
      <c r="E6">
        <v>393.25</v>
      </c>
      <c r="F6" s="4">
        <f t="shared" si="2"/>
        <v>1210</v>
      </c>
      <c r="G6" s="9">
        <f t="shared" si="0"/>
        <v>48.400000000000006</v>
      </c>
      <c r="H6" s="5">
        <f t="shared" ref="H6:H37" si="4">TRUNC(G6)</f>
        <v>48</v>
      </c>
      <c r="J6">
        <v>3</v>
      </c>
      <c r="K6" s="14">
        <f t="shared" si="1"/>
        <v>1210</v>
      </c>
      <c r="L6" s="14">
        <v>48.4</v>
      </c>
    </row>
    <row r="7" spans="1:12" ht="14.25" x14ac:dyDescent="0.15">
      <c r="A7">
        <v>4</v>
      </c>
      <c r="B7" s="6">
        <v>1.4</v>
      </c>
      <c r="C7" s="9">
        <v>1331.0000000000005</v>
      </c>
      <c r="D7" s="9">
        <v>53.240000000000009</v>
      </c>
      <c r="E7">
        <v>432.57499999999999</v>
      </c>
      <c r="F7" s="4">
        <f t="shared" si="2"/>
        <v>1331</v>
      </c>
      <c r="G7" s="9">
        <f t="shared" si="0"/>
        <v>53.240000000000009</v>
      </c>
      <c r="H7" s="5">
        <f t="shared" si="4"/>
        <v>53</v>
      </c>
      <c r="J7">
        <v>4</v>
      </c>
      <c r="K7" s="14">
        <f t="shared" si="1"/>
        <v>1331</v>
      </c>
      <c r="L7" s="14">
        <v>53.24</v>
      </c>
    </row>
    <row r="8" spans="1:12" ht="14.25" x14ac:dyDescent="0.15">
      <c r="A8">
        <v>5</v>
      </c>
      <c r="B8" s="6">
        <v>1.5</v>
      </c>
      <c r="C8" s="9">
        <v>2440.1666666666683</v>
      </c>
      <c r="D8" s="9">
        <v>58.564000000000014</v>
      </c>
      <c r="E8">
        <v>475.83249999999998</v>
      </c>
      <c r="F8" s="4">
        <f t="shared" si="2"/>
        <v>2440</v>
      </c>
      <c r="G8" s="9">
        <f t="shared" si="0"/>
        <v>58.564000000000014</v>
      </c>
      <c r="H8" s="5">
        <f t="shared" si="4"/>
        <v>58</v>
      </c>
      <c r="J8">
        <v>5</v>
      </c>
      <c r="K8" s="14">
        <f t="shared" si="1"/>
        <v>2440</v>
      </c>
      <c r="L8" s="14">
        <v>58.564</v>
      </c>
    </row>
    <row r="9" spans="1:12" ht="14.25" x14ac:dyDescent="0.15">
      <c r="A9">
        <v>6</v>
      </c>
      <c r="B9" s="6">
        <v>1.6</v>
      </c>
      <c r="C9" s="9">
        <v>2684.1833333333352</v>
      </c>
      <c r="D9" s="9">
        <v>64.420400000000029</v>
      </c>
      <c r="E9">
        <v>523.41575</v>
      </c>
      <c r="F9" s="4">
        <f t="shared" si="2"/>
        <v>2684</v>
      </c>
      <c r="G9" s="9">
        <f t="shared" si="0"/>
        <v>64.420400000000029</v>
      </c>
      <c r="H9" s="5">
        <f t="shared" si="4"/>
        <v>64</v>
      </c>
      <c r="J9">
        <v>6</v>
      </c>
      <c r="K9" s="14">
        <f t="shared" si="1"/>
        <v>2684</v>
      </c>
      <c r="L9" s="14">
        <v>64.420400000000001</v>
      </c>
    </row>
    <row r="10" spans="1:12" ht="14.25" x14ac:dyDescent="0.15">
      <c r="A10">
        <v>7</v>
      </c>
      <c r="B10" s="6">
        <v>2.1</v>
      </c>
      <c r="C10" s="9">
        <v>3690.7520833333356</v>
      </c>
      <c r="D10" s="9">
        <v>70.862440000000035</v>
      </c>
      <c r="E10">
        <v>1036.3631849999999</v>
      </c>
      <c r="F10" s="4">
        <f t="shared" si="2"/>
        <v>3690</v>
      </c>
      <c r="G10" s="9">
        <f t="shared" si="0"/>
        <v>70.862440000000035</v>
      </c>
      <c r="H10" s="5">
        <f t="shared" si="4"/>
        <v>70</v>
      </c>
      <c r="J10">
        <v>7</v>
      </c>
      <c r="K10" s="14">
        <f t="shared" si="1"/>
        <v>3690</v>
      </c>
      <c r="L10" s="14">
        <v>88.578050000000104</v>
      </c>
    </row>
    <row r="11" spans="1:12" ht="14.25" x14ac:dyDescent="0.15">
      <c r="A11">
        <v>8</v>
      </c>
      <c r="B11" s="6">
        <v>2.2000000000000002</v>
      </c>
      <c r="C11" s="9">
        <v>4059.8272916666701</v>
      </c>
      <c r="D11" s="9">
        <v>77.948684000000043</v>
      </c>
      <c r="E11">
        <v>1139.9995034999999</v>
      </c>
      <c r="F11" s="4">
        <f t="shared" si="2"/>
        <v>4059</v>
      </c>
      <c r="G11" s="9">
        <f t="shared" si="0"/>
        <v>77.948684000000043</v>
      </c>
      <c r="H11" s="5">
        <f t="shared" si="4"/>
        <v>77</v>
      </c>
      <c r="J11">
        <v>8</v>
      </c>
      <c r="K11" s="14">
        <f t="shared" si="1"/>
        <v>4059</v>
      </c>
      <c r="L11" s="14">
        <v>97.435855000000103</v>
      </c>
    </row>
    <row r="12" spans="1:12" ht="14.25" x14ac:dyDescent="0.15">
      <c r="A12">
        <v>9</v>
      </c>
      <c r="B12" s="6">
        <v>2.2999999999999998</v>
      </c>
      <c r="C12" s="9">
        <v>5358.9720250000046</v>
      </c>
      <c r="D12" s="9">
        <v>85.743552400000056</v>
      </c>
      <c r="E12">
        <v>1253.99945385</v>
      </c>
      <c r="F12" s="4">
        <f t="shared" si="2"/>
        <v>5358</v>
      </c>
      <c r="G12" s="9">
        <f t="shared" si="0"/>
        <v>85.743552400000056</v>
      </c>
      <c r="H12" s="5">
        <f t="shared" si="4"/>
        <v>85</v>
      </c>
      <c r="J12">
        <v>9</v>
      </c>
      <c r="K12" s="14">
        <f t="shared" si="1"/>
        <v>5358</v>
      </c>
      <c r="L12" s="14">
        <v>107.1794405</v>
      </c>
    </row>
    <row r="13" spans="1:12" ht="14.25" x14ac:dyDescent="0.15">
      <c r="A13">
        <v>10</v>
      </c>
      <c r="B13" s="6">
        <v>2.4</v>
      </c>
      <c r="C13" s="9">
        <v>5894.8692275000049</v>
      </c>
      <c r="D13" s="9">
        <v>94.317907640000058</v>
      </c>
      <c r="E13">
        <v>1379.3993992349999</v>
      </c>
      <c r="F13" s="4">
        <f t="shared" si="2"/>
        <v>5894</v>
      </c>
      <c r="G13" s="9">
        <f t="shared" si="0"/>
        <v>94.317907640000058</v>
      </c>
      <c r="H13" s="5">
        <f t="shared" si="4"/>
        <v>94</v>
      </c>
      <c r="J13">
        <v>10</v>
      </c>
      <c r="K13" s="14">
        <f t="shared" si="1"/>
        <v>5894</v>
      </c>
      <c r="L13" s="14">
        <v>117.89738455</v>
      </c>
    </row>
    <row r="14" spans="1:12" ht="14.25" x14ac:dyDescent="0.15">
      <c r="A14">
        <v>11</v>
      </c>
      <c r="B14" s="6">
        <v>2.5</v>
      </c>
      <c r="C14" s="9">
        <v>7565.0821752916745</v>
      </c>
      <c r="D14" s="9">
        <v>103.74969840400009</v>
      </c>
      <c r="E14">
        <v>1517.3393391585</v>
      </c>
      <c r="F14" s="4">
        <f t="shared" si="2"/>
        <v>7565</v>
      </c>
      <c r="G14" s="9">
        <f t="shared" si="0"/>
        <v>103.74969840400009</v>
      </c>
      <c r="H14" s="5">
        <f t="shared" si="4"/>
        <v>103</v>
      </c>
      <c r="J14">
        <v>11</v>
      </c>
      <c r="K14" s="14">
        <f t="shared" si="1"/>
        <v>7565</v>
      </c>
      <c r="L14" s="14">
        <v>129.68712300499999</v>
      </c>
    </row>
    <row r="15" spans="1:12" ht="14.25" x14ac:dyDescent="0.15">
      <c r="A15">
        <v>12</v>
      </c>
      <c r="B15" s="6">
        <v>2.6</v>
      </c>
      <c r="C15" s="9">
        <v>9510.389020366676</v>
      </c>
      <c r="D15" s="9">
        <v>114.1246682444001</v>
      </c>
      <c r="E15">
        <v>1669.07327307435</v>
      </c>
      <c r="F15" s="4">
        <f t="shared" si="2"/>
        <v>9510</v>
      </c>
      <c r="G15" s="9">
        <f t="shared" si="0"/>
        <v>114.1246682444001</v>
      </c>
      <c r="H15" s="5">
        <f t="shared" si="4"/>
        <v>114</v>
      </c>
      <c r="J15">
        <v>12</v>
      </c>
      <c r="K15" s="14">
        <f t="shared" si="1"/>
        <v>9510</v>
      </c>
      <c r="L15" s="14">
        <v>142.65583530550001</v>
      </c>
    </row>
    <row r="16" spans="1:12" ht="14.25" x14ac:dyDescent="0.15">
      <c r="A16">
        <v>13</v>
      </c>
      <c r="B16" s="6">
        <v>3.1</v>
      </c>
      <c r="C16" s="9">
        <v>13076.784903004182</v>
      </c>
      <c r="D16" s="9">
        <v>125.53713506884012</v>
      </c>
      <c r="E16">
        <v>2447.9741338423801</v>
      </c>
      <c r="F16" s="4">
        <f t="shared" si="2"/>
        <v>13076</v>
      </c>
      <c r="G16" s="9">
        <f t="shared" si="0"/>
        <v>125.53713506884012</v>
      </c>
      <c r="H16" s="5">
        <f t="shared" si="4"/>
        <v>125</v>
      </c>
      <c r="J16">
        <v>13</v>
      </c>
      <c r="K16" s="14">
        <f t="shared" si="1"/>
        <v>13076</v>
      </c>
      <c r="L16" s="14">
        <v>251.07427013768</v>
      </c>
    </row>
    <row r="17" spans="1:12" ht="14.25" x14ac:dyDescent="0.15">
      <c r="A17">
        <v>14</v>
      </c>
      <c r="B17" s="6">
        <v>3.2</v>
      </c>
      <c r="C17" s="9">
        <v>14384.463393304599</v>
      </c>
      <c r="D17" s="9">
        <v>140.55675658600492</v>
      </c>
      <c r="E17">
        <v>2692.77154722662</v>
      </c>
      <c r="F17" s="4">
        <f t="shared" si="2"/>
        <v>14384</v>
      </c>
      <c r="G17" s="9">
        <f t="shared" si="0"/>
        <v>140.55675658600492</v>
      </c>
      <c r="H17" s="5">
        <f t="shared" si="4"/>
        <v>140</v>
      </c>
      <c r="J17">
        <v>14</v>
      </c>
      <c r="K17" s="14">
        <f t="shared" si="1"/>
        <v>14384</v>
      </c>
      <c r="L17" s="14">
        <v>276.18169715144802</v>
      </c>
    </row>
    <row r="18" spans="1:12" ht="14.25" x14ac:dyDescent="0.15">
      <c r="A18">
        <v>15</v>
      </c>
      <c r="B18" s="6">
        <v>3.3</v>
      </c>
      <c r="C18" s="9">
        <v>15822.90973263506</v>
      </c>
      <c r="D18" s="9">
        <v>154.61243224460543</v>
      </c>
      <c r="E18">
        <v>2962.0487019492798</v>
      </c>
      <c r="F18" s="4">
        <f t="shared" si="2"/>
        <v>15822</v>
      </c>
      <c r="G18" s="9">
        <f t="shared" si="0"/>
        <v>154.61243224460543</v>
      </c>
      <c r="H18" s="5">
        <f t="shared" si="4"/>
        <v>154</v>
      </c>
      <c r="J18">
        <v>15</v>
      </c>
      <c r="K18" s="14">
        <f t="shared" si="1"/>
        <v>15822</v>
      </c>
      <c r="L18" s="14">
        <v>303.79986686659299</v>
      </c>
    </row>
    <row r="19" spans="1:12" ht="14.25" x14ac:dyDescent="0.15">
      <c r="A19">
        <v>16</v>
      </c>
      <c r="B19" s="6">
        <v>3.4</v>
      </c>
      <c r="C19" s="9">
        <v>17405.200705898569</v>
      </c>
      <c r="D19" s="9">
        <v>170.07367546906596</v>
      </c>
      <c r="E19">
        <v>3258.25357214421</v>
      </c>
      <c r="F19" s="4">
        <f t="shared" si="2"/>
        <v>17405</v>
      </c>
      <c r="G19" s="9">
        <f t="shared" si="0"/>
        <v>170.07367546906596</v>
      </c>
      <c r="H19" s="5">
        <f t="shared" si="4"/>
        <v>170</v>
      </c>
      <c r="J19">
        <v>16</v>
      </c>
      <c r="K19" s="14">
        <f t="shared" si="1"/>
        <v>17405</v>
      </c>
      <c r="L19" s="14">
        <v>334.17985355325197</v>
      </c>
    </row>
    <row r="20" spans="1:12" ht="14.25" x14ac:dyDescent="0.15">
      <c r="A20">
        <v>17</v>
      </c>
      <c r="B20" s="6">
        <v>3.5</v>
      </c>
      <c r="C20" s="9">
        <v>19145.72077648843</v>
      </c>
      <c r="D20" s="9">
        <v>187.08104301597257</v>
      </c>
      <c r="E20">
        <v>3584.0789293586299</v>
      </c>
      <c r="F20" s="4">
        <f t="shared" si="2"/>
        <v>19145</v>
      </c>
      <c r="G20" s="9">
        <f t="shared" si="0"/>
        <v>187.08104301597257</v>
      </c>
      <c r="H20" s="5">
        <f t="shared" si="4"/>
        <v>187</v>
      </c>
      <c r="J20">
        <v>17</v>
      </c>
      <c r="K20" s="14">
        <f t="shared" si="1"/>
        <v>19145</v>
      </c>
      <c r="L20" s="14">
        <v>367.59783890857801</v>
      </c>
    </row>
    <row r="21" spans="1:12" ht="14.25" x14ac:dyDescent="0.15">
      <c r="A21">
        <v>18</v>
      </c>
      <c r="B21" s="6">
        <v>3.6</v>
      </c>
      <c r="C21" s="9">
        <v>21060.292854137271</v>
      </c>
      <c r="D21" s="9">
        <v>205.78914731756987</v>
      </c>
      <c r="E21">
        <v>3942.4868222945001</v>
      </c>
      <c r="F21" s="4">
        <f t="shared" si="2"/>
        <v>21060</v>
      </c>
      <c r="G21" s="9">
        <f t="shared" si="0"/>
        <v>205.78914731756987</v>
      </c>
      <c r="H21" s="5">
        <f t="shared" si="4"/>
        <v>205</v>
      </c>
      <c r="J21">
        <v>18</v>
      </c>
      <c r="K21" s="14">
        <f t="shared" si="1"/>
        <v>21060</v>
      </c>
      <c r="L21" s="14">
        <v>404.357622799436</v>
      </c>
    </row>
    <row r="22" spans="1:12" ht="14.25" x14ac:dyDescent="0.15">
      <c r="A22">
        <v>19</v>
      </c>
      <c r="B22" s="6">
        <v>4.0999999999999996</v>
      </c>
      <c r="C22" s="9">
        <v>27799.5865674612</v>
      </c>
      <c r="D22" s="9">
        <v>231</v>
      </c>
      <c r="E22">
        <v>7227.8925075399102</v>
      </c>
      <c r="F22" s="4">
        <f t="shared" si="2"/>
        <v>27799</v>
      </c>
      <c r="G22" s="9">
        <f t="shared" si="0"/>
        <v>231</v>
      </c>
      <c r="H22" s="5">
        <f t="shared" si="4"/>
        <v>231</v>
      </c>
      <c r="J22">
        <v>19</v>
      </c>
      <c r="K22" s="14">
        <f t="shared" si="1"/>
        <v>27799</v>
      </c>
      <c r="L22" s="14">
        <v>555.99173134922398</v>
      </c>
    </row>
    <row r="23" spans="1:12" ht="14.25" x14ac:dyDescent="0.15">
      <c r="A23">
        <v>20</v>
      </c>
      <c r="B23" s="6">
        <v>4.2</v>
      </c>
      <c r="C23" s="9">
        <v>30579.545224207322</v>
      </c>
      <c r="D23" s="9">
        <v>254</v>
      </c>
      <c r="E23">
        <v>7950.6817582939002</v>
      </c>
      <c r="F23" s="4">
        <f t="shared" si="2"/>
        <v>30579</v>
      </c>
      <c r="G23" s="9">
        <f t="shared" si="0"/>
        <v>254</v>
      </c>
      <c r="H23" s="5">
        <f t="shared" si="4"/>
        <v>254</v>
      </c>
      <c r="J23">
        <v>20</v>
      </c>
      <c r="K23" s="14">
        <f t="shared" si="1"/>
        <v>30579</v>
      </c>
      <c r="L23" s="14">
        <v>611.59090448414599</v>
      </c>
    </row>
    <row r="24" spans="1:12" ht="14.25" x14ac:dyDescent="0.15">
      <c r="A24">
        <v>21</v>
      </c>
      <c r="B24" s="6">
        <v>4.3</v>
      </c>
      <c r="C24" s="9">
        <v>33637.499746628055</v>
      </c>
      <c r="D24" s="9">
        <v>280</v>
      </c>
      <c r="E24">
        <v>8745.7499341232906</v>
      </c>
      <c r="F24" s="4">
        <f t="shared" si="2"/>
        <v>33637</v>
      </c>
      <c r="G24" s="9">
        <f t="shared" si="0"/>
        <v>280</v>
      </c>
      <c r="H24" s="5">
        <f t="shared" si="4"/>
        <v>280</v>
      </c>
      <c r="J24">
        <v>21</v>
      </c>
      <c r="K24" s="14">
        <f t="shared" si="1"/>
        <v>33637</v>
      </c>
      <c r="L24" s="14">
        <v>672.74999493256098</v>
      </c>
    </row>
    <row r="25" spans="1:12" ht="14.25" x14ac:dyDescent="0.15">
      <c r="A25">
        <v>22</v>
      </c>
      <c r="B25" s="6">
        <v>4.4000000000000004</v>
      </c>
      <c r="C25" s="9">
        <v>37001.249721290864</v>
      </c>
      <c r="D25" s="9">
        <v>308</v>
      </c>
      <c r="E25">
        <v>9620.3249275356193</v>
      </c>
      <c r="F25" s="4">
        <f t="shared" si="2"/>
        <v>37001</v>
      </c>
      <c r="G25" s="9">
        <f t="shared" si="0"/>
        <v>308</v>
      </c>
      <c r="H25" s="5">
        <f t="shared" si="4"/>
        <v>308</v>
      </c>
      <c r="J25">
        <v>22</v>
      </c>
      <c r="K25" s="14">
        <f t="shared" si="1"/>
        <v>37001</v>
      </c>
      <c r="L25" s="14">
        <v>740.024994425817</v>
      </c>
    </row>
    <row r="26" spans="1:12" ht="14.25" x14ac:dyDescent="0.15">
      <c r="A26">
        <v>23</v>
      </c>
      <c r="B26" s="6">
        <v>4.5</v>
      </c>
      <c r="C26" s="9">
        <v>40701.374693419952</v>
      </c>
      <c r="D26" s="9">
        <v>339</v>
      </c>
      <c r="E26">
        <v>10582.3574202892</v>
      </c>
      <c r="F26" s="4">
        <f t="shared" si="2"/>
        <v>40701</v>
      </c>
      <c r="G26" s="9">
        <f t="shared" si="0"/>
        <v>339</v>
      </c>
      <c r="H26" s="5">
        <f t="shared" si="4"/>
        <v>339</v>
      </c>
      <c r="J26">
        <v>23</v>
      </c>
      <c r="K26" s="14">
        <f t="shared" si="1"/>
        <v>40701</v>
      </c>
      <c r="L26" s="14">
        <v>814.02749386839901</v>
      </c>
    </row>
    <row r="27" spans="1:12" ht="14.25" x14ac:dyDescent="0.15">
      <c r="A27">
        <v>24</v>
      </c>
      <c r="B27" s="6">
        <v>4.5999999999999996</v>
      </c>
      <c r="C27" s="9">
        <v>44771.512162761952</v>
      </c>
      <c r="D27" s="9">
        <v>373</v>
      </c>
      <c r="E27">
        <v>11640.5931623181</v>
      </c>
      <c r="F27" s="4">
        <f t="shared" si="2"/>
        <v>44771</v>
      </c>
      <c r="G27" s="9">
        <f t="shared" si="0"/>
        <v>373</v>
      </c>
      <c r="H27" s="5">
        <f t="shared" si="4"/>
        <v>373</v>
      </c>
      <c r="J27">
        <v>24</v>
      </c>
      <c r="K27" s="14">
        <f t="shared" si="1"/>
        <v>44771</v>
      </c>
      <c r="L27" s="14">
        <v>895.43024325523902</v>
      </c>
    </row>
    <row r="28" spans="1:12" ht="14.25" x14ac:dyDescent="0.15">
      <c r="A28">
        <v>25</v>
      </c>
      <c r="B28" s="6">
        <v>5.0999999999999996</v>
      </c>
      <c r="C28" s="9">
        <v>49248.663379038146</v>
      </c>
      <c r="D28" s="9">
        <v>443</v>
      </c>
      <c r="E28">
        <v>19206.978717824899</v>
      </c>
      <c r="F28" s="4">
        <f t="shared" si="2"/>
        <v>49248</v>
      </c>
      <c r="G28" s="9">
        <f t="shared" si="0"/>
        <v>443</v>
      </c>
      <c r="H28" s="5">
        <f t="shared" si="4"/>
        <v>443</v>
      </c>
      <c r="J28">
        <v>25</v>
      </c>
      <c r="K28" s="14">
        <f t="shared" si="1"/>
        <v>49248</v>
      </c>
      <c r="L28" s="14">
        <v>1313.29769010768</v>
      </c>
    </row>
    <row r="29" spans="1:12" ht="14.25" x14ac:dyDescent="0.15">
      <c r="A29">
        <v>26</v>
      </c>
      <c r="B29" s="6">
        <v>5.2</v>
      </c>
      <c r="C29" s="9">
        <v>63202.451336432307</v>
      </c>
      <c r="D29" s="9">
        <v>487</v>
      </c>
      <c r="E29">
        <v>21127.676589607399</v>
      </c>
      <c r="F29" s="4">
        <f t="shared" si="2"/>
        <v>63202</v>
      </c>
      <c r="G29" s="9">
        <f t="shared" si="0"/>
        <v>487</v>
      </c>
      <c r="H29" s="5">
        <f t="shared" si="4"/>
        <v>487</v>
      </c>
      <c r="J29">
        <v>26</v>
      </c>
      <c r="K29" s="14">
        <f t="shared" si="1"/>
        <v>63202</v>
      </c>
      <c r="L29" s="14">
        <v>1444.6274591184499</v>
      </c>
    </row>
    <row r="30" spans="1:12" ht="14.25" x14ac:dyDescent="0.15">
      <c r="A30">
        <v>27</v>
      </c>
      <c r="B30" s="6">
        <v>5.3</v>
      </c>
      <c r="C30" s="9">
        <v>69522.696470075534</v>
      </c>
      <c r="D30" s="9">
        <v>536</v>
      </c>
      <c r="E30">
        <v>23240.444248568099</v>
      </c>
      <c r="F30" s="4">
        <f t="shared" si="2"/>
        <v>69522</v>
      </c>
      <c r="G30" s="9">
        <f t="shared" si="0"/>
        <v>536</v>
      </c>
      <c r="H30" s="5">
        <f t="shared" si="4"/>
        <v>536</v>
      </c>
      <c r="J30">
        <v>27</v>
      </c>
      <c r="K30" s="14">
        <f t="shared" si="1"/>
        <v>69522</v>
      </c>
      <c r="L30" s="14">
        <v>1589.0902050303</v>
      </c>
    </row>
    <row r="31" spans="1:12" ht="14.25" x14ac:dyDescent="0.15">
      <c r="A31">
        <v>28</v>
      </c>
      <c r="B31" s="6">
        <v>5.4</v>
      </c>
      <c r="C31" s="9">
        <v>76474.966117083095</v>
      </c>
      <c r="D31" s="9">
        <v>608</v>
      </c>
      <c r="E31">
        <v>25564.488673424901</v>
      </c>
      <c r="F31" s="4">
        <f t="shared" si="2"/>
        <v>76474</v>
      </c>
      <c r="G31" s="9">
        <f t="shared" si="0"/>
        <v>608</v>
      </c>
      <c r="H31" s="5">
        <f t="shared" si="4"/>
        <v>608</v>
      </c>
      <c r="J31">
        <v>28</v>
      </c>
      <c r="K31" s="14">
        <f t="shared" si="1"/>
        <v>76474</v>
      </c>
      <c r="L31" s="14">
        <v>1747.99922553333</v>
      </c>
    </row>
    <row r="32" spans="1:12" ht="14.25" x14ac:dyDescent="0.15">
      <c r="A32">
        <v>29</v>
      </c>
      <c r="B32" s="6">
        <v>5.5</v>
      </c>
      <c r="C32" s="9">
        <v>84122.462728791419</v>
      </c>
      <c r="D32" s="9">
        <v>669</v>
      </c>
      <c r="E32">
        <v>28120.937540767402</v>
      </c>
      <c r="F32" s="4">
        <f t="shared" si="2"/>
        <v>84122</v>
      </c>
      <c r="G32" s="9">
        <f t="shared" si="0"/>
        <v>669</v>
      </c>
      <c r="H32" s="5">
        <f t="shared" si="4"/>
        <v>669</v>
      </c>
      <c r="J32">
        <v>29</v>
      </c>
      <c r="K32" s="14">
        <f t="shared" si="1"/>
        <v>84122</v>
      </c>
      <c r="L32" s="14">
        <v>1922.7991480866599</v>
      </c>
    </row>
    <row r="33" spans="1:12" ht="14.25" x14ac:dyDescent="0.15">
      <c r="A33">
        <v>30</v>
      </c>
      <c r="B33" s="6">
        <v>5.6</v>
      </c>
      <c r="C33" s="9">
        <v>92534.709001670562</v>
      </c>
      <c r="D33" s="9">
        <v>736</v>
      </c>
      <c r="E33">
        <v>30933.031294844201</v>
      </c>
      <c r="F33" s="4">
        <f t="shared" si="2"/>
        <v>92534</v>
      </c>
      <c r="G33" s="9">
        <f t="shared" si="0"/>
        <v>736</v>
      </c>
      <c r="H33" s="5">
        <f t="shared" si="4"/>
        <v>736</v>
      </c>
      <c r="J33">
        <v>30</v>
      </c>
      <c r="K33" s="14">
        <f t="shared" si="1"/>
        <v>92534</v>
      </c>
      <c r="L33" s="14">
        <v>2115.07906289533</v>
      </c>
    </row>
    <row r="34" spans="1:12" ht="14.25" x14ac:dyDescent="0.15">
      <c r="A34">
        <v>31</v>
      </c>
      <c r="B34" s="6">
        <v>6.1</v>
      </c>
      <c r="C34" s="9">
        <v>116329.34845924302</v>
      </c>
      <c r="D34" s="9">
        <v>889</v>
      </c>
      <c r="E34">
        <v>45368.445899104801</v>
      </c>
      <c r="F34" s="4">
        <f t="shared" si="2"/>
        <v>116329</v>
      </c>
      <c r="G34" s="9">
        <f t="shared" si="0"/>
        <v>889</v>
      </c>
      <c r="H34" s="5">
        <f t="shared" si="4"/>
        <v>889</v>
      </c>
      <c r="J34">
        <v>31</v>
      </c>
      <c r="K34" s="14">
        <f t="shared" si="1"/>
        <v>116329</v>
      </c>
      <c r="L34" s="14">
        <v>6979.7609075545797</v>
      </c>
    </row>
    <row r="35" spans="1:12" ht="14.25" x14ac:dyDescent="0.15">
      <c r="A35">
        <v>32</v>
      </c>
      <c r="B35" s="6">
        <v>6.2</v>
      </c>
      <c r="C35" s="9">
        <v>127962.28330516731</v>
      </c>
      <c r="D35" s="9">
        <v>978</v>
      </c>
      <c r="E35">
        <v>49905.290489015199</v>
      </c>
      <c r="F35" s="4">
        <f t="shared" si="2"/>
        <v>127962</v>
      </c>
      <c r="G35" s="9">
        <f t="shared" si="0"/>
        <v>978</v>
      </c>
      <c r="H35" s="5">
        <f t="shared" si="4"/>
        <v>978</v>
      </c>
      <c r="J35">
        <v>32</v>
      </c>
      <c r="K35" s="14">
        <f t="shared" si="1"/>
        <v>127962</v>
      </c>
      <c r="L35" s="14">
        <v>7677.7369983100398</v>
      </c>
    </row>
    <row r="36" spans="1:12" ht="14.25" x14ac:dyDescent="0.15">
      <c r="A36">
        <v>33</v>
      </c>
      <c r="B36" s="6">
        <v>6.3</v>
      </c>
      <c r="C36" s="9">
        <v>140758.51163568406</v>
      </c>
      <c r="D36" s="9">
        <v>1076</v>
      </c>
      <c r="E36">
        <v>54895.819537916803</v>
      </c>
      <c r="F36" s="4">
        <f t="shared" si="2"/>
        <v>140758</v>
      </c>
      <c r="G36" s="9">
        <f t="shared" ref="G36:G67" si="5">D36*1</f>
        <v>1076</v>
      </c>
      <c r="H36" s="5">
        <f t="shared" si="4"/>
        <v>1076</v>
      </c>
      <c r="J36">
        <v>33</v>
      </c>
      <c r="K36" s="14">
        <f t="shared" ref="K36:K63" si="6">TRUNC(C36,0)</f>
        <v>140758</v>
      </c>
      <c r="L36" s="14">
        <v>8445.5106981410408</v>
      </c>
    </row>
    <row r="37" spans="1:12" ht="14.25" x14ac:dyDescent="0.15">
      <c r="A37">
        <v>34</v>
      </c>
      <c r="B37" s="6">
        <v>6.4</v>
      </c>
      <c r="C37" s="9">
        <v>154834.36279925244</v>
      </c>
      <c r="D37" s="9">
        <v>1432</v>
      </c>
      <c r="E37">
        <v>60385.401491708501</v>
      </c>
      <c r="F37" s="4">
        <f t="shared" si="2"/>
        <v>154834</v>
      </c>
      <c r="G37" s="9">
        <f t="shared" si="5"/>
        <v>1432</v>
      </c>
      <c r="H37" s="5">
        <f t="shared" si="4"/>
        <v>1432</v>
      </c>
      <c r="J37">
        <v>34</v>
      </c>
      <c r="K37" s="14">
        <f t="shared" si="6"/>
        <v>154834</v>
      </c>
      <c r="L37" s="14">
        <v>9290.0617679551506</v>
      </c>
    </row>
    <row r="38" spans="1:12" ht="14.25" x14ac:dyDescent="0.15">
      <c r="A38">
        <v>35</v>
      </c>
      <c r="B38" s="6">
        <v>6.5</v>
      </c>
      <c r="C38" s="9">
        <v>170317.79907917773</v>
      </c>
      <c r="D38" s="9">
        <v>1575</v>
      </c>
      <c r="E38">
        <v>66423.941640879304</v>
      </c>
      <c r="F38" s="4">
        <f t="shared" si="2"/>
        <v>170317</v>
      </c>
      <c r="G38" s="9">
        <f t="shared" si="5"/>
        <v>1575</v>
      </c>
      <c r="H38" s="5">
        <f t="shared" ref="H38:H68" si="7">TRUNC(G38)</f>
        <v>1575</v>
      </c>
      <c r="J38">
        <v>35</v>
      </c>
      <c r="K38" s="14">
        <f t="shared" si="6"/>
        <v>170317</v>
      </c>
      <c r="L38" s="14">
        <v>10219.067944750699</v>
      </c>
    </row>
    <row r="39" spans="1:12" ht="14.25" x14ac:dyDescent="0.15">
      <c r="A39">
        <v>36</v>
      </c>
      <c r="B39" s="6">
        <v>6.6</v>
      </c>
      <c r="C39" s="9">
        <v>187349.5789870955</v>
      </c>
      <c r="D39" s="9">
        <v>1732</v>
      </c>
      <c r="E39">
        <v>73066.335804967297</v>
      </c>
      <c r="F39" s="4">
        <f t="shared" si="2"/>
        <v>187349</v>
      </c>
      <c r="G39" s="9">
        <f t="shared" si="5"/>
        <v>1732</v>
      </c>
      <c r="H39" s="5">
        <f t="shared" si="7"/>
        <v>1732</v>
      </c>
      <c r="J39">
        <v>36</v>
      </c>
      <c r="K39" s="14">
        <f t="shared" si="6"/>
        <v>187349</v>
      </c>
      <c r="L39" s="14">
        <v>11240.9747392257</v>
      </c>
    </row>
    <row r="40" spans="1:12" ht="14.25" x14ac:dyDescent="0.15">
      <c r="A40">
        <v>37</v>
      </c>
      <c r="B40" s="6">
        <v>7.1</v>
      </c>
      <c r="C40" s="9">
        <v>231845.1039965307</v>
      </c>
      <c r="D40" s="9">
        <v>2318</v>
      </c>
      <c r="E40">
        <v>120559.45407819599</v>
      </c>
      <c r="F40" s="4">
        <f t="shared" si="2"/>
        <v>231845</v>
      </c>
      <c r="G40" s="9">
        <f t="shared" si="5"/>
        <v>2318</v>
      </c>
      <c r="H40" s="5">
        <f t="shared" si="7"/>
        <v>2318</v>
      </c>
      <c r="J40">
        <v>37</v>
      </c>
      <c r="K40" s="14">
        <f t="shared" si="6"/>
        <v>231845</v>
      </c>
      <c r="L40" s="14">
        <v>12365.0722131483</v>
      </c>
    </row>
    <row r="41" spans="1:12" ht="14.25" x14ac:dyDescent="0.15">
      <c r="A41">
        <v>38</v>
      </c>
      <c r="B41" s="6">
        <v>7.2</v>
      </c>
      <c r="C41" s="9">
        <v>255029.61439618381</v>
      </c>
      <c r="D41" s="9">
        <v>2550</v>
      </c>
      <c r="E41">
        <v>132615.39948601599</v>
      </c>
      <c r="F41" s="4">
        <f t="shared" si="2"/>
        <v>255029</v>
      </c>
      <c r="G41" s="9">
        <f t="shared" si="5"/>
        <v>2550</v>
      </c>
      <c r="H41" s="5">
        <f t="shared" si="7"/>
        <v>2550</v>
      </c>
      <c r="J41">
        <v>38</v>
      </c>
      <c r="K41" s="14">
        <f t="shared" si="6"/>
        <v>255029</v>
      </c>
      <c r="L41" s="14">
        <v>13601.579434463099</v>
      </c>
    </row>
    <row r="42" spans="1:12" ht="14.25" x14ac:dyDescent="0.15">
      <c r="A42">
        <v>39</v>
      </c>
      <c r="B42" s="6">
        <v>7.3</v>
      </c>
      <c r="C42" s="9">
        <v>280532.57583580224</v>
      </c>
      <c r="D42" s="9">
        <v>2805</v>
      </c>
      <c r="E42">
        <v>145876.939434617</v>
      </c>
      <c r="F42" s="4">
        <f t="shared" si="2"/>
        <v>280532</v>
      </c>
      <c r="G42" s="9">
        <f t="shared" si="5"/>
        <v>2805</v>
      </c>
      <c r="H42" s="5">
        <f t="shared" si="7"/>
        <v>2805</v>
      </c>
      <c r="J42">
        <v>39</v>
      </c>
      <c r="K42" s="14">
        <f t="shared" si="6"/>
        <v>280532</v>
      </c>
      <c r="L42" s="14">
        <v>14961.7373779095</v>
      </c>
    </row>
    <row r="43" spans="1:12" ht="14.25" x14ac:dyDescent="0.15">
      <c r="A43">
        <v>40</v>
      </c>
      <c r="B43" s="10">
        <v>7.4</v>
      </c>
      <c r="C43" s="9">
        <v>308585.83341938246</v>
      </c>
      <c r="D43" s="9">
        <v>3497</v>
      </c>
      <c r="E43">
        <v>160464.63337807899</v>
      </c>
      <c r="F43" s="4">
        <f t="shared" si="2"/>
        <v>308585</v>
      </c>
      <c r="G43" s="9">
        <f t="shared" si="5"/>
        <v>3497</v>
      </c>
      <c r="H43" s="5">
        <f t="shared" si="7"/>
        <v>3497</v>
      </c>
      <c r="J43">
        <v>40</v>
      </c>
      <c r="K43" s="14">
        <f t="shared" si="6"/>
        <v>308585</v>
      </c>
      <c r="L43" s="14">
        <v>16457.911115700401</v>
      </c>
    </row>
    <row r="44" spans="1:12" ht="14.25" x14ac:dyDescent="0.15">
      <c r="A44">
        <v>41</v>
      </c>
      <c r="B44" s="6">
        <v>7.5</v>
      </c>
      <c r="C44" s="9">
        <v>339444.41676132072</v>
      </c>
      <c r="D44" s="9">
        <v>3847</v>
      </c>
      <c r="E44">
        <v>176511.09671588699</v>
      </c>
      <c r="F44" s="4">
        <f t="shared" si="2"/>
        <v>339444</v>
      </c>
      <c r="G44" s="9">
        <f t="shared" si="5"/>
        <v>3847</v>
      </c>
      <c r="H44" s="5">
        <f t="shared" si="7"/>
        <v>3847</v>
      </c>
      <c r="J44">
        <v>41</v>
      </c>
      <c r="K44" s="14">
        <f t="shared" si="6"/>
        <v>339444</v>
      </c>
      <c r="L44" s="14">
        <f t="shared" ref="L44" si="8">L43*105%</f>
        <v>17280.806671485421</v>
      </c>
    </row>
    <row r="45" spans="1:12" ht="14.25" x14ac:dyDescent="0.15">
      <c r="A45">
        <v>42</v>
      </c>
      <c r="B45" s="6">
        <v>7.6</v>
      </c>
      <c r="C45" s="9">
        <v>373388.85843745281</v>
      </c>
      <c r="D45" s="9">
        <v>4231</v>
      </c>
      <c r="E45">
        <v>194162.20638747499</v>
      </c>
      <c r="F45" s="4">
        <f t="shared" si="2"/>
        <v>373388</v>
      </c>
      <c r="G45" s="9">
        <f t="shared" si="5"/>
        <v>4231</v>
      </c>
      <c r="H45" s="5">
        <f t="shared" si="7"/>
        <v>4231</v>
      </c>
      <c r="J45">
        <v>42</v>
      </c>
      <c r="K45" s="14">
        <f t="shared" si="6"/>
        <v>373388</v>
      </c>
      <c r="L45" s="14">
        <f t="shared" ref="L45" si="9">L44*105%</f>
        <v>18144.847005059692</v>
      </c>
    </row>
    <row r="46" spans="1:12" ht="14.25" x14ac:dyDescent="0.15">
      <c r="A46">
        <v>43</v>
      </c>
      <c r="B46" s="6">
        <v>8.1</v>
      </c>
      <c r="C46" s="9">
        <v>456364.16031244234</v>
      </c>
      <c r="D46" s="9">
        <v>6297</v>
      </c>
      <c r="E46">
        <v>284771.23603496398</v>
      </c>
      <c r="F46" s="4">
        <f t="shared" si="2"/>
        <v>456364</v>
      </c>
      <c r="G46" s="9">
        <f t="shared" si="5"/>
        <v>6297</v>
      </c>
      <c r="H46" s="5">
        <f t="shared" si="7"/>
        <v>6297</v>
      </c>
      <c r="J46">
        <v>43</v>
      </c>
      <c r="K46" s="14">
        <f t="shared" si="6"/>
        <v>456364</v>
      </c>
      <c r="L46" s="14">
        <f t="shared" ref="L46" si="10">L45*105%</f>
        <v>19052.089355312677</v>
      </c>
    </row>
    <row r="47" spans="1:12" ht="14.25" x14ac:dyDescent="0.15">
      <c r="A47">
        <v>44</v>
      </c>
      <c r="B47" s="6">
        <v>8.1999999999999993</v>
      </c>
      <c r="C47" s="9">
        <v>502000.57634368667</v>
      </c>
      <c r="D47" s="9">
        <v>6927</v>
      </c>
      <c r="E47">
        <v>313248.35963845998</v>
      </c>
      <c r="F47" s="4">
        <f t="shared" si="2"/>
        <v>502000</v>
      </c>
      <c r="G47" s="9">
        <f t="shared" si="5"/>
        <v>6927</v>
      </c>
      <c r="H47" s="5">
        <f t="shared" si="7"/>
        <v>6927</v>
      </c>
      <c r="J47">
        <v>44</v>
      </c>
      <c r="K47" s="14">
        <f t="shared" si="6"/>
        <v>502000</v>
      </c>
      <c r="L47" s="14">
        <f t="shared" ref="L47:L59" si="11">L46*105%</f>
        <v>20004.693823078313</v>
      </c>
    </row>
    <row r="48" spans="1:12" ht="14.25" x14ac:dyDescent="0.15">
      <c r="A48">
        <v>45</v>
      </c>
      <c r="B48" s="6">
        <v>8.3000000000000007</v>
      </c>
      <c r="C48" s="9">
        <v>552200.63397805532</v>
      </c>
      <c r="D48" s="9">
        <v>7620</v>
      </c>
      <c r="E48">
        <v>344573.19560230698</v>
      </c>
      <c r="F48" s="4">
        <f t="shared" si="2"/>
        <v>552200</v>
      </c>
      <c r="G48" s="9">
        <f t="shared" si="5"/>
        <v>7620</v>
      </c>
      <c r="H48" s="5">
        <f t="shared" si="7"/>
        <v>7620</v>
      </c>
      <c r="J48">
        <v>45</v>
      </c>
      <c r="K48" s="14">
        <f t="shared" si="6"/>
        <v>552200</v>
      </c>
      <c r="L48" s="14">
        <f t="shared" si="11"/>
        <v>21004.92851423223</v>
      </c>
    </row>
    <row r="49" spans="1:12" ht="14.25" x14ac:dyDescent="0.15">
      <c r="A49">
        <v>46</v>
      </c>
      <c r="B49" s="6">
        <v>8.4</v>
      </c>
      <c r="C49" s="9">
        <v>607420.697375861</v>
      </c>
      <c r="D49" s="11">
        <v>8382</v>
      </c>
      <c r="E49">
        <v>379030.51516253699</v>
      </c>
      <c r="F49" s="4">
        <f t="shared" si="2"/>
        <v>607420</v>
      </c>
      <c r="G49" s="9">
        <f t="shared" si="5"/>
        <v>8382</v>
      </c>
      <c r="H49" s="5">
        <f t="shared" si="7"/>
        <v>8382</v>
      </c>
      <c r="J49">
        <v>46</v>
      </c>
      <c r="K49" s="14">
        <f t="shared" si="6"/>
        <v>607420</v>
      </c>
      <c r="L49" s="14">
        <f t="shared" si="11"/>
        <v>22055.174939943841</v>
      </c>
    </row>
    <row r="50" spans="1:12" ht="14.25" x14ac:dyDescent="0.15">
      <c r="A50">
        <v>47</v>
      </c>
      <c r="B50" s="6">
        <v>8.5</v>
      </c>
      <c r="C50" s="11">
        <v>668162.76711344707</v>
      </c>
      <c r="D50" s="9">
        <v>9220</v>
      </c>
      <c r="E50">
        <v>416933.56667879102</v>
      </c>
      <c r="F50" s="4">
        <f t="shared" si="2"/>
        <v>668162</v>
      </c>
      <c r="G50" s="9">
        <f t="shared" si="5"/>
        <v>9220</v>
      </c>
      <c r="H50" s="5">
        <f t="shared" si="7"/>
        <v>9220</v>
      </c>
      <c r="J50">
        <v>47</v>
      </c>
      <c r="K50" s="14">
        <f t="shared" si="6"/>
        <v>668162</v>
      </c>
      <c r="L50" s="14">
        <f t="shared" si="11"/>
        <v>23157.933686941033</v>
      </c>
    </row>
    <row r="51" spans="1:12" ht="14.25" x14ac:dyDescent="0.15">
      <c r="A51">
        <v>48</v>
      </c>
      <c r="B51" s="6">
        <v>8.6</v>
      </c>
      <c r="C51" s="9">
        <v>734979.04382479191</v>
      </c>
      <c r="D51" s="9">
        <v>10142</v>
      </c>
      <c r="E51">
        <v>458626.92334667</v>
      </c>
      <c r="F51" s="4">
        <f t="shared" si="2"/>
        <v>734979</v>
      </c>
      <c r="G51" s="9">
        <f t="shared" si="5"/>
        <v>10142</v>
      </c>
      <c r="H51" s="5">
        <f t="shared" si="7"/>
        <v>10142</v>
      </c>
      <c r="J51">
        <v>48</v>
      </c>
      <c r="K51" s="14">
        <f t="shared" si="6"/>
        <v>734979</v>
      </c>
      <c r="L51" s="14">
        <f t="shared" si="11"/>
        <v>24315.830371288084</v>
      </c>
    </row>
    <row r="52" spans="1:12" ht="14.25" x14ac:dyDescent="0.15">
      <c r="A52">
        <v>49</v>
      </c>
      <c r="C52" s="9">
        <v>412323.24358570826</v>
      </c>
      <c r="D52" s="9">
        <v>16331.234353786876</v>
      </c>
      <c r="F52" s="4">
        <f t="shared" si="2"/>
        <v>412323</v>
      </c>
      <c r="G52" s="9">
        <f t="shared" si="5"/>
        <v>16331.234353786876</v>
      </c>
      <c r="H52" s="5">
        <f t="shared" si="7"/>
        <v>16331</v>
      </c>
      <c r="J52">
        <v>49</v>
      </c>
      <c r="K52" s="14">
        <f t="shared" si="6"/>
        <v>412323</v>
      </c>
      <c r="L52" s="14">
        <f t="shared" si="11"/>
        <v>25531.621889852489</v>
      </c>
    </row>
    <row r="53" spans="1:12" ht="14.25" x14ac:dyDescent="0.15">
      <c r="A53">
        <v>50</v>
      </c>
      <c r="C53" s="9">
        <v>441428.41372117004</v>
      </c>
      <c r="D53" s="9">
        <v>17317.576230599749</v>
      </c>
      <c r="F53" s="4">
        <f t="shared" si="2"/>
        <v>441428</v>
      </c>
      <c r="G53" s="9">
        <f t="shared" si="5"/>
        <v>17317.576230599749</v>
      </c>
      <c r="H53" s="5">
        <f t="shared" si="7"/>
        <v>17317</v>
      </c>
      <c r="J53">
        <v>50</v>
      </c>
      <c r="K53" s="14">
        <f t="shared" si="6"/>
        <v>441428</v>
      </c>
      <c r="L53" s="14">
        <f t="shared" si="11"/>
        <v>26808.202984345116</v>
      </c>
    </row>
    <row r="54" spans="1:12" ht="14.25" x14ac:dyDescent="0.15">
      <c r="A54">
        <v>51</v>
      </c>
      <c r="C54" s="9">
        <v>472413.29276121373</v>
      </c>
      <c r="D54" s="9">
        <v>18370.213217165616</v>
      </c>
      <c r="F54" s="4">
        <f t="shared" si="2"/>
        <v>472413</v>
      </c>
      <c r="G54" s="9">
        <f t="shared" si="5"/>
        <v>18370.213217165616</v>
      </c>
      <c r="H54" s="5">
        <f t="shared" si="7"/>
        <v>18370</v>
      </c>
      <c r="J54">
        <v>51</v>
      </c>
      <c r="K54" s="14">
        <f t="shared" si="6"/>
        <v>472413</v>
      </c>
      <c r="L54" s="14">
        <f t="shared" si="11"/>
        <v>28148.613133562372</v>
      </c>
    </row>
    <row r="55" spans="1:12" ht="14.25" x14ac:dyDescent="0.15">
      <c r="A55">
        <v>52</v>
      </c>
      <c r="C55" s="9">
        <v>505393.08867095882</v>
      </c>
      <c r="D55" s="9">
        <v>19494.157870563366</v>
      </c>
      <c r="F55" s="4">
        <f t="shared" si="2"/>
        <v>505393</v>
      </c>
      <c r="G55" s="9">
        <f t="shared" si="5"/>
        <v>19494.157870563366</v>
      </c>
      <c r="H55" s="5">
        <f t="shared" si="7"/>
        <v>19494</v>
      </c>
      <c r="J55">
        <v>52</v>
      </c>
      <c r="K55" s="14">
        <f t="shared" si="6"/>
        <v>505393</v>
      </c>
      <c r="L55" s="14">
        <f t="shared" si="11"/>
        <v>29556.043790240492</v>
      </c>
    </row>
    <row r="56" spans="1:12" ht="14.25" x14ac:dyDescent="0.15">
      <c r="A56">
        <v>53</v>
      </c>
      <c r="C56" s="12">
        <v>540489.83093977545</v>
      </c>
      <c r="D56" s="12">
        <v>20694.843155884948</v>
      </c>
      <c r="F56" s="4">
        <f t="shared" si="2"/>
        <v>540489</v>
      </c>
      <c r="G56" s="9">
        <f t="shared" si="5"/>
        <v>20694.843155884948</v>
      </c>
      <c r="H56" s="5">
        <f t="shared" si="7"/>
        <v>20694</v>
      </c>
      <c r="J56">
        <v>53</v>
      </c>
      <c r="K56" s="14">
        <f t="shared" si="6"/>
        <v>540489</v>
      </c>
      <c r="L56" s="14">
        <f t="shared" si="11"/>
        <v>31033.845979752517</v>
      </c>
    </row>
    <row r="57" spans="1:12" ht="14.25" x14ac:dyDescent="0.15">
      <c r="A57">
        <v>54</v>
      </c>
      <c r="C57" s="12">
        <v>577832.7647137962</v>
      </c>
      <c r="D57" s="12">
        <v>21978.160444651952</v>
      </c>
      <c r="F57" s="4">
        <f t="shared" si="2"/>
        <v>577832</v>
      </c>
      <c r="G57" s="9">
        <f t="shared" si="5"/>
        <v>21978.160444651952</v>
      </c>
      <c r="H57" s="5">
        <f t="shared" si="7"/>
        <v>21978</v>
      </c>
      <c r="J57">
        <v>54</v>
      </c>
      <c r="K57" s="14">
        <f t="shared" si="6"/>
        <v>577832</v>
      </c>
      <c r="L57" s="14">
        <f t="shared" si="11"/>
        <v>32585.538278740143</v>
      </c>
    </row>
    <row r="58" spans="1:12" ht="14.25" x14ac:dyDescent="0.15">
      <c r="A58">
        <v>55</v>
      </c>
      <c r="C58" s="12">
        <v>617558.76728786994</v>
      </c>
      <c r="D58" s="12">
        <v>23350.501110954589</v>
      </c>
      <c r="F58" s="4">
        <f t="shared" si="2"/>
        <v>617558</v>
      </c>
      <c r="G58" s="9">
        <f t="shared" si="5"/>
        <v>23350.501110954589</v>
      </c>
      <c r="H58" s="5">
        <f t="shared" si="7"/>
        <v>23350</v>
      </c>
      <c r="J58">
        <v>55</v>
      </c>
      <c r="K58" s="14">
        <f t="shared" si="6"/>
        <v>617558</v>
      </c>
      <c r="L58" s="14">
        <f t="shared" si="11"/>
        <v>34214.815192677153</v>
      </c>
    </row>
    <row r="59" spans="1:12" ht="14.25" x14ac:dyDescent="0.15">
      <c r="A59">
        <v>56</v>
      </c>
      <c r="C59" s="12">
        <v>659812.78820756625</v>
      </c>
      <c r="D59" s="12">
        <v>24818.80207497935</v>
      </c>
      <c r="F59" s="4">
        <f t="shared" si="2"/>
        <v>659812</v>
      </c>
      <c r="G59" s="9">
        <f t="shared" si="5"/>
        <v>24818.80207497935</v>
      </c>
      <c r="H59" s="5">
        <f t="shared" si="7"/>
        <v>24818</v>
      </c>
      <c r="J59">
        <v>56</v>
      </c>
      <c r="K59" s="14">
        <f t="shared" si="6"/>
        <v>659812</v>
      </c>
      <c r="L59" s="14">
        <f t="shared" si="11"/>
        <v>35925.555952311013</v>
      </c>
    </row>
    <row r="60" spans="1:12" ht="14.25" x14ac:dyDescent="0.15">
      <c r="A60">
        <v>57</v>
      </c>
      <c r="C60" s="12">
        <v>704748.31430101255</v>
      </c>
      <c r="D60" s="12">
        <v>26390.595678053058</v>
      </c>
      <c r="F60" s="4">
        <f t="shared" si="2"/>
        <v>704748</v>
      </c>
      <c r="G60" s="9">
        <f t="shared" si="5"/>
        <v>26390.595678053058</v>
      </c>
      <c r="H60" s="5">
        <f t="shared" si="7"/>
        <v>26390</v>
      </c>
      <c r="J60">
        <v>57</v>
      </c>
      <c r="K60" s="14">
        <f t="shared" si="6"/>
        <v>704748</v>
      </c>
      <c r="L60" s="14">
        <f t="shared" ref="L60" si="12">L59*105%</f>
        <v>37721.833749926569</v>
      </c>
    </row>
    <row r="61" spans="1:12" ht="14.25" x14ac:dyDescent="0.15">
      <c r="A61">
        <v>58</v>
      </c>
      <c r="C61" s="12">
        <v>752527.86103328469</v>
      </c>
      <c r="D61" s="12">
        <v>28074.064311212926</v>
      </c>
      <c r="F61" s="4">
        <f t="shared" si="2"/>
        <v>752527</v>
      </c>
      <c r="G61" s="9">
        <f t="shared" si="5"/>
        <v>28074.064311212926</v>
      </c>
      <c r="H61" s="5">
        <f t="shared" si="7"/>
        <v>28074</v>
      </c>
      <c r="J61">
        <v>58</v>
      </c>
      <c r="K61" s="14">
        <f t="shared" si="6"/>
        <v>752527</v>
      </c>
      <c r="L61" s="14">
        <f>L60*105%</f>
        <v>39607.925437422899</v>
      </c>
    </row>
    <row r="62" spans="1:12" ht="14.25" x14ac:dyDescent="0.15">
      <c r="A62">
        <v>59</v>
      </c>
      <c r="C62" s="12">
        <v>803323.49165303155</v>
      </c>
      <c r="D62" s="12">
        <v>29878.100260956508</v>
      </c>
      <c r="F62" s="4">
        <f t="shared" si="2"/>
        <v>803323</v>
      </c>
      <c r="G62" s="9">
        <f t="shared" si="5"/>
        <v>29878.100260956508</v>
      </c>
      <c r="H62" s="5">
        <f t="shared" si="7"/>
        <v>29878</v>
      </c>
      <c r="J62">
        <v>59</v>
      </c>
      <c r="K62" s="14">
        <f t="shared" si="6"/>
        <v>803323</v>
      </c>
      <c r="L62" s="14">
        <f>L61*105%</f>
        <v>41588.321709294047</v>
      </c>
    </row>
    <row r="63" spans="1:12" ht="14.25" x14ac:dyDescent="0.15">
      <c r="A63">
        <v>60</v>
      </c>
      <c r="C63" s="12">
        <v>857317.36568216991</v>
      </c>
      <c r="D63" s="12">
        <v>31812.371281605567</v>
      </c>
      <c r="F63" s="4">
        <f t="shared" si="2"/>
        <v>857317</v>
      </c>
      <c r="G63" s="9">
        <f t="shared" si="5"/>
        <v>31812.371281605567</v>
      </c>
      <c r="H63" s="5">
        <f t="shared" si="7"/>
        <v>31812</v>
      </c>
      <c r="J63">
        <v>60</v>
      </c>
      <c r="K63" s="14">
        <f t="shared" si="6"/>
        <v>857317</v>
      </c>
      <c r="L63" s="14">
        <f>L62*105%</f>
        <v>43667.737794758752</v>
      </c>
    </row>
    <row r="64" spans="1:12" ht="14.25" x14ac:dyDescent="0.15">
      <c r="C64" s="12">
        <v>914702.31838508928</v>
      </c>
      <c r="D64" s="12">
        <v>33887.392454047193</v>
      </c>
      <c r="F64" s="4">
        <f t="shared" si="2"/>
        <v>914702</v>
      </c>
      <c r="G64" s="9">
        <f t="shared" si="5"/>
        <v>33887.392454047193</v>
      </c>
      <c r="H64" s="5">
        <f t="shared" si="7"/>
        <v>33887</v>
      </c>
    </row>
    <row r="65" spans="3:8" ht="14.25" x14ac:dyDescent="0.15">
      <c r="C65" s="12">
        <v>975682.47294409527</v>
      </c>
      <c r="D65" s="12">
        <v>36114.604945947045</v>
      </c>
      <c r="F65" s="4">
        <f t="shared" si="2"/>
        <v>975682</v>
      </c>
      <c r="G65" s="9">
        <f t="shared" si="5"/>
        <v>36114.604945947045</v>
      </c>
      <c r="H65" s="5">
        <f t="shared" si="7"/>
        <v>36114</v>
      </c>
    </row>
    <row r="66" spans="3:8" ht="14.25" x14ac:dyDescent="0.15">
      <c r="C66" s="12">
        <v>1040473.8871630392</v>
      </c>
      <c r="D66" s="12">
        <v>38506.462349361631</v>
      </c>
      <c r="F66" s="4">
        <f t="shared" si="2"/>
        <v>1040473</v>
      </c>
      <c r="G66" s="9">
        <f t="shared" si="5"/>
        <v>38506.462349361631</v>
      </c>
      <c r="H66" s="5">
        <f t="shared" si="7"/>
        <v>38506</v>
      </c>
    </row>
    <row r="67" spans="3:8" ht="14.25" x14ac:dyDescent="0.15">
      <c r="C67" s="12">
        <v>1109305.2366215172</v>
      </c>
      <c r="D67" s="12">
        <v>41076.525338558669</v>
      </c>
      <c r="F67" s="4">
        <f t="shared" si="2"/>
        <v>1109305</v>
      </c>
      <c r="G67" s="9">
        <f t="shared" si="5"/>
        <v>41076.525338558669</v>
      </c>
      <c r="H67" s="5">
        <f t="shared" si="7"/>
        <v>41076</v>
      </c>
    </row>
    <row r="68" spans="3:8" ht="14.25" x14ac:dyDescent="0.15">
      <c r="C68" s="12">
        <v>1182418.5363079356</v>
      </c>
      <c r="D68" s="12">
        <v>43839.565464388455</v>
      </c>
      <c r="F68" s="4">
        <f t="shared" si="2"/>
        <v>1182418</v>
      </c>
      <c r="G68" s="9">
        <f t="shared" ref="G68:G99" si="13">D68*1</f>
        <v>43839.565464388455</v>
      </c>
      <c r="H68" s="5">
        <f t="shared" si="7"/>
        <v>43839</v>
      </c>
    </row>
    <row r="69" spans="3:8" ht="14.25" x14ac:dyDescent="0.15">
      <c r="C69" s="12">
        <v>1260069.9028714418</v>
      </c>
      <c r="D69" s="12">
        <v>46811.678982399921</v>
      </c>
      <c r="F69" s="4">
        <f t="shared" ref="F69:F132" si="14">TRUNC(C69)</f>
        <v>1260069</v>
      </c>
      <c r="G69" s="9">
        <f t="shared" si="13"/>
        <v>46811.678982399921</v>
      </c>
      <c r="H69" s="5">
        <f t="shared" ref="H69" si="15">TRUNC(G69)</f>
        <v>46811</v>
      </c>
    </row>
    <row r="70" spans="3:8" ht="14.25" x14ac:dyDescent="0.15">
      <c r="C70" s="12">
        <v>1342530.3597505291</v>
      </c>
      <c r="D70" s="12">
        <v>50010.411700791163</v>
      </c>
      <c r="F70" s="4">
        <f t="shared" si="14"/>
        <v>1342530</v>
      </c>
      <c r="G70" s="9">
        <f t="shared" si="13"/>
        <v>50010.411700791163</v>
      </c>
      <c r="H70" s="5">
        <f t="shared" ref="H70:H101" si="16">TRUNC(G70)</f>
        <v>50010</v>
      </c>
    </row>
    <row r="71" spans="3:8" ht="14.25" x14ac:dyDescent="0.15">
      <c r="C71" s="12">
        <v>1430086.687560346</v>
      </c>
      <c r="D71" s="12">
        <v>53454.895932029089</v>
      </c>
      <c r="F71" s="4">
        <f t="shared" si="14"/>
        <v>1430086</v>
      </c>
      <c r="G71" s="9">
        <f t="shared" si="13"/>
        <v>53454.895932029089</v>
      </c>
      <c r="H71" s="5">
        <f t="shared" si="16"/>
        <v>53454</v>
      </c>
    </row>
    <row r="72" spans="3:8" ht="14.25" x14ac:dyDescent="0.15">
      <c r="C72" s="12">
        <v>1523042.3222517685</v>
      </c>
      <c r="D72" s="12">
        <v>57166.000739448747</v>
      </c>
      <c r="F72" s="4">
        <f t="shared" si="14"/>
        <v>1523042</v>
      </c>
      <c r="G72" s="9">
        <f t="shared" si="13"/>
        <v>57166.000739448747</v>
      </c>
      <c r="H72" s="5">
        <f t="shared" si="16"/>
        <v>57166</v>
      </c>
    </row>
    <row r="73" spans="3:8" ht="14.25" x14ac:dyDescent="0.15">
      <c r="C73" s="12">
        <v>1621718.3036934326</v>
      </c>
      <c r="D73" s="12">
        <v>61166.496788321208</v>
      </c>
      <c r="F73" s="4">
        <f t="shared" si="14"/>
        <v>1621718</v>
      </c>
      <c r="G73" s="9">
        <f t="shared" si="13"/>
        <v>61166.496788321208</v>
      </c>
      <c r="H73" s="5">
        <f t="shared" si="16"/>
        <v>61166</v>
      </c>
    </row>
    <row r="74" spans="3:8" ht="14.25" x14ac:dyDescent="0.15">
      <c r="C74" s="12">
        <v>1726454.2774736334</v>
      </c>
      <c r="D74" s="12">
        <v>65481.237240827308</v>
      </c>
      <c r="F74" s="4">
        <f t="shared" si="14"/>
        <v>1726454</v>
      </c>
      <c r="G74" s="9">
        <f t="shared" si="13"/>
        <v>65481.237240827308</v>
      </c>
      <c r="H74" s="5">
        <f t="shared" si="16"/>
        <v>65481</v>
      </c>
    </row>
    <row r="75" spans="3:8" ht="14.25" x14ac:dyDescent="0.15">
      <c r="C75" s="12">
        <v>1837609.552872621</v>
      </c>
      <c r="D75" s="12">
        <v>70137.356277267696</v>
      </c>
      <c r="F75" s="4">
        <f t="shared" si="14"/>
        <v>1837609</v>
      </c>
      <c r="G75" s="9">
        <f t="shared" si="13"/>
        <v>70137.356277267696</v>
      </c>
      <c r="H75" s="5">
        <f t="shared" si="16"/>
        <v>70137</v>
      </c>
    </row>
    <row r="76" spans="3:8" ht="14.25" x14ac:dyDescent="0.15">
      <c r="C76" s="12">
        <v>1955564.220117823</v>
      </c>
      <c r="D76" s="12">
        <v>75164.486982970018</v>
      </c>
      <c r="F76" s="4">
        <f t="shared" si="14"/>
        <v>1955564</v>
      </c>
      <c r="G76" s="9">
        <f t="shared" si="13"/>
        <v>75164.486982970018</v>
      </c>
      <c r="H76" s="5">
        <f t="shared" si="16"/>
        <v>75164</v>
      </c>
    </row>
    <row r="77" spans="3:8" ht="14.25" x14ac:dyDescent="0.15">
      <c r="C77" s="12">
        <v>2080720.3302053637</v>
      </c>
      <c r="D77" s="12">
        <v>80595.000513141335</v>
      </c>
      <c r="F77" s="4">
        <f t="shared" si="14"/>
        <v>2080720</v>
      </c>
      <c r="G77" s="9">
        <f t="shared" si="13"/>
        <v>80595.000513141335</v>
      </c>
      <c r="H77" s="5">
        <f t="shared" si="16"/>
        <v>80595</v>
      </c>
    </row>
    <row r="78" spans="3:8" ht="14.25" x14ac:dyDescent="0.15">
      <c r="C78" s="12">
        <v>2213503.1407513642</v>
      </c>
      <c r="D78" s="12">
        <v>86464.268637923524</v>
      </c>
      <c r="F78" s="4">
        <f t="shared" si="14"/>
        <v>2213503</v>
      </c>
      <c r="G78" s="9">
        <f t="shared" si="13"/>
        <v>86464.268637923524</v>
      </c>
      <c r="H78" s="5">
        <f t="shared" si="16"/>
        <v>86464</v>
      </c>
    </row>
    <row r="79" spans="3:8" ht="14.25" x14ac:dyDescent="0.15">
      <c r="C79" s="12">
        <v>2354362.4315264504</v>
      </c>
      <c r="D79" s="12">
        <v>92810.951978857309</v>
      </c>
      <c r="F79" s="4">
        <f t="shared" si="14"/>
        <v>2354362</v>
      </c>
      <c r="G79" s="9">
        <f t="shared" si="13"/>
        <v>92810.951978857309</v>
      </c>
      <c r="H79" s="5">
        <f t="shared" si="16"/>
        <v>92810</v>
      </c>
    </row>
    <row r="80" spans="3:8" ht="14.25" x14ac:dyDescent="0.15">
      <c r="C80" s="12">
        <v>2503773.8935271683</v>
      </c>
      <c r="D80" s="12">
        <v>99677.316477741566</v>
      </c>
      <c r="F80" s="4">
        <f t="shared" si="14"/>
        <v>2503773</v>
      </c>
      <c r="G80" s="9">
        <f t="shared" si="13"/>
        <v>99677.316477741566</v>
      </c>
      <c r="H80" s="5">
        <f t="shared" si="16"/>
        <v>99677</v>
      </c>
    </row>
    <row r="81" spans="3:8" ht="14.25" x14ac:dyDescent="0.15">
      <c r="C81" s="12">
        <v>2662240.5956491409</v>
      </c>
      <c r="D81" s="12">
        <v>107109.58089156417</v>
      </c>
      <c r="F81" s="4">
        <f t="shared" si="14"/>
        <v>2662240</v>
      </c>
      <c r="G81" s="9">
        <f t="shared" si="13"/>
        <v>107109.58089156417</v>
      </c>
      <c r="H81" s="5">
        <f t="shared" si="16"/>
        <v>107109</v>
      </c>
    </row>
    <row r="82" spans="3:8" ht="14.25" x14ac:dyDescent="0.15">
      <c r="C82" s="12">
        <v>2503773.8935271683</v>
      </c>
      <c r="D82" s="12">
        <v>99677.316477741566</v>
      </c>
      <c r="F82" s="4">
        <f t="shared" si="14"/>
        <v>2503773</v>
      </c>
      <c r="G82" s="9">
        <f t="shared" si="13"/>
        <v>99677.316477741566</v>
      </c>
      <c r="H82" s="5">
        <f t="shared" si="16"/>
        <v>99677</v>
      </c>
    </row>
    <row r="83" spans="3:8" ht="14.25" x14ac:dyDescent="0.15">
      <c r="C83" s="12">
        <v>2662240.5956491409</v>
      </c>
      <c r="D83" s="12">
        <v>107109.58089156417</v>
      </c>
      <c r="F83" s="4">
        <f t="shared" si="14"/>
        <v>2662240</v>
      </c>
      <c r="G83" s="9">
        <f t="shared" si="13"/>
        <v>107109.58089156417</v>
      </c>
      <c r="H83" s="5">
        <f t="shared" si="16"/>
        <v>107109</v>
      </c>
    </row>
    <row r="84" spans="3:8" ht="14.25" x14ac:dyDescent="0.15">
      <c r="C84" s="12">
        <v>2739445.5729229702</v>
      </c>
      <c r="D84" s="12">
        <v>14931.697253858199</v>
      </c>
      <c r="F84" s="4">
        <f t="shared" si="14"/>
        <v>2739445</v>
      </c>
      <c r="G84" s="9">
        <f t="shared" si="13"/>
        <v>14931.697253858199</v>
      </c>
      <c r="H84" s="5">
        <f t="shared" si="16"/>
        <v>14931</v>
      </c>
    </row>
    <row r="85" spans="3:8" ht="14.25" x14ac:dyDescent="0.15">
      <c r="C85" s="12">
        <v>2905769.0541361501</v>
      </c>
      <c r="D85" s="12">
        <v>15374.4394398738</v>
      </c>
      <c r="F85" s="4">
        <f t="shared" si="14"/>
        <v>2905769</v>
      </c>
      <c r="G85" s="9">
        <f t="shared" si="13"/>
        <v>15374.4394398738</v>
      </c>
      <c r="H85" s="5">
        <f t="shared" si="16"/>
        <v>15374</v>
      </c>
    </row>
    <row r="86" spans="3:8" ht="14.25" x14ac:dyDescent="0.15">
      <c r="C86" s="12">
        <v>3081876.2695383402</v>
      </c>
      <c r="D86" s="12">
        <v>15849.649386197199</v>
      </c>
      <c r="F86" s="4">
        <f t="shared" si="14"/>
        <v>3081876</v>
      </c>
      <c r="G86" s="9">
        <f t="shared" si="13"/>
        <v>15849.649386197199</v>
      </c>
      <c r="H86" s="5">
        <f t="shared" si="16"/>
        <v>15849</v>
      </c>
    </row>
    <row r="87" spans="3:8" ht="14.25" x14ac:dyDescent="0.15">
      <c r="C87" s="12">
        <v>3268329.7838454102</v>
      </c>
      <c r="D87" s="12">
        <v>16357.650969088099</v>
      </c>
      <c r="F87" s="4">
        <f t="shared" si="14"/>
        <v>3268329</v>
      </c>
      <c r="G87" s="9">
        <f t="shared" si="13"/>
        <v>16357.650969088099</v>
      </c>
      <c r="H87" s="5">
        <f t="shared" si="16"/>
        <v>16357</v>
      </c>
    </row>
    <row r="88" spans="3:8" ht="14.25" x14ac:dyDescent="0.15">
      <c r="C88" s="12">
        <v>3465723.9589093402</v>
      </c>
      <c r="D88" s="12">
        <v>16898.954877968601</v>
      </c>
      <c r="F88" s="4">
        <f t="shared" si="14"/>
        <v>3465723</v>
      </c>
      <c r="G88" s="9">
        <f t="shared" si="13"/>
        <v>16898.954877968601</v>
      </c>
      <c r="H88" s="5">
        <f t="shared" si="16"/>
        <v>16898</v>
      </c>
    </row>
    <row r="89" spans="3:8" ht="14.25" x14ac:dyDescent="0.15">
      <c r="C89" s="12">
        <v>3674686.7270200499</v>
      </c>
      <c r="D89" s="12">
        <v>17474.238448282402</v>
      </c>
      <c r="F89" s="4">
        <f t="shared" si="14"/>
        <v>3674686</v>
      </c>
      <c r="G89" s="9">
        <f t="shared" si="13"/>
        <v>17474.238448282402</v>
      </c>
      <c r="H89" s="5">
        <f t="shared" si="16"/>
        <v>17474</v>
      </c>
    </row>
    <row r="90" spans="3:8" ht="14.25" x14ac:dyDescent="0.15">
      <c r="C90" s="12">
        <v>3895881.4620445501</v>
      </c>
      <c r="D90" s="12">
        <v>18084.330394106</v>
      </c>
      <c r="F90" s="4">
        <f t="shared" si="14"/>
        <v>3895881</v>
      </c>
      <c r="G90" s="9">
        <f t="shared" si="13"/>
        <v>18084.330394106</v>
      </c>
      <c r="H90" s="5">
        <f t="shared" si="16"/>
        <v>18084</v>
      </c>
    </row>
    <row r="91" spans="3:8" ht="14.25" x14ac:dyDescent="0.15">
      <c r="C91" s="12">
        <v>4130008.9537539599</v>
      </c>
      <c r="D91" s="12">
        <v>18730.199336752699</v>
      </c>
      <c r="F91" s="4">
        <f t="shared" si="14"/>
        <v>4130008</v>
      </c>
      <c r="G91" s="9">
        <f t="shared" si="13"/>
        <v>18730.199336752699</v>
      </c>
      <c r="H91" s="5">
        <f t="shared" si="16"/>
        <v>18730</v>
      </c>
    </row>
    <row r="92" spans="3:8" ht="14.25" x14ac:dyDescent="0.15">
      <c r="C92" s="12">
        <v>4377809.4909792002</v>
      </c>
      <c r="D92" s="12">
        <v>19412.945312576201</v>
      </c>
      <c r="F92" s="4">
        <f t="shared" si="14"/>
        <v>4377809</v>
      </c>
      <c r="G92" s="9">
        <f t="shared" si="13"/>
        <v>19412.945312576201</v>
      </c>
      <c r="H92" s="5">
        <f t="shared" si="16"/>
        <v>19412</v>
      </c>
    </row>
    <row r="93" spans="3:8" ht="14.25" x14ac:dyDescent="0.15">
      <c r="C93" s="12">
        <v>4640065.0595425796</v>
      </c>
      <c r="D93" s="12">
        <v>20133.7936495506</v>
      </c>
      <c r="F93" s="4">
        <f t="shared" si="14"/>
        <v>4640065</v>
      </c>
      <c r="G93" s="9">
        <f t="shared" si="13"/>
        <v>20133.7936495506</v>
      </c>
      <c r="H93" s="5">
        <f t="shared" si="16"/>
        <v>20133</v>
      </c>
    </row>
    <row r="94" spans="3:8" ht="14.25" x14ac:dyDescent="0.15">
      <c r="C94" s="12">
        <v>4917601.6612348501</v>
      </c>
      <c r="D94" s="12">
        <v>20894.090752400702</v>
      </c>
      <c r="F94" s="4">
        <f t="shared" si="14"/>
        <v>4917601</v>
      </c>
      <c r="G94" s="9">
        <f t="shared" si="13"/>
        <v>20894.090752400702</v>
      </c>
      <c r="H94" s="5">
        <f t="shared" si="16"/>
        <v>20894</v>
      </c>
    </row>
    <row r="95" spans="3:8" ht="14.25" x14ac:dyDescent="0.15">
      <c r="C95" s="12">
        <v>5211291.7604474798</v>
      </c>
      <c r="D95" s="12">
        <v>21695.3014466243</v>
      </c>
      <c r="F95" s="4">
        <f t="shared" si="14"/>
        <v>5211291</v>
      </c>
      <c r="G95" s="9">
        <f t="shared" si="13"/>
        <v>21695.3014466243</v>
      </c>
      <c r="H95" s="5">
        <f t="shared" si="16"/>
        <v>21695</v>
      </c>
    </row>
    <row r="96" spans="3:8" ht="14.25" x14ac:dyDescent="0.15">
      <c r="C96" s="12">
        <v>5522056.8654282903</v>
      </c>
      <c r="D96" s="12">
        <v>22539.007613992999</v>
      </c>
      <c r="F96" s="4">
        <f t="shared" si="14"/>
        <v>5522056</v>
      </c>
      <c r="G96" s="9">
        <f t="shared" si="13"/>
        <v>22539.007613992999</v>
      </c>
      <c r="H96" s="5">
        <f t="shared" si="16"/>
        <v>22539</v>
      </c>
    </row>
    <row r="97" spans="3:8" ht="14.25" x14ac:dyDescent="0.15">
      <c r="C97" s="12">
        <v>5850870.2515060697</v>
      </c>
      <c r="D97" s="12">
        <v>23426.907913938201</v>
      </c>
      <c r="F97" s="4">
        <f t="shared" si="14"/>
        <v>5850870</v>
      </c>
      <c r="G97" s="9">
        <f t="shared" si="13"/>
        <v>23426.907913938201</v>
      </c>
      <c r="H97" s="5">
        <f t="shared" si="16"/>
        <v>23426</v>
      </c>
    </row>
    <row r="98" spans="3:8" ht="14.25" x14ac:dyDescent="0.15">
      <c r="C98" s="12">
        <v>6198759.8340280503</v>
      </c>
      <c r="D98" s="12">
        <v>24360.818432128999</v>
      </c>
      <c r="F98" s="4">
        <f t="shared" si="14"/>
        <v>6198759</v>
      </c>
      <c r="G98" s="9">
        <f t="shared" si="13"/>
        <v>24360.818432128999</v>
      </c>
      <c r="H98" s="5">
        <f t="shared" si="16"/>
        <v>24360</v>
      </c>
    </row>
    <row r="99" spans="3:8" ht="14.25" x14ac:dyDescent="0.15">
      <c r="C99" s="12">
        <v>6566811.19917347</v>
      </c>
      <c r="D99" s="12">
        <v>25342.674133479399</v>
      </c>
      <c r="F99" s="4">
        <f t="shared" si="14"/>
        <v>6566811</v>
      </c>
      <c r="G99" s="9">
        <f t="shared" si="13"/>
        <v>25342.674133479399</v>
      </c>
      <c r="H99" s="5">
        <f t="shared" si="16"/>
        <v>25342</v>
      </c>
    </row>
    <row r="100" spans="3:8" ht="14.25" x14ac:dyDescent="0.15">
      <c r="C100" s="12">
        <v>6956170.8012483604</v>
      </c>
      <c r="D100" s="12">
        <v>26374.531024590498</v>
      </c>
      <c r="F100" s="4">
        <f t="shared" si="14"/>
        <v>6956170</v>
      </c>
      <c r="G100" s="9">
        <f t="shared" ref="G100:G131" si="17">D100*1</f>
        <v>26374.531024590498</v>
      </c>
      <c r="H100" s="5">
        <f t="shared" si="16"/>
        <v>26374</v>
      </c>
    </row>
    <row r="101" spans="3:8" ht="14.25" x14ac:dyDescent="0.15">
      <c r="C101" s="12">
        <v>7368049.3355328003</v>
      </c>
      <c r="D101" s="12">
        <v>27458.568952296198</v>
      </c>
      <c r="F101" s="4">
        <f t="shared" si="14"/>
        <v>7368049</v>
      </c>
      <c r="G101" s="9">
        <f t="shared" si="17"/>
        <v>27458.568952296198</v>
      </c>
      <c r="H101" s="5">
        <f t="shared" si="16"/>
        <v>27458</v>
      </c>
    </row>
    <row r="102" spans="3:8" ht="14.25" x14ac:dyDescent="0.15">
      <c r="C102" s="12">
        <v>7803725.2962425603</v>
      </c>
      <c r="D102" s="12">
        <v>28597.094982025501</v>
      </c>
      <c r="F102" s="4">
        <f t="shared" si="14"/>
        <v>7803725</v>
      </c>
      <c r="G102" s="9">
        <f t="shared" si="17"/>
        <v>28597.094982025501</v>
      </c>
      <c r="H102" s="5">
        <f t="shared" ref="H102:H132" si="18">TRUNC(G102)</f>
        <v>28597</v>
      </c>
    </row>
    <row r="103" spans="3:8" ht="14.25" x14ac:dyDescent="0.15">
      <c r="C103" s="12">
        <v>8264548.7296844702</v>
      </c>
      <c r="D103" s="12">
        <v>29792.547313241299</v>
      </c>
      <c r="F103" s="4">
        <f t="shared" si="14"/>
        <v>8264548</v>
      </c>
      <c r="G103" s="9">
        <f t="shared" si="17"/>
        <v>29792.547313241299</v>
      </c>
      <c r="H103" s="5">
        <f t="shared" si="18"/>
        <v>29792</v>
      </c>
    </row>
    <row r="104" spans="3:8" ht="14.25" x14ac:dyDescent="0.15">
      <c r="C104" s="12">
        <v>8751945.1932299696</v>
      </c>
      <c r="D104" s="12">
        <v>31047.499700066899</v>
      </c>
      <c r="F104" s="4">
        <f t="shared" si="14"/>
        <v>8751945</v>
      </c>
      <c r="G104" s="9">
        <f t="shared" si="17"/>
        <v>31047.499700066899</v>
      </c>
      <c r="H104" s="5">
        <f t="shared" si="18"/>
        <v>31047</v>
      </c>
    </row>
    <row r="105" spans="3:8" ht="14.25" x14ac:dyDescent="0.15">
      <c r="C105" s="12">
        <v>9267419.9313057996</v>
      </c>
      <c r="D105" s="12">
        <v>32364.666354009099</v>
      </c>
      <c r="F105" s="4">
        <f t="shared" si="14"/>
        <v>9267419</v>
      </c>
      <c r="G105" s="9">
        <f t="shared" si="17"/>
        <v>32364.666354009099</v>
      </c>
      <c r="H105" s="5">
        <f t="shared" si="18"/>
        <v>32364</v>
      </c>
    </row>
    <row r="106" spans="3:8" ht="14.25" x14ac:dyDescent="0.15">
      <c r="C106" s="12">
        <v>9812562.2802061494</v>
      </c>
      <c r="D106" s="12">
        <v>33746.907312878298</v>
      </c>
      <c r="F106" s="4">
        <f t="shared" si="14"/>
        <v>9812562</v>
      </c>
      <c r="G106" s="9">
        <f t="shared" si="17"/>
        <v>33746.907312878298</v>
      </c>
      <c r="H106" s="5">
        <f t="shared" si="18"/>
        <v>33746</v>
      </c>
    </row>
    <row r="107" spans="3:8" ht="14.25" x14ac:dyDescent="0.15">
      <c r="C107" s="12">
        <v>10389050.3141683</v>
      </c>
      <c r="D107" s="12">
        <v>35197.234265956802</v>
      </c>
      <c r="F107" s="4">
        <f t="shared" si="14"/>
        <v>10389050</v>
      </c>
      <c r="G107" s="9">
        <f t="shared" si="17"/>
        <v>35197.234265956802</v>
      </c>
      <c r="H107" s="5">
        <f t="shared" si="18"/>
        <v>35197</v>
      </c>
    </row>
    <row r="108" spans="3:8" ht="14.25" x14ac:dyDescent="0.15">
      <c r="C108" s="12">
        <v>10998655.745826101</v>
      </c>
      <c r="D108" s="12">
        <v>36718.816830452299</v>
      </c>
      <c r="F108" s="4">
        <f t="shared" si="14"/>
        <v>10998655</v>
      </c>
      <c r="G108" s="9">
        <f t="shared" si="17"/>
        <v>36718.816830452299</v>
      </c>
      <c r="H108" s="5">
        <f t="shared" si="18"/>
        <v>36718</v>
      </c>
    </row>
    <row r="109" spans="3:8" ht="14.25" x14ac:dyDescent="0.15">
      <c r="C109" s="12">
        <v>11643249.094864201</v>
      </c>
      <c r="D109" s="12">
        <v>38314.989278492503</v>
      </c>
      <c r="F109" s="4">
        <f t="shared" si="14"/>
        <v>11643249</v>
      </c>
      <c r="G109" s="9">
        <f t="shared" si="17"/>
        <v>38314.989278492503</v>
      </c>
      <c r="H109" s="5">
        <f t="shared" si="18"/>
        <v>38314</v>
      </c>
    </row>
    <row r="110" spans="3:8" ht="14.25" x14ac:dyDescent="0.15">
      <c r="C110" s="12">
        <v>12324805.1394416</v>
      </c>
      <c r="D110" s="12">
        <v>39989.257717552602</v>
      </c>
      <c r="F110" s="4">
        <f t="shared" si="14"/>
        <v>12324805</v>
      </c>
      <c r="G110" s="9">
        <f t="shared" si="17"/>
        <v>39989.257717552602</v>
      </c>
      <c r="H110" s="5">
        <f t="shared" si="18"/>
        <v>39989</v>
      </c>
    </row>
    <row r="111" spans="3:8" ht="14.25" x14ac:dyDescent="0.15">
      <c r="C111" s="12">
        <v>13045408.6657396</v>
      </c>
      <c r="D111" s="12">
        <v>41745.307730366898</v>
      </c>
      <c r="F111" s="4">
        <f t="shared" si="14"/>
        <v>13045408</v>
      </c>
      <c r="G111" s="9">
        <f t="shared" si="17"/>
        <v>41745.307730366898</v>
      </c>
      <c r="H111" s="5">
        <f t="shared" si="18"/>
        <v>41745</v>
      </c>
    </row>
    <row r="112" spans="3:8" ht="14.25" x14ac:dyDescent="0.15">
      <c r="C112" s="12">
        <v>13807260.5318188</v>
      </c>
      <c r="D112" s="12">
        <v>43587.012483177197</v>
      </c>
      <c r="F112" s="4">
        <f t="shared" si="14"/>
        <v>13807260</v>
      </c>
      <c r="G112" s="9">
        <f t="shared" si="17"/>
        <v>43587.012483177197</v>
      </c>
      <c r="H112" s="5">
        <f t="shared" si="18"/>
        <v>43587</v>
      </c>
    </row>
    <row r="113" spans="3:8" ht="14.25" x14ac:dyDescent="0.15">
      <c r="C113" s="12">
        <v>14612684.0628416</v>
      </c>
      <c r="D113" s="12">
        <v>45518.441313688498</v>
      </c>
      <c r="F113" s="4">
        <f t="shared" si="14"/>
        <v>14612684</v>
      </c>
      <c r="G113" s="9">
        <f t="shared" si="17"/>
        <v>45518.441313688498</v>
      </c>
      <c r="H113" s="5">
        <f t="shared" si="18"/>
        <v>45518</v>
      </c>
    </row>
    <row r="114" spans="3:8" ht="14.25" x14ac:dyDescent="0.15">
      <c r="C114" s="12">
        <v>15464131.795637099</v>
      </c>
      <c r="D114" s="12">
        <v>47543.8688123951</v>
      </c>
      <c r="F114" s="4">
        <f t="shared" si="14"/>
        <v>15464131</v>
      </c>
      <c r="G114" s="9">
        <f t="shared" si="17"/>
        <v>47543.8688123951</v>
      </c>
      <c r="H114" s="5">
        <f t="shared" si="18"/>
        <v>47543</v>
      </c>
    </row>
    <row r="115" spans="3:8" ht="14.25" x14ac:dyDescent="0.15">
      <c r="C115" s="12">
        <v>16364192.591554999</v>
      </c>
      <c r="D115" s="12">
        <v>49667.7844130706</v>
      </c>
      <c r="F115" s="4">
        <f t="shared" si="14"/>
        <v>16364192</v>
      </c>
      <c r="G115" s="9">
        <f t="shared" si="17"/>
        <v>49667.7844130706</v>
      </c>
      <c r="H115" s="5">
        <f t="shared" si="18"/>
        <v>49667</v>
      </c>
    </row>
    <row r="116" spans="3:8" ht="14.25" x14ac:dyDescent="0.15">
      <c r="C116" s="12">
        <v>17315599.137575701</v>
      </c>
      <c r="D116" s="12">
        <v>51894.902510216903</v>
      </c>
      <c r="F116" s="4">
        <f t="shared" si="14"/>
        <v>17315599</v>
      </c>
      <c r="G116" s="9">
        <f t="shared" si="17"/>
        <v>51894.902510216903</v>
      </c>
      <c r="H116" s="5">
        <f t="shared" si="18"/>
        <v>51894</v>
      </c>
    </row>
    <row r="117" spans="3:8" ht="14.25" x14ac:dyDescent="0.15">
      <c r="C117" s="12">
        <v>18321235.856719501</v>
      </c>
      <c r="D117" s="12">
        <v>54230.173123176603</v>
      </c>
      <c r="F117" s="4">
        <f t="shared" si="14"/>
        <v>18321235</v>
      </c>
      <c r="G117" s="9">
        <f t="shared" si="17"/>
        <v>54230.173123176603</v>
      </c>
      <c r="H117" s="5">
        <f t="shared" si="18"/>
        <v>54230</v>
      </c>
    </row>
    <row r="118" spans="3:8" ht="14.25" x14ac:dyDescent="0.15">
      <c r="C118" s="12">
        <v>19384147.249933802</v>
      </c>
      <c r="D118" s="12">
        <v>56678.793128461301</v>
      </c>
      <c r="F118" s="4">
        <f t="shared" si="14"/>
        <v>19384147</v>
      </c>
      <c r="G118" s="9">
        <f t="shared" si="17"/>
        <v>56678.793128461301</v>
      </c>
      <c r="H118" s="5">
        <f t="shared" si="18"/>
        <v>56678</v>
      </c>
    </row>
    <row r="119" spans="3:8" ht="14.25" x14ac:dyDescent="0.15">
      <c r="C119" s="12">
        <v>20507546.692827702</v>
      </c>
      <c r="D119" s="12">
        <v>59246.218083653403</v>
      </c>
      <c r="F119" s="4">
        <f t="shared" si="14"/>
        <v>20507546</v>
      </c>
      <c r="G119" s="9">
        <f t="shared" si="17"/>
        <v>59246.218083653403</v>
      </c>
      <c r="H119" s="5">
        <f t="shared" si="18"/>
        <v>59246</v>
      </c>
    </row>
    <row r="120" spans="3:8" ht="14.25" x14ac:dyDescent="0.15">
      <c r="C120" s="12">
        <v>21694825.7118861</v>
      </c>
      <c r="D120" s="12">
        <v>61938.174668027998</v>
      </c>
      <c r="F120" s="4">
        <f t="shared" si="14"/>
        <v>21694825</v>
      </c>
      <c r="G120" s="9">
        <f t="shared" si="17"/>
        <v>61938.174668027998</v>
      </c>
      <c r="H120" s="5">
        <f t="shared" si="18"/>
        <v>61938</v>
      </c>
    </row>
    <row r="121" spans="3:8" ht="14.25" x14ac:dyDescent="0.15">
      <c r="C121" s="12">
        <v>22949563.766118299</v>
      </c>
      <c r="D121" s="12">
        <v>64760.673766824199</v>
      </c>
      <c r="F121" s="4">
        <f t="shared" si="14"/>
        <v>22949563</v>
      </c>
      <c r="G121" s="9">
        <f t="shared" si="17"/>
        <v>64760.673766824199</v>
      </c>
      <c r="H121" s="5">
        <f t="shared" si="18"/>
        <v>64760</v>
      </c>
    </row>
    <row r="122" spans="3:8" ht="14.25" x14ac:dyDescent="0.15">
      <c r="C122" s="12">
        <v>24275538.561494</v>
      </c>
      <c r="D122" s="12">
        <v>67720.024227890201</v>
      </c>
      <c r="F122" s="4">
        <f t="shared" si="14"/>
        <v>24275538</v>
      </c>
      <c r="G122" s="9">
        <f t="shared" si="17"/>
        <v>67720.024227890201</v>
      </c>
      <c r="H122" s="5">
        <f t="shared" si="18"/>
        <v>67720</v>
      </c>
    </row>
    <row r="123" spans="3:8" ht="14.25" x14ac:dyDescent="0.15">
      <c r="C123" s="12">
        <v>25676736.9269921</v>
      </c>
      <c r="D123" s="12">
        <v>70822.847321246896</v>
      </c>
      <c r="F123" s="4">
        <f t="shared" si="14"/>
        <v>25676736</v>
      </c>
      <c r="G123" s="9">
        <f t="shared" si="17"/>
        <v>70822.847321246896</v>
      </c>
      <c r="H123" s="5">
        <f t="shared" si="18"/>
        <v>70822</v>
      </c>
    </row>
    <row r="124" spans="3:8" ht="14.25" x14ac:dyDescent="0.15">
      <c r="C124" s="12">
        <v>27157366.282636099</v>
      </c>
      <c r="D124" s="12">
        <v>74076.091933970907</v>
      </c>
      <c r="F124" s="4">
        <f t="shared" si="14"/>
        <v>27157366</v>
      </c>
      <c r="G124" s="9">
        <f t="shared" si="17"/>
        <v>74076.091933970907</v>
      </c>
      <c r="H124" s="5">
        <f t="shared" si="18"/>
        <v>74076</v>
      </c>
    </row>
    <row r="125" spans="3:8" ht="14.25" x14ac:dyDescent="0.15">
      <c r="C125" s="12">
        <v>28721866.731527101</v>
      </c>
      <c r="D125" s="12">
        <v>77487.050534695503</v>
      </c>
      <c r="F125" s="4">
        <f t="shared" si="14"/>
        <v>28721866</v>
      </c>
      <c r="G125" s="9">
        <f t="shared" si="17"/>
        <v>77487.050534695503</v>
      </c>
      <c r="H125" s="5">
        <f t="shared" si="18"/>
        <v>77487</v>
      </c>
    </row>
    <row r="126" spans="3:8" ht="14.25" x14ac:dyDescent="0.15">
      <c r="C126" s="12">
        <v>30374923.809600599</v>
      </c>
      <c r="D126" s="12">
        <v>81063.3759439891</v>
      </c>
      <c r="F126" s="4">
        <f t="shared" si="14"/>
        <v>30374923</v>
      </c>
      <c r="G126" s="9">
        <f t="shared" si="17"/>
        <v>81063.3759439891</v>
      </c>
      <c r="H126" s="5">
        <f t="shared" si="18"/>
        <v>81063</v>
      </c>
    </row>
    <row r="127" spans="3:8" ht="14.25" x14ac:dyDescent="0.15">
      <c r="C127" s="12">
        <v>32121481.9286527</v>
      </c>
      <c r="D127" s="12">
        <v>84813.098948884901</v>
      </c>
      <c r="F127" s="4">
        <f t="shared" si="14"/>
        <v>32121481</v>
      </c>
      <c r="G127" s="9">
        <f t="shared" si="17"/>
        <v>84813.098948884901</v>
      </c>
      <c r="H127" s="5">
        <f t="shared" si="18"/>
        <v>84813</v>
      </c>
    </row>
    <row r="128" spans="3:8" ht="14.25" x14ac:dyDescent="0.15">
      <c r="C128" s="12">
        <v>33966758.550085902</v>
      </c>
      <c r="D128" s="12">
        <v>88744.646801930197</v>
      </c>
      <c r="F128" s="4">
        <f t="shared" si="14"/>
        <v>33966758</v>
      </c>
      <c r="G128" s="9">
        <f t="shared" si="17"/>
        <v>88744.646801930197</v>
      </c>
      <c r="H128" s="5">
        <f t="shared" si="18"/>
        <v>88744</v>
      </c>
    </row>
    <row r="129" spans="3:8" ht="14.25" x14ac:dyDescent="0.15">
      <c r="C129" s="12">
        <v>35916259.128840797</v>
      </c>
      <c r="D129" s="12">
        <v>92866.862647293703</v>
      </c>
      <c r="F129" s="4">
        <f t="shared" si="14"/>
        <v>35916259</v>
      </c>
      <c r="G129" s="9">
        <f t="shared" si="17"/>
        <v>92866.862647293703</v>
      </c>
      <c r="H129" s="5">
        <f t="shared" si="18"/>
        <v>92866</v>
      </c>
    </row>
    <row r="130" spans="3:8" ht="14.25" x14ac:dyDescent="0.15">
      <c r="C130" s="12">
        <v>37975792.869096003</v>
      </c>
      <c r="D130" s="12">
        <v>97189.025918724103</v>
      </c>
      <c r="F130" s="4">
        <f t="shared" si="14"/>
        <v>37975792</v>
      </c>
      <c r="G130" s="9">
        <f t="shared" si="17"/>
        <v>97189.025918724103</v>
      </c>
      <c r="H130" s="5">
        <f t="shared" si="18"/>
        <v>97189</v>
      </c>
    </row>
    <row r="131" spans="3:8" ht="14.25" x14ac:dyDescent="0.15">
      <c r="C131" s="12">
        <v>40151489.335554697</v>
      </c>
      <c r="D131" s="12">
        <v>101720.873756507</v>
      </c>
      <c r="F131" s="4">
        <f t="shared" si="14"/>
        <v>40151489</v>
      </c>
      <c r="G131" s="9">
        <f t="shared" si="17"/>
        <v>101720.873756507</v>
      </c>
      <c r="H131" s="5">
        <f t="shared" si="18"/>
        <v>101720</v>
      </c>
    </row>
    <row r="132" spans="3:8" ht="14.25" x14ac:dyDescent="0.15">
      <c r="C132" s="12">
        <v>42449815.966486402</v>
      </c>
      <c r="D132" s="12">
        <v>106472.62349302</v>
      </c>
      <c r="F132" s="4">
        <f t="shared" si="14"/>
        <v>42449815</v>
      </c>
      <c r="G132" s="9">
        <f t="shared" ref="G132:G159" si="19">D132*1</f>
        <v>106472.62349302</v>
      </c>
      <c r="H132" s="5">
        <f t="shared" si="18"/>
        <v>106472</v>
      </c>
    </row>
    <row r="133" spans="3:8" ht="14.25" x14ac:dyDescent="0.15">
      <c r="C133" s="12">
        <v>44877596.537172496</v>
      </c>
      <c r="D133" s="12">
        <v>111454.99625904</v>
      </c>
      <c r="F133" s="4">
        <f t="shared" ref="F133:F159" si="20">TRUNC(C133)</f>
        <v>44877596</v>
      </c>
      <c r="G133" s="9">
        <f t="shared" si="19"/>
        <v>111454.99625904</v>
      </c>
      <c r="H133" s="5">
        <f t="shared" ref="H133" si="21">TRUNC(G133)</f>
        <v>111454</v>
      </c>
    </row>
    <row r="134" spans="3:8" ht="14.25" x14ac:dyDescent="0.15">
      <c r="C134" s="12">
        <v>47442030.6250109</v>
      </c>
      <c r="D134" s="12">
        <v>116679.241765643</v>
      </c>
      <c r="F134" s="4">
        <f t="shared" si="20"/>
        <v>47442030</v>
      </c>
      <c r="G134" s="9">
        <f t="shared" si="19"/>
        <v>116679.241765643</v>
      </c>
      <c r="H134" s="5">
        <f t="shared" ref="H134:H159" si="22">TRUNC(G134)</f>
        <v>116679</v>
      </c>
    </row>
    <row r="135" spans="3:8" ht="14.25" x14ac:dyDescent="0.15">
      <c r="C135" s="12">
        <v>50150714.130290203</v>
      </c>
      <c r="D135" s="12">
        <v>122157.164319331</v>
      </c>
      <c r="F135" s="4">
        <f t="shared" si="20"/>
        <v>50150714</v>
      </c>
      <c r="G135" s="9">
        <f t="shared" si="19"/>
        <v>122157.164319331</v>
      </c>
      <c r="H135" s="5">
        <f t="shared" si="22"/>
        <v>122157</v>
      </c>
    </row>
    <row r="136" spans="3:8" ht="14.25" x14ac:dyDescent="0.15">
      <c r="C136" s="12">
        <v>53011660.909534998</v>
      </c>
      <c r="D136" s="12">
        <v>127901.150130942</v>
      </c>
      <c r="F136" s="4">
        <f t="shared" si="20"/>
        <v>53011660</v>
      </c>
      <c r="G136" s="9">
        <f t="shared" si="19"/>
        <v>127901.150130942</v>
      </c>
      <c r="H136" s="5">
        <f t="shared" si="22"/>
        <v>127901</v>
      </c>
    </row>
    <row r="137" spans="3:8" ht="14.25" x14ac:dyDescent="0.15">
      <c r="C137" s="12">
        <v>56033325.581378497</v>
      </c>
      <c r="D137" s="12">
        <v>133924.19598198301</v>
      </c>
      <c r="F137" s="4">
        <f t="shared" si="20"/>
        <v>56033325</v>
      </c>
      <c r="G137" s="9">
        <f t="shared" si="19"/>
        <v>133924.19598198301</v>
      </c>
      <c r="H137" s="5">
        <f t="shared" si="22"/>
        <v>133924</v>
      </c>
    </row>
    <row r="138" spans="3:8" ht="14.25" x14ac:dyDescent="0.15">
      <c r="C138" s="12">
        <v>59224627.568132497</v>
      </c>
      <c r="D138" s="12">
        <v>140239.93931522401</v>
      </c>
      <c r="F138" s="4">
        <f t="shared" si="20"/>
        <v>59224627</v>
      </c>
      <c r="G138" s="9">
        <f t="shared" si="19"/>
        <v>140239.93931522401</v>
      </c>
      <c r="H138" s="5">
        <f t="shared" si="22"/>
        <v>140239</v>
      </c>
    </row>
    <row r="139" spans="3:8" ht="14.25" x14ac:dyDescent="0.15">
      <c r="C139" s="12">
        <v>62594976.439608499</v>
      </c>
      <c r="D139" s="12">
        <v>146862.68981976199</v>
      </c>
      <c r="F139" s="4">
        <f t="shared" si="20"/>
        <v>62594976</v>
      </c>
      <c r="G139" s="9">
        <f t="shared" si="19"/>
        <v>146862.68981976199</v>
      </c>
      <c r="H139" s="5">
        <f t="shared" si="22"/>
        <v>146862</v>
      </c>
    </row>
    <row r="140" spans="3:8" ht="14.25" x14ac:dyDescent="0.15">
      <c r="C140" s="12">
        <v>66154298.629311703</v>
      </c>
      <c r="D140" s="12">
        <v>153807.46258429499</v>
      </c>
      <c r="F140" s="4">
        <f t="shared" si="20"/>
        <v>66154298</v>
      </c>
      <c r="G140" s="9">
        <f t="shared" si="19"/>
        <v>153807.46258429499</v>
      </c>
      <c r="H140" s="5">
        <f t="shared" si="22"/>
        <v>153807</v>
      </c>
    </row>
    <row r="141" spans="3:8" ht="14.25" x14ac:dyDescent="0.15">
      <c r="C141" s="12">
        <v>69913065.596886203</v>
      </c>
      <c r="D141" s="12">
        <v>161090.01289605099</v>
      </c>
      <c r="F141" s="4">
        <f t="shared" si="20"/>
        <v>69913065</v>
      </c>
      <c r="G141" s="9">
        <f t="shared" si="19"/>
        <v>161090.01289605099</v>
      </c>
      <c r="H141" s="5">
        <f t="shared" si="22"/>
        <v>161090</v>
      </c>
    </row>
    <row r="142" spans="3:8" ht="14.25" x14ac:dyDescent="0.15">
      <c r="C142" s="12">
        <v>73882323.514644906</v>
      </c>
      <c r="D142" s="12">
        <v>168726.87276667901</v>
      </c>
      <c r="F142" s="4">
        <f t="shared" si="20"/>
        <v>73882323</v>
      </c>
      <c r="G142" s="9">
        <f t="shared" si="19"/>
        <v>168726.87276667901</v>
      </c>
      <c r="H142" s="5">
        <f t="shared" si="22"/>
        <v>168726</v>
      </c>
    </row>
    <row r="143" spans="3:8" ht="14.25" x14ac:dyDescent="0.15">
      <c r="C143" s="12">
        <v>78073724.560187295</v>
      </c>
      <c r="D143" s="12">
        <v>176735.38927049201</v>
      </c>
      <c r="F143" s="4">
        <f t="shared" si="20"/>
        <v>78073724</v>
      </c>
      <c r="G143" s="9">
        <f t="shared" si="19"/>
        <v>176735.38927049201</v>
      </c>
      <c r="H143" s="5">
        <f t="shared" si="22"/>
        <v>176735</v>
      </c>
    </row>
    <row r="144" spans="3:8" ht="14.25" x14ac:dyDescent="0.15">
      <c r="C144" s="12">
        <v>82499559.901497304</v>
      </c>
      <c r="D144" s="12">
        <v>185133.764784728</v>
      </c>
      <c r="F144" s="4">
        <f t="shared" si="20"/>
        <v>82499559</v>
      </c>
      <c r="G144" s="9">
        <f t="shared" si="19"/>
        <v>185133.764784728</v>
      </c>
      <c r="H144" s="5">
        <f t="shared" si="22"/>
        <v>185133</v>
      </c>
    </row>
    <row r="145" spans="3:8" ht="14.25" x14ac:dyDescent="0.15">
      <c r="C145" s="12">
        <v>87172794.465537801</v>
      </c>
      <c r="D145" s="12">
        <v>193941.09922594301</v>
      </c>
      <c r="F145" s="4">
        <f t="shared" si="20"/>
        <v>87172794</v>
      </c>
      <c r="G145" s="9">
        <f t="shared" si="19"/>
        <v>193941.09922594301</v>
      </c>
      <c r="H145" s="5">
        <f t="shared" si="22"/>
        <v>193941</v>
      </c>
    </row>
    <row r="146" spans="3:8" ht="14.25" x14ac:dyDescent="0.15">
      <c r="C146" s="12">
        <v>92107103.586228594</v>
      </c>
      <c r="D146" s="12">
        <v>203177.43438138699</v>
      </c>
      <c r="F146" s="4">
        <f t="shared" si="20"/>
        <v>92107103</v>
      </c>
      <c r="G146" s="9">
        <f t="shared" si="19"/>
        <v>203177.43438138699</v>
      </c>
      <c r="H146" s="5">
        <f t="shared" si="22"/>
        <v>203177</v>
      </c>
    </row>
    <row r="147" spans="3:8" ht="14.25" x14ac:dyDescent="0.15">
      <c r="C147" s="12">
        <v>97316911.632824704</v>
      </c>
      <c r="D147" s="12">
        <v>212863.800439104</v>
      </c>
      <c r="F147" s="4">
        <f t="shared" si="20"/>
        <v>97316911</v>
      </c>
      <c r="G147" s="9">
        <f t="shared" si="19"/>
        <v>212863.800439104</v>
      </c>
      <c r="H147" s="5">
        <f t="shared" si="22"/>
        <v>212863</v>
      </c>
    </row>
    <row r="148" spans="3:8" ht="14.25" x14ac:dyDescent="0.15">
      <c r="C148" s="12">
        <v>102817432.725115</v>
      </c>
      <c r="D148" s="12">
        <v>223022.26482570701</v>
      </c>
      <c r="F148" s="4">
        <f t="shared" si="20"/>
        <v>102817432</v>
      </c>
      <c r="G148" s="9">
        <f t="shared" si="19"/>
        <v>223022.26482570701</v>
      </c>
      <c r="H148" s="5">
        <f t="shared" si="22"/>
        <v>223022</v>
      </c>
    </row>
    <row r="149" spans="3:8" ht="14.25" x14ac:dyDescent="0.15">
      <c r="C149" s="12">
        <v>108624713.647552</v>
      </c>
      <c r="D149" s="12">
        <v>233675.98346617</v>
      </c>
      <c r="F149" s="4">
        <f t="shared" si="20"/>
        <v>108624713</v>
      </c>
      <c r="G149" s="9">
        <f t="shared" si="19"/>
        <v>233675.98346617</v>
      </c>
      <c r="H149" s="5">
        <f t="shared" si="22"/>
        <v>233675</v>
      </c>
    </row>
    <row r="150" spans="3:8" ht="14.25" x14ac:dyDescent="0.15">
      <c r="C150" s="12">
        <v>114755679.08042</v>
      </c>
      <c r="D150" s="12">
        <v>244849.254585713</v>
      </c>
      <c r="F150" s="4">
        <f t="shared" si="20"/>
        <v>114755679</v>
      </c>
      <c r="G150" s="9">
        <f t="shared" si="19"/>
        <v>244849.254585713</v>
      </c>
      <c r="H150" s="5">
        <f t="shared" si="22"/>
        <v>244849</v>
      </c>
    </row>
    <row r="151" spans="3:8" ht="14.25" x14ac:dyDescent="0.15">
      <c r="C151" s="12">
        <v>121228179.27245601</v>
      </c>
      <c r="D151" s="12">
        <v>256567.57517980001</v>
      </c>
      <c r="F151" s="4">
        <f t="shared" si="20"/>
        <v>121228179</v>
      </c>
      <c r="G151" s="9">
        <f t="shared" si="19"/>
        <v>256567.57517980001</v>
      </c>
      <c r="H151" s="5">
        <f t="shared" si="22"/>
        <v>256567</v>
      </c>
    </row>
    <row r="152" spans="3:8" ht="14.25" x14ac:dyDescent="0.15">
      <c r="C152" s="12">
        <v>128061040.28599399</v>
      </c>
      <c r="D152" s="12">
        <v>268857.70028456702</v>
      </c>
      <c r="F152" s="4">
        <f t="shared" si="20"/>
        <v>128061040</v>
      </c>
      <c r="G152" s="9">
        <f t="shared" si="19"/>
        <v>268857.70028456702</v>
      </c>
      <c r="H152" s="5">
        <f t="shared" si="22"/>
        <v>268857</v>
      </c>
    </row>
    <row r="153" spans="3:8" ht="14.25" x14ac:dyDescent="0.15">
      <c r="C153" s="12">
        <v>135274116.952705</v>
      </c>
      <c r="D153" s="12">
        <v>281747.70518657699</v>
      </c>
      <c r="F153" s="4">
        <f t="shared" si="20"/>
        <v>135274116</v>
      </c>
      <c r="G153" s="9">
        <f t="shared" si="19"/>
        <v>281747.70518657699</v>
      </c>
      <c r="H153" s="5">
        <f t="shared" si="22"/>
        <v>281747</v>
      </c>
    </row>
    <row r="154" spans="3:8" ht="14.25" x14ac:dyDescent="0.15">
      <c r="C154" s="12">
        <v>142888348.68537199</v>
      </c>
      <c r="D154" s="12">
        <v>295267.05071770702</v>
      </c>
      <c r="F154" s="4">
        <f t="shared" si="20"/>
        <v>142888348</v>
      </c>
      <c r="G154" s="9">
        <f t="shared" si="19"/>
        <v>295267.05071770702</v>
      </c>
      <c r="H154" s="5">
        <f t="shared" si="22"/>
        <v>295267</v>
      </c>
    </row>
    <row r="155" spans="3:8" ht="14.25" x14ac:dyDescent="0.15">
      <c r="C155" s="12">
        <v>150925818.29892501</v>
      </c>
      <c r="D155" s="12">
        <v>309446.65178823099</v>
      </c>
      <c r="F155" s="4">
        <f t="shared" si="20"/>
        <v>150925818</v>
      </c>
      <c r="G155" s="9">
        <f t="shared" si="19"/>
        <v>309446.65178823099</v>
      </c>
      <c r="H155" s="5">
        <f t="shared" si="22"/>
        <v>309446</v>
      </c>
    </row>
    <row r="156" spans="3:8" ht="14.25" x14ac:dyDescent="0.15">
      <c r="C156" s="12">
        <v>159409814.002119</v>
      </c>
      <c r="D156" s="12">
        <v>324318.949318773</v>
      </c>
      <c r="F156" s="4">
        <f t="shared" si="20"/>
        <v>159409814</v>
      </c>
      <c r="G156" s="9">
        <f t="shared" si="19"/>
        <v>324318.949318773</v>
      </c>
      <c r="H156" s="5">
        <f t="shared" si="22"/>
        <v>324318</v>
      </c>
    </row>
    <row r="157" spans="3:8" ht="14.25" x14ac:dyDescent="0.15">
      <c r="C157" s="12">
        <v>168364894.72988501</v>
      </c>
      <c r="D157" s="12">
        <v>339917.98573981202</v>
      </c>
      <c r="F157" s="4">
        <f t="shared" si="20"/>
        <v>168364894</v>
      </c>
      <c r="G157" s="9">
        <f t="shared" si="19"/>
        <v>339917.98573981202</v>
      </c>
      <c r="H157" s="5">
        <f t="shared" si="22"/>
        <v>339917</v>
      </c>
    </row>
    <row r="158" spans="3:8" ht="14.25" x14ac:dyDescent="0.15">
      <c r="C158" s="12">
        <v>177816958.99542201</v>
      </c>
      <c r="D158" s="12">
        <v>356279.48423578398</v>
      </c>
      <c r="F158" s="4">
        <f t="shared" si="20"/>
        <v>177816958</v>
      </c>
      <c r="G158" s="9">
        <f t="shared" si="19"/>
        <v>356279.48423578398</v>
      </c>
      <c r="H158" s="5">
        <f t="shared" si="22"/>
        <v>356279</v>
      </c>
    </row>
    <row r="159" spans="3:8" ht="14.25" x14ac:dyDescent="0.15">
      <c r="C159" s="12">
        <v>187793317.45068899</v>
      </c>
      <c r="D159" s="12">
        <v>373440.93191966898</v>
      </c>
      <c r="F159" s="4">
        <f t="shared" si="20"/>
        <v>187793317</v>
      </c>
      <c r="G159" s="9">
        <f t="shared" si="19"/>
        <v>373440.93191966898</v>
      </c>
      <c r="H159" s="5">
        <f t="shared" si="22"/>
        <v>373440</v>
      </c>
    </row>
    <row r="160" spans="3:8" x14ac:dyDescent="0.15">
      <c r="C160" s="12">
        <v>198322769.353993</v>
      </c>
      <c r="D160" s="12">
        <v>391441.66713315703</v>
      </c>
    </row>
    <row r="161" spans="3:4" x14ac:dyDescent="0.15">
      <c r="C161" s="12">
        <v>209435683.154001</v>
      </c>
      <c r="D161" s="12">
        <v>410322.97107722698</v>
      </c>
    </row>
  </sheetData>
  <mergeCells count="1">
    <mergeCell ref="B1:D2"/>
  </mergeCells>
  <phoneticPr fontId="6" type="noConversion"/>
  <pageMargins left="0.75" right="0.75" top="1" bottom="1" header="0.51180555555555596" footer="0.511805555555555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3" sqref="F13:F14"/>
    </sheetView>
  </sheetViews>
  <sheetFormatPr defaultColWidth="8.875" defaultRowHeight="13.5" x14ac:dyDescent="0.15"/>
  <cols>
    <col min="1" max="1" width="11.375" customWidth="1"/>
    <col min="6" max="6" width="15.875" customWidth="1"/>
  </cols>
  <sheetData>
    <row r="1" spans="1:9" x14ac:dyDescent="0.15">
      <c r="A1" s="1" t="s">
        <v>70</v>
      </c>
      <c r="F1" s="1" t="s">
        <v>103</v>
      </c>
      <c r="G1" s="2" t="s">
        <v>104</v>
      </c>
    </row>
    <row r="2" spans="1:9" x14ac:dyDescent="0.15">
      <c r="A2" s="1" t="s">
        <v>71</v>
      </c>
      <c r="F2" s="1" t="s">
        <v>72</v>
      </c>
      <c r="G2">
        <v>1</v>
      </c>
      <c r="I2" s="3" t="s">
        <v>105</v>
      </c>
    </row>
    <row r="3" spans="1:9" x14ac:dyDescent="0.15">
      <c r="A3" s="1" t="s">
        <v>72</v>
      </c>
      <c r="F3" s="1" t="s">
        <v>71</v>
      </c>
      <c r="G3">
        <v>2</v>
      </c>
      <c r="I3" s="3" t="s">
        <v>106</v>
      </c>
    </row>
    <row r="4" spans="1:9" x14ac:dyDescent="0.15">
      <c r="A4" s="1" t="s">
        <v>74</v>
      </c>
      <c r="F4" s="1" t="s">
        <v>70</v>
      </c>
      <c r="G4">
        <v>5</v>
      </c>
      <c r="I4" s="3" t="s">
        <v>107</v>
      </c>
    </row>
    <row r="5" spans="1:9" x14ac:dyDescent="0.15">
      <c r="A5" s="1" t="s">
        <v>75</v>
      </c>
      <c r="F5" s="1" t="s">
        <v>75</v>
      </c>
      <c r="G5" s="1">
        <v>3</v>
      </c>
      <c r="I5" s="3" t="s">
        <v>108</v>
      </c>
    </row>
    <row r="6" spans="1:9" x14ac:dyDescent="0.15">
      <c r="A6" s="1" t="s">
        <v>76</v>
      </c>
      <c r="F6" s="1" t="s">
        <v>74</v>
      </c>
      <c r="G6" s="1">
        <v>6</v>
      </c>
      <c r="I6" s="3" t="s">
        <v>109</v>
      </c>
    </row>
    <row r="7" spans="1:9" x14ac:dyDescent="0.15">
      <c r="A7" s="1" t="s">
        <v>77</v>
      </c>
      <c r="F7" s="1" t="s">
        <v>78</v>
      </c>
      <c r="G7">
        <v>4</v>
      </c>
      <c r="I7" s="3" t="s">
        <v>110</v>
      </c>
    </row>
    <row r="8" spans="1:9" x14ac:dyDescent="0.15">
      <c r="A8" s="1" t="s">
        <v>78</v>
      </c>
      <c r="F8" s="1" t="s">
        <v>76</v>
      </c>
      <c r="G8" s="1">
        <v>7</v>
      </c>
      <c r="I8" s="3" t="s">
        <v>111</v>
      </c>
    </row>
    <row r="9" spans="1:9" x14ac:dyDescent="0.15">
      <c r="A9" s="1" t="s">
        <v>75</v>
      </c>
      <c r="F9" s="1" t="s">
        <v>77</v>
      </c>
      <c r="G9" s="1">
        <v>6</v>
      </c>
      <c r="I9" s="3" t="s">
        <v>109</v>
      </c>
    </row>
    <row r="10" spans="1:9" x14ac:dyDescent="0.15">
      <c r="A10" s="1" t="s">
        <v>75</v>
      </c>
      <c r="F10" s="1" t="s">
        <v>79</v>
      </c>
      <c r="G10">
        <v>2</v>
      </c>
      <c r="I10" s="3" t="s">
        <v>106</v>
      </c>
    </row>
    <row r="11" spans="1:9" x14ac:dyDescent="0.15">
      <c r="A11" s="1" t="s">
        <v>79</v>
      </c>
    </row>
    <row r="12" spans="1:9" x14ac:dyDescent="0.15">
      <c r="A12" s="1" t="s">
        <v>76</v>
      </c>
    </row>
    <row r="13" spans="1:9" x14ac:dyDescent="0.15">
      <c r="A13" s="1" t="s">
        <v>70</v>
      </c>
    </row>
    <row r="14" spans="1:9" x14ac:dyDescent="0.15">
      <c r="A14" s="1" t="s">
        <v>74</v>
      </c>
    </row>
    <row r="15" spans="1:9" x14ac:dyDescent="0.15">
      <c r="A15" s="1" t="s">
        <v>75</v>
      </c>
    </row>
    <row r="16" spans="1:9" x14ac:dyDescent="0.15">
      <c r="A16" s="1" t="s">
        <v>78</v>
      </c>
    </row>
    <row r="17" spans="1:1" x14ac:dyDescent="0.15">
      <c r="A17" s="1" t="s">
        <v>78</v>
      </c>
    </row>
    <row r="18" spans="1:1" x14ac:dyDescent="0.15">
      <c r="A18" s="1" t="s">
        <v>76</v>
      </c>
    </row>
    <row r="19" spans="1:1" x14ac:dyDescent="0.15">
      <c r="A19" s="1" t="s">
        <v>70</v>
      </c>
    </row>
    <row r="20" spans="1:1" x14ac:dyDescent="0.15">
      <c r="A20" s="1" t="s">
        <v>74</v>
      </c>
    </row>
    <row r="21" spans="1:1" x14ac:dyDescent="0.15">
      <c r="A21" s="1" t="s">
        <v>75</v>
      </c>
    </row>
    <row r="22" spans="1:1" x14ac:dyDescent="0.15">
      <c r="A22" s="1" t="s">
        <v>78</v>
      </c>
    </row>
    <row r="23" spans="1:1" x14ac:dyDescent="0.15">
      <c r="A23" s="1" t="s">
        <v>78</v>
      </c>
    </row>
    <row r="24" spans="1:1" x14ac:dyDescent="0.15">
      <c r="A24" s="1" t="s">
        <v>76</v>
      </c>
    </row>
    <row r="25" spans="1:1" x14ac:dyDescent="0.15">
      <c r="A25" s="1" t="s">
        <v>70</v>
      </c>
    </row>
    <row r="26" spans="1:1" x14ac:dyDescent="0.15">
      <c r="A26" s="1" t="s">
        <v>74</v>
      </c>
    </row>
    <row r="27" spans="1:1" x14ac:dyDescent="0.15">
      <c r="A27" s="1" t="s">
        <v>75</v>
      </c>
    </row>
    <row r="28" spans="1:1" x14ac:dyDescent="0.15">
      <c r="A28" s="1" t="s">
        <v>78</v>
      </c>
    </row>
    <row r="29" spans="1:1" x14ac:dyDescent="0.15">
      <c r="A29" s="1" t="s">
        <v>78</v>
      </c>
    </row>
    <row r="30" spans="1:1" x14ac:dyDescent="0.15">
      <c r="A30" s="1" t="s">
        <v>76</v>
      </c>
    </row>
    <row r="31" spans="1:1" x14ac:dyDescent="0.15">
      <c r="A31" s="1" t="s">
        <v>70</v>
      </c>
    </row>
    <row r="32" spans="1:1" x14ac:dyDescent="0.15">
      <c r="A32" s="1" t="s">
        <v>74</v>
      </c>
    </row>
    <row r="33" spans="1:1" x14ac:dyDescent="0.15">
      <c r="A33" s="1" t="s">
        <v>75</v>
      </c>
    </row>
    <row r="34" spans="1:1" x14ac:dyDescent="0.15">
      <c r="A34" s="1" t="s">
        <v>78</v>
      </c>
    </row>
    <row r="35" spans="1:1" x14ac:dyDescent="0.15">
      <c r="A35" s="1" t="s">
        <v>78</v>
      </c>
    </row>
    <row r="36" spans="1:1" x14ac:dyDescent="0.15">
      <c r="A36" s="1" t="s">
        <v>76</v>
      </c>
    </row>
    <row r="37" spans="1:1" x14ac:dyDescent="0.15">
      <c r="A37" s="1" t="s">
        <v>70</v>
      </c>
    </row>
    <row r="38" spans="1:1" x14ac:dyDescent="0.15">
      <c r="A38" s="1" t="s">
        <v>74</v>
      </c>
    </row>
    <row r="39" spans="1:1" x14ac:dyDescent="0.15">
      <c r="A39" s="1" t="s">
        <v>75</v>
      </c>
    </row>
    <row r="40" spans="1:1" x14ac:dyDescent="0.15">
      <c r="A40" s="1" t="s">
        <v>78</v>
      </c>
    </row>
    <row r="41" spans="1:1" x14ac:dyDescent="0.15">
      <c r="A41" s="1" t="s">
        <v>78</v>
      </c>
    </row>
    <row r="42" spans="1:1" x14ac:dyDescent="0.15">
      <c r="A42" s="1" t="s">
        <v>76</v>
      </c>
    </row>
    <row r="43" spans="1:1" x14ac:dyDescent="0.15">
      <c r="A43" s="1" t="s">
        <v>70</v>
      </c>
    </row>
    <row r="44" spans="1:1" x14ac:dyDescent="0.15">
      <c r="A44" s="1" t="s">
        <v>74</v>
      </c>
    </row>
    <row r="45" spans="1:1" x14ac:dyDescent="0.15">
      <c r="A45" s="1" t="s">
        <v>75</v>
      </c>
    </row>
    <row r="46" spans="1:1" x14ac:dyDescent="0.15">
      <c r="A46" s="1" t="s">
        <v>78</v>
      </c>
    </row>
    <row r="47" spans="1:1" x14ac:dyDescent="0.15">
      <c r="A47" s="1" t="s">
        <v>78</v>
      </c>
    </row>
    <row r="48" spans="1:1" x14ac:dyDescent="0.15">
      <c r="A48" s="1" t="s">
        <v>76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说明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</dc:creator>
  <cp:lastModifiedBy>Win7XZB</cp:lastModifiedBy>
  <dcterms:created xsi:type="dcterms:W3CDTF">2015-04-07T04:12:00Z</dcterms:created>
  <dcterms:modified xsi:type="dcterms:W3CDTF">2015-09-09T07:16:47Z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