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CD247251-5C6C-4B3A-A5F8-A9D1F5569981}" xr6:coauthVersionLast="47" xr6:coauthVersionMax="47" xr10:uidLastSave="{00000000-0000-0000-0000-000000000000}"/>
  <bookViews>
    <workbookView xWindow="-14265" yWindow="-16320" windowWidth="29040" windowHeight="15720" tabRatio="701" xr2:uid="{00000000-000D-0000-FFFF-FFFF00000000}"/>
  </bookViews>
  <sheets>
    <sheet name="表紙（承認欄）" sheetId="33" r:id="rId1"/>
    <sheet name="表紙" sheetId="1" r:id="rId2"/>
    <sheet name="はじめに" sheetId="10" r:id="rId3"/>
    <sheet name="Matrix" sheetId="4" r:id="rId4"/>
    <sheet name="Config_IF" sheetId="11" r:id="rId5"/>
    <sheet name="CH_Design" sheetId="5" r:id="rId6"/>
    <sheet name="BC" sheetId="22" r:id="rId7"/>
    <sheet name="PD1" sheetId="26" r:id="rId8"/>
    <sheet name="PD2" sheetId="27" r:id="rId9"/>
    <sheet name="Reference" sheetId="29" r:id="rId10"/>
    <sheet name="Reference2" sheetId="32" r:id="rId11"/>
    <sheet name="Reference3" sheetId="31" r:id="rId12"/>
    <sheet name="History" sheetId="7" r:id="rId13"/>
  </sheets>
  <externalReferences>
    <externalReference r:id="rId14"/>
    <externalReference r:id="rId15"/>
    <externalReference r:id="rId16"/>
    <externalReference r:id="rId17"/>
    <externalReference r:id="rId18"/>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9" hidden="1">Reference!$B$227:$S$243</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33" l="1"/>
  <c r="D3" i="1"/>
  <c r="AU11" i="22"/>
  <c r="AU10" i="22"/>
  <c r="AU11" i="27"/>
  <c r="AU10" i="27"/>
  <c r="AU11" i="26"/>
  <c r="AU10" i="26"/>
  <c r="B14" i="1" l="1"/>
  <c r="B15" i="1" l="1"/>
  <c r="B13" i="1" l="1"/>
  <c r="C2" i="7" l="1"/>
  <c r="B3" i="27"/>
  <c r="B3" i="26"/>
  <c r="B3" i="22"/>
  <c r="AQ199" i="27" l="1"/>
  <c r="AJ199" i="27"/>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J198" i="27"/>
  <c r="AQ198" i="27" s="1"/>
  <c r="AI198" i="27"/>
  <c r="AH198" i="27"/>
  <c r="AG198" i="27"/>
  <c r="AF198" i="27"/>
  <c r="AE198" i="27"/>
  <c r="AD198" i="27"/>
  <c r="AC198" i="27"/>
  <c r="AB198" i="27"/>
  <c r="AL198" i="27" s="1"/>
  <c r="AA198" i="27"/>
  <c r="Z198" i="27"/>
  <c r="Y198" i="27"/>
  <c r="X198" i="27"/>
  <c r="W198" i="27"/>
  <c r="V198" i="27"/>
  <c r="U198" i="27"/>
  <c r="T198" i="27"/>
  <c r="AM198" i="27" s="1"/>
  <c r="S198" i="27"/>
  <c r="R198" i="27"/>
  <c r="Q198" i="27"/>
  <c r="P198" i="27"/>
  <c r="O198" i="27"/>
  <c r="N198" i="27"/>
  <c r="M198" i="27"/>
  <c r="L198" i="27"/>
  <c r="AN198" i="27" s="1"/>
  <c r="K198" i="27"/>
  <c r="J198" i="27"/>
  <c r="I198" i="27"/>
  <c r="H198" i="27"/>
  <c r="G198" i="27"/>
  <c r="F198" i="27"/>
  <c r="E198" i="27"/>
  <c r="D198" i="27"/>
  <c r="AO198" i="27" s="1"/>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N197" i="27"/>
  <c r="M197" i="27"/>
  <c r="L197" i="27"/>
  <c r="K197" i="27"/>
  <c r="J197" i="27"/>
  <c r="I197" i="27"/>
  <c r="H197" i="27"/>
  <c r="G197" i="27"/>
  <c r="F197" i="27"/>
  <c r="E197" i="27"/>
  <c r="D197" i="27"/>
  <c r="AJ196" i="27"/>
  <c r="AQ196" i="27" s="1"/>
  <c r="AI196" i="27"/>
  <c r="AH196" i="27"/>
  <c r="AG196" i="27"/>
  <c r="AF196" i="27"/>
  <c r="AE196" i="27"/>
  <c r="AD196" i="27"/>
  <c r="AC196" i="27"/>
  <c r="AB196" i="27"/>
  <c r="AA196" i="27"/>
  <c r="Z196" i="27"/>
  <c r="Y196" i="27"/>
  <c r="X196" i="27"/>
  <c r="W196" i="27"/>
  <c r="V196" i="27"/>
  <c r="U196" i="27"/>
  <c r="T196" i="27"/>
  <c r="S196" i="27"/>
  <c r="R196" i="27"/>
  <c r="Q196" i="27"/>
  <c r="P196" i="27"/>
  <c r="O196" i="27"/>
  <c r="N196" i="27"/>
  <c r="M196" i="27"/>
  <c r="L196" i="27"/>
  <c r="K196" i="27"/>
  <c r="J196" i="27"/>
  <c r="I196" i="27"/>
  <c r="H196" i="27"/>
  <c r="G196" i="27"/>
  <c r="F196" i="27"/>
  <c r="E196" i="27"/>
  <c r="D196" i="27"/>
  <c r="AJ195" i="27"/>
  <c r="AQ195" i="27" s="1"/>
  <c r="AI195" i="27"/>
  <c r="AH195" i="27"/>
  <c r="AG195" i="27"/>
  <c r="AF195" i="27"/>
  <c r="AE195" i="27"/>
  <c r="AD195" i="27"/>
  <c r="AC195" i="27"/>
  <c r="AB195" i="27"/>
  <c r="AA195" i="27"/>
  <c r="Z195" i="27"/>
  <c r="Y195" i="27"/>
  <c r="X195" i="27"/>
  <c r="W195" i="27"/>
  <c r="V195" i="27"/>
  <c r="U195" i="27"/>
  <c r="T195" i="27"/>
  <c r="S195" i="27"/>
  <c r="R195" i="27"/>
  <c r="Q195" i="27"/>
  <c r="P195" i="27"/>
  <c r="O195" i="27"/>
  <c r="N195" i="27"/>
  <c r="M195" i="27"/>
  <c r="L195" i="27"/>
  <c r="K195" i="27"/>
  <c r="J195" i="27"/>
  <c r="I195" i="27"/>
  <c r="H195" i="27"/>
  <c r="G195" i="27"/>
  <c r="F195" i="27"/>
  <c r="E195" i="27"/>
  <c r="D195" i="27"/>
  <c r="AJ194" i="27"/>
  <c r="AQ194" i="27" s="1"/>
  <c r="AI194" i="27"/>
  <c r="AH194" i="27"/>
  <c r="AG194" i="27"/>
  <c r="AF194" i="27"/>
  <c r="AE194" i="27"/>
  <c r="AD194" i="27"/>
  <c r="AC194" i="27"/>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S63" i="27" s="1"/>
  <c r="AI193" i="27"/>
  <c r="AH193" i="27"/>
  <c r="AG193" i="27"/>
  <c r="AF193" i="27"/>
  <c r="AE193" i="27"/>
  <c r="AD193" i="27"/>
  <c r="AC193" i="27"/>
  <c r="AB193" i="27"/>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O193" i="27" s="1"/>
  <c r="AJ192" i="27"/>
  <c r="AI192" i="27"/>
  <c r="AH192" i="27"/>
  <c r="AG192" i="27"/>
  <c r="AF192" i="27"/>
  <c r="AE192" i="27"/>
  <c r="AD192" i="27"/>
  <c r="AC192" i="27"/>
  <c r="AB192" i="27"/>
  <c r="AA192" i="27"/>
  <c r="Z192" i="27"/>
  <c r="Y192" i="27"/>
  <c r="X192" i="27"/>
  <c r="W192" i="27"/>
  <c r="V192" i="27"/>
  <c r="U192" i="27"/>
  <c r="T192" i="27"/>
  <c r="S192" i="27"/>
  <c r="R192" i="27"/>
  <c r="Q192" i="27"/>
  <c r="P192" i="27"/>
  <c r="O192" i="27"/>
  <c r="N192" i="27"/>
  <c r="M192" i="27"/>
  <c r="L192" i="27"/>
  <c r="K192" i="27"/>
  <c r="J192" i="27"/>
  <c r="I192" i="27"/>
  <c r="H192" i="27"/>
  <c r="G192" i="27"/>
  <c r="F192" i="27"/>
  <c r="E192" i="27"/>
  <c r="D192" i="27"/>
  <c r="AJ191" i="27"/>
  <c r="AQ191" i="27" s="1"/>
  <c r="AS61" i="27" s="1"/>
  <c r="AI191" i="27"/>
  <c r="AH191" i="27"/>
  <c r="AG191" i="27"/>
  <c r="AF191" i="27"/>
  <c r="AE191" i="27"/>
  <c r="AD191" i="27"/>
  <c r="AC191" i="27"/>
  <c r="AB191" i="27"/>
  <c r="AA191" i="27"/>
  <c r="Z191" i="27"/>
  <c r="Y191" i="27"/>
  <c r="X191" i="27"/>
  <c r="W191" i="27"/>
  <c r="V191" i="27"/>
  <c r="U191" i="27"/>
  <c r="T191" i="27"/>
  <c r="S191" i="27"/>
  <c r="R191" i="27"/>
  <c r="Q191" i="27"/>
  <c r="P191" i="27"/>
  <c r="O191" i="27"/>
  <c r="AN191" i="27" s="1"/>
  <c r="N191" i="27"/>
  <c r="M191" i="27"/>
  <c r="L191" i="27"/>
  <c r="K191" i="27"/>
  <c r="J191" i="27"/>
  <c r="I191" i="27"/>
  <c r="H191" i="27"/>
  <c r="G191" i="27"/>
  <c r="F191" i="27"/>
  <c r="E191" i="27"/>
  <c r="D191" i="27"/>
  <c r="AJ190" i="27"/>
  <c r="AQ190" i="27" s="1"/>
  <c r="AS60" i="27" s="1"/>
  <c r="AI190" i="27"/>
  <c r="AH190" i="27"/>
  <c r="AG190" i="27"/>
  <c r="AF190" i="27"/>
  <c r="AE190" i="27"/>
  <c r="AD190" i="27"/>
  <c r="AC190" i="27"/>
  <c r="AB190" i="27"/>
  <c r="AA190" i="27"/>
  <c r="Z190" i="27"/>
  <c r="Y190" i="27"/>
  <c r="X190" i="27"/>
  <c r="W190" i="27"/>
  <c r="V190" i="27"/>
  <c r="U190" i="27"/>
  <c r="T190" i="27"/>
  <c r="S190" i="27"/>
  <c r="R190" i="27"/>
  <c r="Q190" i="27"/>
  <c r="P190" i="27"/>
  <c r="O190" i="27"/>
  <c r="N190" i="27"/>
  <c r="M190" i="27"/>
  <c r="L190" i="27"/>
  <c r="K190" i="27"/>
  <c r="J190" i="27"/>
  <c r="I190" i="27"/>
  <c r="H190" i="27"/>
  <c r="G190" i="27"/>
  <c r="F190" i="27"/>
  <c r="E190" i="27"/>
  <c r="D190" i="27"/>
  <c r="AJ189" i="27"/>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G189" i="27"/>
  <c r="F189" i="27"/>
  <c r="E189" i="27"/>
  <c r="D189" i="27"/>
  <c r="AJ188" i="27"/>
  <c r="AQ188" i="27" s="1"/>
  <c r="AS58" i="27" s="1"/>
  <c r="AI188" i="27"/>
  <c r="AH188" i="27"/>
  <c r="AG188" i="27"/>
  <c r="AF188" i="27"/>
  <c r="AE188" i="27"/>
  <c r="AD188" i="27"/>
  <c r="AC188" i="27"/>
  <c r="AB188" i="27"/>
  <c r="AL188" i="27" s="1"/>
  <c r="AA188" i="27"/>
  <c r="Z188" i="27"/>
  <c r="Y188" i="27"/>
  <c r="X188" i="27"/>
  <c r="W188" i="27"/>
  <c r="V188" i="27"/>
  <c r="U188" i="27"/>
  <c r="T188" i="27"/>
  <c r="S188" i="27"/>
  <c r="R188" i="27"/>
  <c r="Q188" i="27"/>
  <c r="P188" i="27"/>
  <c r="O188" i="27"/>
  <c r="N188" i="27"/>
  <c r="M188" i="27"/>
  <c r="L188" i="27"/>
  <c r="AN188" i="27" s="1"/>
  <c r="K188" i="27"/>
  <c r="J188" i="27"/>
  <c r="I188" i="27"/>
  <c r="H188" i="27"/>
  <c r="G188" i="27"/>
  <c r="F188" i="27"/>
  <c r="E188" i="27"/>
  <c r="D188" i="27"/>
  <c r="AO188" i="27" s="1"/>
  <c r="AJ187" i="27"/>
  <c r="AQ187" i="27" s="1"/>
  <c r="AI187" i="27"/>
  <c r="AH187" i="27"/>
  <c r="AG187" i="27"/>
  <c r="AF187" i="27"/>
  <c r="AE187" i="27"/>
  <c r="AD187" i="27"/>
  <c r="AC187" i="27"/>
  <c r="AB187" i="27"/>
  <c r="AA187" i="27"/>
  <c r="Z187" i="27"/>
  <c r="Y187" i="27"/>
  <c r="X187" i="27"/>
  <c r="W187" i="27"/>
  <c r="V187" i="27"/>
  <c r="U187" i="27"/>
  <c r="T187" i="27"/>
  <c r="S187" i="27"/>
  <c r="R187" i="27"/>
  <c r="Q187" i="27"/>
  <c r="P187" i="27"/>
  <c r="O187" i="27"/>
  <c r="N187" i="27"/>
  <c r="M187" i="27"/>
  <c r="L187" i="27"/>
  <c r="K187" i="27"/>
  <c r="J187" i="27"/>
  <c r="I187" i="27"/>
  <c r="H187" i="27"/>
  <c r="G187" i="27"/>
  <c r="F187" i="27"/>
  <c r="E187" i="27"/>
  <c r="D187" i="27"/>
  <c r="AJ186" i="27"/>
  <c r="AQ186" i="27" s="1"/>
  <c r="AI186" i="27"/>
  <c r="AH186" i="27"/>
  <c r="AG186" i="27"/>
  <c r="AF186" i="27"/>
  <c r="AE186" i="27"/>
  <c r="AD186" i="27"/>
  <c r="AC186" i="27"/>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I185" i="27"/>
  <c r="AH185" i="27"/>
  <c r="AG185" i="27"/>
  <c r="AF185" i="27"/>
  <c r="AE185" i="27"/>
  <c r="AD185" i="27"/>
  <c r="AC185" i="27"/>
  <c r="AB185" i="27"/>
  <c r="AA185" i="27"/>
  <c r="Z185" i="27"/>
  <c r="Y185" i="27"/>
  <c r="X185" i="27"/>
  <c r="W185" i="27"/>
  <c r="V185" i="27"/>
  <c r="U185" i="27"/>
  <c r="T185" i="27"/>
  <c r="S185" i="27"/>
  <c r="R185" i="27"/>
  <c r="Q185" i="27"/>
  <c r="P185" i="27"/>
  <c r="O185" i="27"/>
  <c r="N185" i="27"/>
  <c r="M185" i="27"/>
  <c r="L185" i="27"/>
  <c r="K185" i="27"/>
  <c r="J185" i="27"/>
  <c r="I185" i="27"/>
  <c r="H185" i="27"/>
  <c r="G185" i="27"/>
  <c r="F185" i="27"/>
  <c r="E185" i="27"/>
  <c r="D185" i="27"/>
  <c r="AJ184" i="27"/>
  <c r="AQ184" i="27" s="1"/>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J183" i="27"/>
  <c r="AQ183" i="27" s="1"/>
  <c r="AI183" i="27"/>
  <c r="AH183" i="27"/>
  <c r="AG183" i="27"/>
  <c r="AF183" i="27"/>
  <c r="AE183" i="27"/>
  <c r="AD183" i="27"/>
  <c r="AC183" i="27"/>
  <c r="AB183" i="27"/>
  <c r="AA183" i="27"/>
  <c r="Z183" i="27"/>
  <c r="Y183" i="27"/>
  <c r="X183" i="27"/>
  <c r="W183" i="27"/>
  <c r="V183" i="27"/>
  <c r="U183" i="27"/>
  <c r="T183" i="27"/>
  <c r="S183" i="27"/>
  <c r="R183" i="27"/>
  <c r="Q183" i="27"/>
  <c r="P183" i="27"/>
  <c r="O183" i="27"/>
  <c r="N183" i="27"/>
  <c r="M183" i="27"/>
  <c r="L183" i="27"/>
  <c r="K183" i="27"/>
  <c r="J183" i="27"/>
  <c r="I183" i="27"/>
  <c r="H183" i="27"/>
  <c r="G183" i="27"/>
  <c r="F183" i="27"/>
  <c r="E183" i="27"/>
  <c r="D183" i="27"/>
  <c r="AJ182" i="27"/>
  <c r="AQ182" i="27" s="1"/>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J181" i="27"/>
  <c r="AI181" i="27"/>
  <c r="AH181" i="27"/>
  <c r="AG181" i="27"/>
  <c r="AF181" i="27"/>
  <c r="AE181" i="27"/>
  <c r="AD181" i="27"/>
  <c r="AC181" i="27"/>
  <c r="AB181" i="27"/>
  <c r="AA181" i="27"/>
  <c r="Z181" i="27"/>
  <c r="Y181" i="27"/>
  <c r="X181" i="27"/>
  <c r="W181" i="27"/>
  <c r="V181" i="27"/>
  <c r="U181" i="27"/>
  <c r="T181" i="27"/>
  <c r="S181" i="27"/>
  <c r="R181" i="27"/>
  <c r="Q181" i="27"/>
  <c r="P181" i="27"/>
  <c r="O181" i="27"/>
  <c r="N181" i="27"/>
  <c r="M181" i="27"/>
  <c r="L181" i="27"/>
  <c r="K181" i="27"/>
  <c r="J181" i="27"/>
  <c r="I181" i="27"/>
  <c r="H181" i="27"/>
  <c r="G181" i="27"/>
  <c r="F181" i="27"/>
  <c r="E181" i="27"/>
  <c r="D181" i="27"/>
  <c r="AJ180" i="27"/>
  <c r="AQ180" i="27" s="1"/>
  <c r="AS50" i="27" s="1"/>
  <c r="AI180" i="27"/>
  <c r="AH180" i="27"/>
  <c r="AG180" i="27"/>
  <c r="AF180" i="27"/>
  <c r="AE180" i="27"/>
  <c r="AD180" i="27"/>
  <c r="AC180" i="27"/>
  <c r="AB180" i="27"/>
  <c r="AL180" i="27" s="1"/>
  <c r="AA180" i="27"/>
  <c r="Z180" i="27"/>
  <c r="Y180" i="27"/>
  <c r="X180" i="27"/>
  <c r="W180" i="27"/>
  <c r="V180" i="27"/>
  <c r="U180" i="27"/>
  <c r="T180" i="27"/>
  <c r="S180" i="27"/>
  <c r="R180" i="27"/>
  <c r="Q180" i="27"/>
  <c r="P180" i="27"/>
  <c r="O180" i="27"/>
  <c r="N180" i="27"/>
  <c r="M180" i="27"/>
  <c r="L180" i="27"/>
  <c r="AN180" i="27" s="1"/>
  <c r="K180" i="27"/>
  <c r="J180" i="27"/>
  <c r="I180" i="27"/>
  <c r="H180" i="27"/>
  <c r="G180" i="27"/>
  <c r="F180" i="27"/>
  <c r="E180" i="27"/>
  <c r="D180" i="27"/>
  <c r="AO180" i="27" s="1"/>
  <c r="AJ179" i="27"/>
  <c r="AQ179" i="27" s="1"/>
  <c r="AI179" i="27"/>
  <c r="AH179" i="27"/>
  <c r="AG179" i="27"/>
  <c r="AF179" i="27"/>
  <c r="AE179" i="27"/>
  <c r="AD179" i="27"/>
  <c r="AC179" i="27"/>
  <c r="AB179" i="27"/>
  <c r="AA179" i="27"/>
  <c r="Z179" i="27"/>
  <c r="Y179" i="27"/>
  <c r="X179" i="27"/>
  <c r="W179" i="27"/>
  <c r="V179" i="27"/>
  <c r="U179" i="27"/>
  <c r="T179" i="27"/>
  <c r="S179" i="27"/>
  <c r="R179" i="27"/>
  <c r="Q179" i="27"/>
  <c r="P179" i="27"/>
  <c r="O179" i="27"/>
  <c r="N179" i="27"/>
  <c r="M179" i="27"/>
  <c r="L179" i="27"/>
  <c r="K179" i="27"/>
  <c r="J179" i="27"/>
  <c r="I179" i="27"/>
  <c r="H179" i="27"/>
  <c r="G179" i="27"/>
  <c r="F179" i="27"/>
  <c r="E179" i="27"/>
  <c r="D179" i="27"/>
  <c r="AJ178" i="27"/>
  <c r="AQ178" i="27" s="1"/>
  <c r="AI178" i="27"/>
  <c r="AH178" i="27"/>
  <c r="AG178" i="27"/>
  <c r="AF178" i="27"/>
  <c r="AE178" i="27"/>
  <c r="AD178" i="27"/>
  <c r="AC178" i="27"/>
  <c r="AB178" i="27"/>
  <c r="AA178" i="27"/>
  <c r="Z178" i="27"/>
  <c r="Y178" i="27"/>
  <c r="X178" i="27"/>
  <c r="W178" i="27"/>
  <c r="V178" i="27"/>
  <c r="U178" i="27"/>
  <c r="T178" i="27"/>
  <c r="S178" i="27"/>
  <c r="R178" i="27"/>
  <c r="Q178" i="27"/>
  <c r="P178" i="27"/>
  <c r="O178" i="27"/>
  <c r="N178" i="27"/>
  <c r="M178" i="27"/>
  <c r="L178" i="27"/>
  <c r="K178" i="27"/>
  <c r="J178" i="27"/>
  <c r="I178" i="27"/>
  <c r="H178" i="27"/>
  <c r="G178" i="27"/>
  <c r="F178" i="27"/>
  <c r="E178" i="27"/>
  <c r="D178" i="27"/>
  <c r="AJ177" i="27"/>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K177" i="27"/>
  <c r="J177" i="27"/>
  <c r="I177" i="27"/>
  <c r="H177" i="27"/>
  <c r="G177" i="27"/>
  <c r="F177" i="27"/>
  <c r="E177" i="27"/>
  <c r="D177" i="27"/>
  <c r="AJ176" i="27"/>
  <c r="AQ176" i="27" s="1"/>
  <c r="AS46" i="27" s="1"/>
  <c r="AI176" i="27"/>
  <c r="AH176" i="27"/>
  <c r="AG176" i="27"/>
  <c r="AF176" i="27"/>
  <c r="AE176" i="27"/>
  <c r="AD176" i="27"/>
  <c r="AC176" i="27"/>
  <c r="AB176" i="27"/>
  <c r="AL176" i="27" s="1"/>
  <c r="AA176" i="27"/>
  <c r="Z176" i="27"/>
  <c r="Y176" i="27"/>
  <c r="X176" i="27"/>
  <c r="W176" i="27"/>
  <c r="V176" i="27"/>
  <c r="U176" i="27"/>
  <c r="T176" i="27"/>
  <c r="S176" i="27"/>
  <c r="R176" i="27"/>
  <c r="Q176" i="27"/>
  <c r="P176" i="27"/>
  <c r="O176" i="27"/>
  <c r="N176" i="27"/>
  <c r="M176" i="27"/>
  <c r="L176" i="27"/>
  <c r="AN176" i="27" s="1"/>
  <c r="K176" i="27"/>
  <c r="J176" i="27"/>
  <c r="I176" i="27"/>
  <c r="H176" i="27"/>
  <c r="G176" i="27"/>
  <c r="F176" i="27"/>
  <c r="E176" i="27"/>
  <c r="D176" i="27"/>
  <c r="AO176" i="27" s="1"/>
  <c r="AJ175" i="27"/>
  <c r="AQ175" i="27" s="1"/>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J174" i="27"/>
  <c r="AQ174" i="27" s="1"/>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J173" i="27"/>
  <c r="AI173" i="27"/>
  <c r="AH173" i="27"/>
  <c r="AG173" i="27"/>
  <c r="AF173" i="27"/>
  <c r="AE173" i="27"/>
  <c r="AD173" i="27"/>
  <c r="AC173" i="27"/>
  <c r="AB173" i="27"/>
  <c r="AA173" i="27"/>
  <c r="Z173" i="27"/>
  <c r="Y173" i="27"/>
  <c r="X173" i="27"/>
  <c r="W173" i="27"/>
  <c r="V173" i="27"/>
  <c r="U173" i="27"/>
  <c r="AM173" i="27" s="1"/>
  <c r="T173" i="27"/>
  <c r="S173" i="27"/>
  <c r="R173" i="27"/>
  <c r="Q173" i="27"/>
  <c r="P173" i="27"/>
  <c r="O173" i="27"/>
  <c r="N173" i="27"/>
  <c r="M173" i="27"/>
  <c r="AN173" i="27" s="1"/>
  <c r="L173" i="27"/>
  <c r="K173" i="27"/>
  <c r="J173" i="27"/>
  <c r="I173" i="27"/>
  <c r="H173" i="27"/>
  <c r="G173" i="27"/>
  <c r="F173" i="27"/>
  <c r="E173" i="27"/>
  <c r="D173" i="27"/>
  <c r="AJ172" i="27"/>
  <c r="AQ172" i="27" s="1"/>
  <c r="AI172" i="27"/>
  <c r="AH172" i="27"/>
  <c r="AG172" i="27"/>
  <c r="AF172" i="27"/>
  <c r="AE172" i="27"/>
  <c r="AD172" i="27"/>
  <c r="AC172" i="27"/>
  <c r="AB172" i="27"/>
  <c r="AA172" i="27"/>
  <c r="Z172" i="27"/>
  <c r="Y172" i="27"/>
  <c r="X172" i="27"/>
  <c r="W172" i="27"/>
  <c r="V172" i="27"/>
  <c r="U172" i="27"/>
  <c r="T172" i="27"/>
  <c r="S172" i="27"/>
  <c r="R172" i="27"/>
  <c r="Q172" i="27"/>
  <c r="P172" i="27"/>
  <c r="O172" i="27"/>
  <c r="N172" i="27"/>
  <c r="M172" i="27"/>
  <c r="L172" i="27"/>
  <c r="K172" i="27"/>
  <c r="J172" i="27"/>
  <c r="I172" i="27"/>
  <c r="H172" i="27"/>
  <c r="G172" i="27"/>
  <c r="F172" i="27"/>
  <c r="E172" i="27"/>
  <c r="AO172" i="27" s="1"/>
  <c r="D172" i="27"/>
  <c r="AJ171" i="27"/>
  <c r="AQ171" i="27" s="1"/>
  <c r="AI171" i="27"/>
  <c r="AH171" i="27"/>
  <c r="AG171" i="27"/>
  <c r="AF171" i="27"/>
  <c r="AE171" i="27"/>
  <c r="AD171" i="27"/>
  <c r="AC171" i="27"/>
  <c r="AB171" i="27"/>
  <c r="AA171" i="27"/>
  <c r="Z171" i="27"/>
  <c r="Y171" i="27"/>
  <c r="X171" i="27"/>
  <c r="W171" i="27"/>
  <c r="V171" i="27"/>
  <c r="U171" i="27"/>
  <c r="T171" i="27"/>
  <c r="S171" i="27"/>
  <c r="R171" i="27"/>
  <c r="Q171" i="27"/>
  <c r="P171" i="27"/>
  <c r="O171" i="27"/>
  <c r="N171" i="27"/>
  <c r="M171" i="27"/>
  <c r="L171" i="27"/>
  <c r="K171" i="27"/>
  <c r="J171" i="27"/>
  <c r="I171" i="27"/>
  <c r="H171" i="27"/>
  <c r="G171" i="27"/>
  <c r="F171" i="27"/>
  <c r="E171" i="27"/>
  <c r="D171" i="27"/>
  <c r="AJ170" i="27"/>
  <c r="AI170" i="27"/>
  <c r="AH170" i="27"/>
  <c r="AG170" i="27"/>
  <c r="AF170" i="27"/>
  <c r="AE170" i="27"/>
  <c r="AD170" i="27"/>
  <c r="AC170" i="27"/>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AJ169" i="27"/>
  <c r="AQ169" i="27" s="1"/>
  <c r="AI169" i="27"/>
  <c r="AH169" i="27"/>
  <c r="AG169" i="27"/>
  <c r="AF169" i="27"/>
  <c r="AE169" i="27"/>
  <c r="AD169" i="27"/>
  <c r="AC169" i="27"/>
  <c r="AB169" i="27"/>
  <c r="AL169" i="27" s="1"/>
  <c r="AA169" i="27"/>
  <c r="Z169" i="27"/>
  <c r="Y169" i="27"/>
  <c r="X169" i="27"/>
  <c r="W169" i="27"/>
  <c r="V169" i="27"/>
  <c r="U169" i="27"/>
  <c r="T169" i="27"/>
  <c r="S169" i="27"/>
  <c r="R169" i="27"/>
  <c r="Q169" i="27"/>
  <c r="P169" i="27"/>
  <c r="O169" i="27"/>
  <c r="N169" i="27"/>
  <c r="M169" i="27"/>
  <c r="L169" i="27"/>
  <c r="K169" i="27"/>
  <c r="J169" i="27"/>
  <c r="I169" i="27"/>
  <c r="H169" i="27"/>
  <c r="G169" i="27"/>
  <c r="F169" i="27"/>
  <c r="E169" i="27"/>
  <c r="D169" i="27"/>
  <c r="AO169" i="27" s="1"/>
  <c r="AJ168" i="27"/>
  <c r="AQ168" i="27" s="1"/>
  <c r="AI168" i="27"/>
  <c r="AH168" i="27"/>
  <c r="AG168" i="27"/>
  <c r="AF168" i="27"/>
  <c r="AE168" i="27"/>
  <c r="AD168" i="27"/>
  <c r="AC168" i="27"/>
  <c r="AB168" i="27"/>
  <c r="AA168" i="27"/>
  <c r="Z168" i="27"/>
  <c r="Y168" i="27"/>
  <c r="X168" i="27"/>
  <c r="W168" i="27"/>
  <c r="V168" i="27"/>
  <c r="AM168" i="27" s="1"/>
  <c r="U168" i="27"/>
  <c r="T168" i="27"/>
  <c r="S168" i="27"/>
  <c r="R168" i="27"/>
  <c r="Q168" i="27"/>
  <c r="P168" i="27"/>
  <c r="O168" i="27"/>
  <c r="N168" i="27"/>
  <c r="M168" i="27"/>
  <c r="L168" i="27"/>
  <c r="K168" i="27"/>
  <c r="J168" i="27"/>
  <c r="I168" i="27"/>
  <c r="H168" i="27"/>
  <c r="G168" i="27"/>
  <c r="F168" i="27"/>
  <c r="E168" i="27"/>
  <c r="AO168" i="27" s="1"/>
  <c r="D168" i="27"/>
  <c r="AJ167" i="27"/>
  <c r="AQ167" i="27" s="1"/>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AJ166" i="27"/>
  <c r="AQ166" i="27" s="1"/>
  <c r="AI166" i="27"/>
  <c r="AH166" i="27"/>
  <c r="AG166"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AJ165" i="27"/>
  <c r="AQ165" i="27" s="1"/>
  <c r="AI165" i="27"/>
  <c r="AH165" i="27"/>
  <c r="AG165" i="27"/>
  <c r="AF165" i="27"/>
  <c r="AE165" i="27"/>
  <c r="AD165" i="27"/>
  <c r="AC165" i="27"/>
  <c r="AB165" i="27"/>
  <c r="AA165" i="27"/>
  <c r="Z165" i="27"/>
  <c r="Y165" i="27"/>
  <c r="X165" i="27"/>
  <c r="W165" i="27"/>
  <c r="V165" i="27"/>
  <c r="U165" i="27"/>
  <c r="T165" i="27"/>
  <c r="S165" i="27"/>
  <c r="R165" i="27"/>
  <c r="Q165" i="27"/>
  <c r="P165" i="27"/>
  <c r="O165" i="27"/>
  <c r="N165" i="27"/>
  <c r="M165" i="27"/>
  <c r="L165" i="27"/>
  <c r="K165" i="27"/>
  <c r="J165" i="27"/>
  <c r="I165" i="27"/>
  <c r="H165" i="27"/>
  <c r="G165" i="27"/>
  <c r="F165" i="27"/>
  <c r="E165" i="27"/>
  <c r="D165" i="27"/>
  <c r="AJ164" i="27"/>
  <c r="AI164" i="27"/>
  <c r="AH164" i="27"/>
  <c r="AG164" i="27"/>
  <c r="AF164" i="27"/>
  <c r="AE164" i="27"/>
  <c r="AD164" i="27"/>
  <c r="AC164" i="27"/>
  <c r="AB164" i="27"/>
  <c r="AA164" i="27"/>
  <c r="Z164" i="27"/>
  <c r="Y164" i="27"/>
  <c r="X164" i="27"/>
  <c r="W164" i="27"/>
  <c r="V164" i="27"/>
  <c r="U164" i="27"/>
  <c r="T164" i="27"/>
  <c r="S164" i="27"/>
  <c r="R164" i="27"/>
  <c r="Q164" i="27"/>
  <c r="P164" i="27"/>
  <c r="O164" i="27"/>
  <c r="N164" i="27"/>
  <c r="M164" i="27"/>
  <c r="L164" i="27"/>
  <c r="K164" i="27"/>
  <c r="J164" i="27"/>
  <c r="I164" i="27"/>
  <c r="H164" i="27"/>
  <c r="G164" i="27"/>
  <c r="F164" i="27"/>
  <c r="E164" i="27"/>
  <c r="D164" i="27"/>
  <c r="AO164" i="27" s="1"/>
  <c r="AJ163" i="27"/>
  <c r="AQ163" i="27" s="1"/>
  <c r="AI163" i="27"/>
  <c r="AH163" i="27"/>
  <c r="AG163" i="27"/>
  <c r="AF163" i="27"/>
  <c r="AE163" i="27"/>
  <c r="AD163" i="27"/>
  <c r="AC163" i="27"/>
  <c r="AB163" i="27"/>
  <c r="AA163" i="27"/>
  <c r="Z163" i="27"/>
  <c r="Y163" i="27"/>
  <c r="X163" i="27"/>
  <c r="W163" i="27"/>
  <c r="V163" i="27"/>
  <c r="U163" i="27"/>
  <c r="T163" i="27"/>
  <c r="S163" i="27"/>
  <c r="R163" i="27"/>
  <c r="Q163" i="27"/>
  <c r="P163" i="27"/>
  <c r="O163" i="27"/>
  <c r="N163" i="27"/>
  <c r="M163" i="27"/>
  <c r="L163" i="27"/>
  <c r="K163" i="27"/>
  <c r="J163" i="27"/>
  <c r="I163" i="27"/>
  <c r="H163" i="27"/>
  <c r="G163" i="27"/>
  <c r="F163" i="27"/>
  <c r="E163" i="27"/>
  <c r="D163" i="27"/>
  <c r="AJ162" i="27"/>
  <c r="AQ162" i="27" s="1"/>
  <c r="AI162" i="27"/>
  <c r="AH162" i="27"/>
  <c r="AG162" i="27"/>
  <c r="AF162" i="27"/>
  <c r="AE162" i="27"/>
  <c r="AD162" i="27"/>
  <c r="AC162" i="27"/>
  <c r="AB162" i="27"/>
  <c r="AA162" i="27"/>
  <c r="Z162" i="27"/>
  <c r="Y162" i="27"/>
  <c r="X162" i="27"/>
  <c r="W162" i="27"/>
  <c r="V162" i="27"/>
  <c r="U162" i="27"/>
  <c r="T162" i="27"/>
  <c r="S162" i="27"/>
  <c r="R162" i="27"/>
  <c r="Q162" i="27"/>
  <c r="P162" i="27"/>
  <c r="O162" i="27"/>
  <c r="N162" i="27"/>
  <c r="M162" i="27"/>
  <c r="L162" i="27"/>
  <c r="K162" i="27"/>
  <c r="J162" i="27"/>
  <c r="I162" i="27"/>
  <c r="H162" i="27"/>
  <c r="G162" i="27"/>
  <c r="F162" i="27"/>
  <c r="E162" i="27"/>
  <c r="D162" i="27"/>
  <c r="AJ161" i="27"/>
  <c r="AI161" i="27"/>
  <c r="AH161" i="27"/>
  <c r="AG161" i="27"/>
  <c r="AF161" i="27"/>
  <c r="AE161" i="27"/>
  <c r="AD161" i="27"/>
  <c r="AC161" i="27"/>
  <c r="AB161" i="27"/>
  <c r="AA161" i="27"/>
  <c r="Z161" i="27"/>
  <c r="Y161" i="27"/>
  <c r="X161" i="27"/>
  <c r="W161" i="27"/>
  <c r="V161" i="27"/>
  <c r="U161" i="27"/>
  <c r="T161" i="27"/>
  <c r="S161" i="27"/>
  <c r="R161" i="27"/>
  <c r="Q161" i="27"/>
  <c r="P161" i="27"/>
  <c r="O161" i="27"/>
  <c r="N161" i="27"/>
  <c r="M161" i="27"/>
  <c r="L161" i="27"/>
  <c r="K161" i="27"/>
  <c r="J161" i="27"/>
  <c r="I161" i="27"/>
  <c r="H161" i="27"/>
  <c r="G161" i="27"/>
  <c r="F161" i="27"/>
  <c r="E161" i="27"/>
  <c r="D161" i="27"/>
  <c r="AJ160" i="27"/>
  <c r="AQ160" i="27" s="1"/>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D160" i="27"/>
  <c r="AJ159" i="27"/>
  <c r="AQ159" i="27" s="1"/>
  <c r="AI159" i="27"/>
  <c r="AH159" i="27"/>
  <c r="AG159" i="27"/>
  <c r="AF159" i="27"/>
  <c r="AE159" i="27"/>
  <c r="AD159" i="27"/>
  <c r="AC159" i="27"/>
  <c r="AB159" i="27"/>
  <c r="AA159" i="27"/>
  <c r="Z159" i="27"/>
  <c r="Y159" i="27"/>
  <c r="X159" i="27"/>
  <c r="W159" i="27"/>
  <c r="V159" i="27"/>
  <c r="U159" i="27"/>
  <c r="T159" i="27"/>
  <c r="AM159" i="27" s="1"/>
  <c r="S159" i="27"/>
  <c r="R159" i="27"/>
  <c r="Q159" i="27"/>
  <c r="P159" i="27"/>
  <c r="O159" i="27"/>
  <c r="N159" i="27"/>
  <c r="M159" i="27"/>
  <c r="L159" i="27"/>
  <c r="K159" i="27"/>
  <c r="J159" i="27"/>
  <c r="I159" i="27"/>
  <c r="H159" i="27"/>
  <c r="G159" i="27"/>
  <c r="F159" i="27"/>
  <c r="E159" i="27"/>
  <c r="D159" i="27"/>
  <c r="AO159" i="27" s="1"/>
  <c r="AJ158" i="27"/>
  <c r="AQ158" i="27" s="1"/>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AJ157" i="27"/>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G157" i="27"/>
  <c r="F157" i="27"/>
  <c r="E157" i="27"/>
  <c r="D157" i="27"/>
  <c r="AJ156" i="27"/>
  <c r="AQ156" i="27" s="1"/>
  <c r="AI156" i="27"/>
  <c r="AH156" i="27"/>
  <c r="AG156" i="27"/>
  <c r="AF156" i="27"/>
  <c r="AE156" i="27"/>
  <c r="AD156" i="27"/>
  <c r="AC156" i="27"/>
  <c r="AB156" i="27"/>
  <c r="AA156" i="27"/>
  <c r="Z156" i="27"/>
  <c r="Y156" i="27"/>
  <c r="X156" i="27"/>
  <c r="W156" i="27"/>
  <c r="V156" i="27"/>
  <c r="U156" i="27"/>
  <c r="T156" i="27"/>
  <c r="S156" i="27"/>
  <c r="R156" i="27"/>
  <c r="Q156" i="27"/>
  <c r="P156" i="27"/>
  <c r="O156" i="27"/>
  <c r="N156" i="27"/>
  <c r="M156" i="27"/>
  <c r="L156" i="27"/>
  <c r="K156" i="27"/>
  <c r="J156" i="27"/>
  <c r="I156" i="27"/>
  <c r="H156" i="27"/>
  <c r="G156" i="27"/>
  <c r="F156" i="27"/>
  <c r="E156" i="27"/>
  <c r="D156" i="27"/>
  <c r="AO156" i="27" s="1"/>
  <c r="AJ155" i="27"/>
  <c r="AQ155" i="27" s="1"/>
  <c r="AI155" i="27"/>
  <c r="AH155" i="27"/>
  <c r="AG155" i="27"/>
  <c r="AF155" i="27"/>
  <c r="AE155" i="27"/>
  <c r="AD155" i="27"/>
  <c r="AC155" i="27"/>
  <c r="AB155" i="27"/>
  <c r="AA155" i="27"/>
  <c r="Z155" i="27"/>
  <c r="Y155" i="27"/>
  <c r="X155" i="27"/>
  <c r="W155" i="27"/>
  <c r="V155" i="27"/>
  <c r="U155" i="27"/>
  <c r="T155" i="27"/>
  <c r="S155" i="27"/>
  <c r="R155" i="27"/>
  <c r="Q155" i="27"/>
  <c r="P155" i="27"/>
  <c r="O155" i="27"/>
  <c r="N155" i="27"/>
  <c r="M155" i="27"/>
  <c r="L155" i="27"/>
  <c r="K155" i="27"/>
  <c r="J155" i="27"/>
  <c r="I155" i="27"/>
  <c r="H155" i="27"/>
  <c r="G155" i="27"/>
  <c r="F155" i="27"/>
  <c r="E155" i="27"/>
  <c r="D155" i="27"/>
  <c r="AJ154" i="27"/>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AN154" i="27" s="1"/>
  <c r="K154" i="27"/>
  <c r="J154" i="27"/>
  <c r="I154" i="27"/>
  <c r="H154" i="27"/>
  <c r="G154" i="27"/>
  <c r="F154" i="27"/>
  <c r="E154" i="27"/>
  <c r="D154" i="27"/>
  <c r="AO154" i="27" s="1"/>
  <c r="AJ153" i="27"/>
  <c r="AI153" i="27"/>
  <c r="AH153" i="27"/>
  <c r="AG153" i="27"/>
  <c r="AF153" i="27"/>
  <c r="AE153" i="27"/>
  <c r="AD153" i="27"/>
  <c r="AC153" i="27"/>
  <c r="AB153" i="27"/>
  <c r="AA153" i="27"/>
  <c r="Z153" i="27"/>
  <c r="Y153" i="27"/>
  <c r="X153" i="27"/>
  <c r="W153" i="27"/>
  <c r="V153" i="27"/>
  <c r="U153" i="27"/>
  <c r="T153" i="27"/>
  <c r="S153" i="27"/>
  <c r="R153" i="27"/>
  <c r="Q153" i="27"/>
  <c r="P153" i="27"/>
  <c r="O153" i="27"/>
  <c r="N153" i="27"/>
  <c r="M153" i="27"/>
  <c r="AN153" i="27" s="1"/>
  <c r="L153" i="27"/>
  <c r="K153" i="27"/>
  <c r="J153" i="27"/>
  <c r="I153" i="27"/>
  <c r="H153" i="27"/>
  <c r="G153" i="27"/>
  <c r="F153" i="27"/>
  <c r="E153" i="27"/>
  <c r="D153" i="27"/>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AJ151" i="27"/>
  <c r="AI151" i="27"/>
  <c r="AH151" i="27"/>
  <c r="AG151" i="27"/>
  <c r="AF151" i="27"/>
  <c r="AE151" i="27"/>
  <c r="AD151" i="27"/>
  <c r="AC151" i="27"/>
  <c r="AB151" i="27"/>
  <c r="AA151" i="27"/>
  <c r="Z151" i="27"/>
  <c r="Y151" i="27"/>
  <c r="X151" i="27"/>
  <c r="W151" i="27"/>
  <c r="V151" i="27"/>
  <c r="U151" i="27"/>
  <c r="T151" i="27"/>
  <c r="S151" i="27"/>
  <c r="R151" i="27"/>
  <c r="Q151" i="27"/>
  <c r="P151" i="27"/>
  <c r="O151" i="27"/>
  <c r="N151" i="27"/>
  <c r="M151" i="27"/>
  <c r="L151" i="27"/>
  <c r="K151" i="27"/>
  <c r="J151" i="27"/>
  <c r="I151" i="27"/>
  <c r="H151" i="27"/>
  <c r="G151" i="27"/>
  <c r="F151" i="27"/>
  <c r="E151" i="27"/>
  <c r="D151" i="27"/>
  <c r="AJ150" i="27"/>
  <c r="AI150" i="27"/>
  <c r="AH150" i="27"/>
  <c r="AG150" i="27"/>
  <c r="AF150" i="27"/>
  <c r="AE150" i="27"/>
  <c r="AD150" i="27"/>
  <c r="AC150" i="27"/>
  <c r="AB150" i="27"/>
  <c r="AA150" i="27"/>
  <c r="Z150" i="27"/>
  <c r="Y150" i="27"/>
  <c r="X150" i="27"/>
  <c r="W150" i="27"/>
  <c r="V150" i="27"/>
  <c r="U150" i="27"/>
  <c r="T150" i="27"/>
  <c r="S150" i="27"/>
  <c r="R150" i="27"/>
  <c r="Q150" i="27"/>
  <c r="P150" i="27"/>
  <c r="O150" i="27"/>
  <c r="N150" i="27"/>
  <c r="M150" i="27"/>
  <c r="L150" i="27"/>
  <c r="K150" i="27"/>
  <c r="J150" i="27"/>
  <c r="I150" i="27"/>
  <c r="H150" i="27"/>
  <c r="G150" i="27"/>
  <c r="F150" i="27"/>
  <c r="E150" i="27"/>
  <c r="D150" i="27"/>
  <c r="AJ149" i="27"/>
  <c r="AI149" i="27"/>
  <c r="AH149" i="27"/>
  <c r="AG149" i="27"/>
  <c r="AF149" i="27"/>
  <c r="AE149" i="27"/>
  <c r="AD149" i="27"/>
  <c r="AC149" i="27"/>
  <c r="AB149" i="27"/>
  <c r="AA149" i="27"/>
  <c r="Z149" i="27"/>
  <c r="Y149" i="27"/>
  <c r="X149" i="27"/>
  <c r="W149" i="27"/>
  <c r="V149" i="27"/>
  <c r="U149" i="27"/>
  <c r="T149" i="27"/>
  <c r="S149" i="27"/>
  <c r="R149" i="27"/>
  <c r="Q149" i="27"/>
  <c r="P149" i="27"/>
  <c r="O149" i="27"/>
  <c r="N149" i="27"/>
  <c r="M149" i="27"/>
  <c r="L149" i="27"/>
  <c r="K149" i="27"/>
  <c r="J149" i="27"/>
  <c r="I149" i="27"/>
  <c r="H149" i="27"/>
  <c r="G149" i="27"/>
  <c r="F149" i="27"/>
  <c r="E149" i="27"/>
  <c r="D149" i="27"/>
  <c r="AJ148" i="27"/>
  <c r="AI148" i="27"/>
  <c r="AH148" i="27"/>
  <c r="AG148" i="27"/>
  <c r="AF148" i="27"/>
  <c r="AE148" i="27"/>
  <c r="AD148" i="27"/>
  <c r="AC148" i="27"/>
  <c r="AB148" i="27"/>
  <c r="AA148" i="27"/>
  <c r="Z148" i="27"/>
  <c r="Y148" i="27"/>
  <c r="X148" i="27"/>
  <c r="W148" i="27"/>
  <c r="V148" i="27"/>
  <c r="U148" i="27"/>
  <c r="T148" i="27"/>
  <c r="S148" i="27"/>
  <c r="R148" i="27"/>
  <c r="Q148" i="27"/>
  <c r="P148" i="27"/>
  <c r="O148" i="27"/>
  <c r="N148" i="27"/>
  <c r="M148" i="27"/>
  <c r="L148" i="27"/>
  <c r="K148" i="27"/>
  <c r="J148" i="27"/>
  <c r="I148" i="27"/>
  <c r="H148" i="27"/>
  <c r="G148" i="27"/>
  <c r="F148" i="27"/>
  <c r="E148" i="27"/>
  <c r="D148" i="27"/>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A146" i="27"/>
  <c r="Z146" i="27"/>
  <c r="Y146" i="27"/>
  <c r="X146" i="27"/>
  <c r="W146" i="27"/>
  <c r="V146" i="27"/>
  <c r="U146" i="27"/>
  <c r="T146" i="27"/>
  <c r="S146" i="27"/>
  <c r="R146" i="27"/>
  <c r="Q146" i="27"/>
  <c r="P146" i="27"/>
  <c r="O146" i="27"/>
  <c r="N146" i="27"/>
  <c r="M146" i="27"/>
  <c r="L146" i="27"/>
  <c r="K146" i="27"/>
  <c r="J146" i="27"/>
  <c r="I146" i="27"/>
  <c r="H146" i="27"/>
  <c r="G146" i="27"/>
  <c r="F146" i="27"/>
  <c r="E146" i="27"/>
  <c r="D146" i="27"/>
  <c r="AJ145" i="27"/>
  <c r="AI145" i="27"/>
  <c r="AH145" i="27"/>
  <c r="AG145" i="27"/>
  <c r="AF145" i="27"/>
  <c r="AE145" i="27"/>
  <c r="AD145" i="27"/>
  <c r="AC145" i="27"/>
  <c r="AB145" i="27"/>
  <c r="AA145" i="27"/>
  <c r="Z145" i="27"/>
  <c r="Y145" i="27"/>
  <c r="X145" i="27"/>
  <c r="W145" i="27"/>
  <c r="V145" i="27"/>
  <c r="U145" i="27"/>
  <c r="T145" i="27"/>
  <c r="S145" i="27"/>
  <c r="R145" i="27"/>
  <c r="Q145" i="27"/>
  <c r="P145" i="27"/>
  <c r="O145" i="27"/>
  <c r="N145" i="27"/>
  <c r="M145" i="27"/>
  <c r="L145" i="27"/>
  <c r="K145" i="27"/>
  <c r="J145" i="27"/>
  <c r="I145" i="27"/>
  <c r="H145" i="27"/>
  <c r="G145" i="27"/>
  <c r="F145" i="27"/>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AJ142" i="27"/>
  <c r="AI142" i="27"/>
  <c r="AH142" i="27"/>
  <c r="AG142" i="27"/>
  <c r="AF142" i="27"/>
  <c r="AE142" i="27"/>
  <c r="AD142" i="27"/>
  <c r="AC142" i="27"/>
  <c r="AB142" i="27"/>
  <c r="AA142" i="27"/>
  <c r="Z142" i="27"/>
  <c r="Y142" i="27"/>
  <c r="X142" i="27"/>
  <c r="W142" i="27"/>
  <c r="V142" i="27"/>
  <c r="U142" i="27"/>
  <c r="T142" i="27"/>
  <c r="S142" i="27"/>
  <c r="R142" i="27"/>
  <c r="Q142" i="27"/>
  <c r="P142" i="27"/>
  <c r="O142" i="27"/>
  <c r="N142" i="27"/>
  <c r="M142" i="27"/>
  <c r="L142" i="27"/>
  <c r="K142" i="27"/>
  <c r="J142" i="27"/>
  <c r="I142" i="27"/>
  <c r="H142" i="27"/>
  <c r="G142" i="27"/>
  <c r="F142" i="27"/>
  <c r="E142" i="27"/>
  <c r="D142" i="27"/>
  <c r="AJ141" i="27"/>
  <c r="AI141" i="27"/>
  <c r="AH141" i="27"/>
  <c r="AG141" i="27"/>
  <c r="AF141" i="27"/>
  <c r="AE141" i="27"/>
  <c r="AD141" i="27"/>
  <c r="AC141" i="27"/>
  <c r="AB141" i="27"/>
  <c r="AA141" i="27"/>
  <c r="Z141" i="27"/>
  <c r="Y141" i="27"/>
  <c r="X141" i="27"/>
  <c r="W141" i="27"/>
  <c r="V141" i="27"/>
  <c r="U141" i="27"/>
  <c r="T141" i="27"/>
  <c r="S141" i="27"/>
  <c r="R141" i="27"/>
  <c r="Q141" i="27"/>
  <c r="P141" i="27"/>
  <c r="O141" i="27"/>
  <c r="N141" i="27"/>
  <c r="M141" i="27"/>
  <c r="L141" i="27"/>
  <c r="K141" i="27"/>
  <c r="J141" i="27"/>
  <c r="I141" i="27"/>
  <c r="H141" i="27"/>
  <c r="G141" i="27"/>
  <c r="F141" i="27"/>
  <c r="E141" i="27"/>
  <c r="D141" i="27"/>
  <c r="AJ140" i="27"/>
  <c r="AI140" i="27"/>
  <c r="AH140" i="27"/>
  <c r="AG140" i="27"/>
  <c r="AF140" i="27"/>
  <c r="AE140" i="27"/>
  <c r="AD140" i="27"/>
  <c r="AC140" i="27"/>
  <c r="AB140" i="27"/>
  <c r="AA140" i="27"/>
  <c r="Z140" i="27"/>
  <c r="Y140" i="27"/>
  <c r="X140" i="27"/>
  <c r="W140" i="27"/>
  <c r="V140" i="27"/>
  <c r="U140" i="27"/>
  <c r="T140" i="27"/>
  <c r="S140" i="27"/>
  <c r="R140" i="27"/>
  <c r="Q140" i="27"/>
  <c r="P140" i="27"/>
  <c r="O140" i="27"/>
  <c r="N140" i="27"/>
  <c r="M140" i="27"/>
  <c r="L140" i="27"/>
  <c r="K140" i="27"/>
  <c r="J140" i="27"/>
  <c r="I140" i="27"/>
  <c r="H140" i="27"/>
  <c r="G140" i="27"/>
  <c r="F140" i="27"/>
  <c r="E140" i="27"/>
  <c r="AO140" i="27" s="1"/>
  <c r="D140" i="27"/>
  <c r="AJ139" i="27"/>
  <c r="AI139" i="27"/>
  <c r="AH139" i="27"/>
  <c r="AG139" i="27"/>
  <c r="AF139" i="27"/>
  <c r="AE139" i="27"/>
  <c r="AD139" i="27"/>
  <c r="AC139" i="27"/>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AO136" i="27" s="1"/>
  <c r="D136" i="27"/>
  <c r="AJ134" i="27"/>
  <c r="AQ134" i="27" s="1"/>
  <c r="AR70" i="27" s="1"/>
  <c r="AI134" i="27"/>
  <c r="AH134" i="27"/>
  <c r="AG134" i="27"/>
  <c r="AF134" i="27"/>
  <c r="AE134" i="27"/>
  <c r="AD134" i="27"/>
  <c r="AC134" i="27"/>
  <c r="AB134" i="27"/>
  <c r="AA134" i="27"/>
  <c r="Z134" i="27"/>
  <c r="Y134" i="27"/>
  <c r="X134" i="27"/>
  <c r="W134" i="27"/>
  <c r="V134" i="27"/>
  <c r="U134" i="27"/>
  <c r="T134" i="27"/>
  <c r="AM134" i="27" s="1"/>
  <c r="S134" i="27"/>
  <c r="R134" i="27"/>
  <c r="Q134" i="27"/>
  <c r="P134" i="27"/>
  <c r="O134" i="27"/>
  <c r="N134" i="27"/>
  <c r="M134" i="27"/>
  <c r="L134" i="27"/>
  <c r="AN134" i="27" s="1"/>
  <c r="K134" i="27"/>
  <c r="J134" i="27"/>
  <c r="I134" i="27"/>
  <c r="H134" i="27"/>
  <c r="G134" i="27"/>
  <c r="F134" i="27"/>
  <c r="E134" i="27"/>
  <c r="D134" i="27"/>
  <c r="AJ133" i="27"/>
  <c r="AQ133" i="27" s="1"/>
  <c r="AI133" i="27"/>
  <c r="AH133" i="27"/>
  <c r="AG133" i="27"/>
  <c r="AF133" i="27"/>
  <c r="AE133" i="27"/>
  <c r="AD133" i="27"/>
  <c r="AC133" i="27"/>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E133" i="27"/>
  <c r="D133" i="27"/>
  <c r="AJ132" i="27"/>
  <c r="AQ132" i="27" s="1"/>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R66"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J130" i="27"/>
  <c r="AQ130" i="27" s="1"/>
  <c r="AI130" i="27"/>
  <c r="AH130" i="27"/>
  <c r="AG130" i="27"/>
  <c r="AF130" i="27"/>
  <c r="AE130" i="27"/>
  <c r="AD130" i="27"/>
  <c r="AC130" i="27"/>
  <c r="AB130" i="27"/>
  <c r="AA130" i="27"/>
  <c r="Z130" i="27"/>
  <c r="Y130" i="27"/>
  <c r="X130" i="27"/>
  <c r="W130" i="27"/>
  <c r="V130" i="27"/>
  <c r="U130" i="27"/>
  <c r="T130" i="27"/>
  <c r="S130" i="27"/>
  <c r="R130" i="27"/>
  <c r="Q130" i="27"/>
  <c r="P130" i="27"/>
  <c r="O130" i="27"/>
  <c r="N130" i="27"/>
  <c r="M130" i="27"/>
  <c r="L130" i="27"/>
  <c r="K130" i="27"/>
  <c r="J130" i="27"/>
  <c r="I130" i="27"/>
  <c r="H130" i="27"/>
  <c r="G130" i="27"/>
  <c r="F130" i="27"/>
  <c r="E130" i="27"/>
  <c r="D130" i="27"/>
  <c r="AJ129" i="27"/>
  <c r="AQ129" i="27" s="1"/>
  <c r="AI129" i="27"/>
  <c r="AH129" i="27"/>
  <c r="AG129" i="27"/>
  <c r="AF129" i="27"/>
  <c r="AE129" i="27"/>
  <c r="AD129" i="27"/>
  <c r="AC129" i="27"/>
  <c r="AB129" i="27"/>
  <c r="AA129" i="27"/>
  <c r="Z129" i="27"/>
  <c r="Y129" i="27"/>
  <c r="X129" i="27"/>
  <c r="W129" i="27"/>
  <c r="V129" i="27"/>
  <c r="U129" i="27"/>
  <c r="T129" i="27"/>
  <c r="S129" i="27"/>
  <c r="R129" i="27"/>
  <c r="Q129" i="27"/>
  <c r="P129" i="27"/>
  <c r="O129" i="27"/>
  <c r="N129" i="27"/>
  <c r="M129" i="27"/>
  <c r="L129" i="27"/>
  <c r="K129" i="27"/>
  <c r="J129" i="27"/>
  <c r="I129" i="27"/>
  <c r="H129" i="27"/>
  <c r="G129" i="27"/>
  <c r="F129" i="27"/>
  <c r="E129" i="27"/>
  <c r="D129"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AN128" i="27" s="1"/>
  <c r="M128" i="27"/>
  <c r="L128" i="27"/>
  <c r="K128" i="27"/>
  <c r="J128" i="27"/>
  <c r="I128" i="27"/>
  <c r="H128" i="27"/>
  <c r="G128" i="27"/>
  <c r="F128" i="27"/>
  <c r="E128" i="27"/>
  <c r="D128" i="27"/>
  <c r="AJ127" i="27"/>
  <c r="AQ127" i="27" s="1"/>
  <c r="AR62" i="27" s="1"/>
  <c r="AI127" i="27"/>
  <c r="AH127" i="27"/>
  <c r="AG127" i="27"/>
  <c r="AF127" i="27"/>
  <c r="AE127" i="27"/>
  <c r="AD127" i="27"/>
  <c r="AC127" i="27"/>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D127" i="27"/>
  <c r="AJ126" i="27"/>
  <c r="AQ126" i="27" s="1"/>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AJ125" i="27"/>
  <c r="AI125" i="27"/>
  <c r="AH125" i="27"/>
  <c r="AG125" i="27"/>
  <c r="AF125" i="27"/>
  <c r="AE125" i="27"/>
  <c r="AD125" i="27"/>
  <c r="AC125" i="27"/>
  <c r="AB125" i="27"/>
  <c r="AA125" i="27"/>
  <c r="Z125" i="27"/>
  <c r="Y125" i="27"/>
  <c r="X125" i="27"/>
  <c r="W125" i="27"/>
  <c r="V125" i="27"/>
  <c r="U125" i="27"/>
  <c r="T125" i="27"/>
  <c r="AM125" i="27" s="1"/>
  <c r="S125" i="27"/>
  <c r="R125" i="27"/>
  <c r="Q125" i="27"/>
  <c r="P125" i="27"/>
  <c r="O125" i="27"/>
  <c r="N125" i="27"/>
  <c r="M125" i="27"/>
  <c r="L125" i="27"/>
  <c r="AN125" i="27" s="1"/>
  <c r="K125" i="27"/>
  <c r="J125" i="27"/>
  <c r="I125" i="27"/>
  <c r="H125" i="27"/>
  <c r="G125" i="27"/>
  <c r="F125" i="27"/>
  <c r="E125" i="27"/>
  <c r="D125" i="27"/>
  <c r="AO125" i="27" s="1"/>
  <c r="AJ124" i="27"/>
  <c r="AQ124" i="27" s="1"/>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J123" i="27"/>
  <c r="AQ123" i="27" s="1"/>
  <c r="AI123" i="27"/>
  <c r="AH123" i="27"/>
  <c r="AG123" i="27"/>
  <c r="AF123" i="27"/>
  <c r="AE123" i="27"/>
  <c r="AD123" i="27"/>
  <c r="AC123" i="27"/>
  <c r="AB123" i="27"/>
  <c r="AA123" i="27"/>
  <c r="Z123" i="27"/>
  <c r="Y123" i="27"/>
  <c r="X123" i="27"/>
  <c r="W123" i="27"/>
  <c r="AM123" i="27" s="1"/>
  <c r="V123" i="27"/>
  <c r="U123" i="27"/>
  <c r="T123" i="27"/>
  <c r="S123" i="27"/>
  <c r="R123" i="27"/>
  <c r="Q123" i="27"/>
  <c r="P123" i="27"/>
  <c r="O123" i="27"/>
  <c r="N123" i="27"/>
  <c r="M123" i="27"/>
  <c r="L123" i="27"/>
  <c r="K123" i="27"/>
  <c r="J123" i="27"/>
  <c r="I123" i="27"/>
  <c r="H123" i="27"/>
  <c r="G123" i="27"/>
  <c r="F123" i="27"/>
  <c r="E123" i="27"/>
  <c r="D123" i="27"/>
  <c r="AJ122" i="27"/>
  <c r="AQ122" i="27" s="1"/>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L122" i="27"/>
  <c r="K122" i="27"/>
  <c r="J122" i="27"/>
  <c r="I122" i="27"/>
  <c r="H122" i="27"/>
  <c r="G122" i="27"/>
  <c r="F122" i="27"/>
  <c r="E122" i="27"/>
  <c r="D122" i="27"/>
  <c r="AJ121" i="27"/>
  <c r="AQ121" i="27" s="1"/>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AJ120" i="27"/>
  <c r="AQ120" i="27" s="1"/>
  <c r="AI120" i="27"/>
  <c r="AH120" i="27"/>
  <c r="AG120" i="27"/>
  <c r="AF120" i="27"/>
  <c r="AE120" i="27"/>
  <c r="AD120" i="27"/>
  <c r="AC120" i="27"/>
  <c r="AB120" i="27"/>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AO120" i="27" s="1"/>
  <c r="AQ119" i="27"/>
  <c r="AJ119" i="27"/>
  <c r="AI119" i="27"/>
  <c r="AH119" i="27"/>
  <c r="AG119" i="27"/>
  <c r="AF119" i="27"/>
  <c r="AE119" i="27"/>
  <c r="AD119" i="27"/>
  <c r="AC119" i="27"/>
  <c r="AB119" i="27"/>
  <c r="AA119" i="27"/>
  <c r="Z119" i="27"/>
  <c r="Y119" i="27"/>
  <c r="X119" i="27"/>
  <c r="W119" i="27"/>
  <c r="V119" i="27"/>
  <c r="U119" i="27"/>
  <c r="T119" i="27"/>
  <c r="S119" i="27"/>
  <c r="R119" i="27"/>
  <c r="Q119" i="27"/>
  <c r="P119" i="27"/>
  <c r="O119" i="27"/>
  <c r="N119" i="27"/>
  <c r="M119" i="27"/>
  <c r="L119" i="27"/>
  <c r="K119" i="27"/>
  <c r="J119" i="27"/>
  <c r="I119" i="27"/>
  <c r="H119" i="27"/>
  <c r="G119" i="27"/>
  <c r="F119" i="27"/>
  <c r="E119" i="27"/>
  <c r="D119" i="27"/>
  <c r="AJ118" i="27"/>
  <c r="AQ118" i="27" s="1"/>
  <c r="AI118" i="27"/>
  <c r="AH118" i="27"/>
  <c r="AG118" i="27"/>
  <c r="AF118" i="27"/>
  <c r="AE118" i="27"/>
  <c r="AD118" i="27"/>
  <c r="AC118" i="27"/>
  <c r="AB118" i="27"/>
  <c r="AA118" i="27"/>
  <c r="Z118" i="27"/>
  <c r="Y118" i="27"/>
  <c r="X118" i="27"/>
  <c r="W118" i="27"/>
  <c r="V118" i="27"/>
  <c r="U118" i="27"/>
  <c r="T118" i="27"/>
  <c r="S118" i="27"/>
  <c r="R118" i="27"/>
  <c r="Q118" i="27"/>
  <c r="P118" i="27"/>
  <c r="O118" i="27"/>
  <c r="N118" i="27"/>
  <c r="M118" i="27"/>
  <c r="L118" i="27"/>
  <c r="K118" i="27"/>
  <c r="J118" i="27"/>
  <c r="I118" i="27"/>
  <c r="H118" i="27"/>
  <c r="G118" i="27"/>
  <c r="F118" i="27"/>
  <c r="E118" i="27"/>
  <c r="D118" i="27"/>
  <c r="AJ117" i="27"/>
  <c r="AQ117" i="27" s="1"/>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AJ116" i="27"/>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J115" i="27"/>
  <c r="AQ115" i="27" s="1"/>
  <c r="AR50" i="27" s="1"/>
  <c r="AI115" i="27"/>
  <c r="AH115" i="27"/>
  <c r="AG115" i="27"/>
  <c r="AF115" i="27"/>
  <c r="AE115" i="27"/>
  <c r="AD115" i="27"/>
  <c r="AC115" i="27"/>
  <c r="AL115" i="27" s="1"/>
  <c r="AB115" i="27"/>
  <c r="AA115" i="27"/>
  <c r="Z115" i="27"/>
  <c r="Y115" i="27"/>
  <c r="X115" i="27"/>
  <c r="W115" i="27"/>
  <c r="V115" i="27"/>
  <c r="U115" i="27"/>
  <c r="T115" i="27"/>
  <c r="S115" i="27"/>
  <c r="R115" i="27"/>
  <c r="Q115" i="27"/>
  <c r="P115" i="27"/>
  <c r="O115" i="27"/>
  <c r="N115" i="27"/>
  <c r="M115" i="27"/>
  <c r="AN115" i="27" s="1"/>
  <c r="L115" i="27"/>
  <c r="K115" i="27"/>
  <c r="J115" i="27"/>
  <c r="I115" i="27"/>
  <c r="H115" i="27"/>
  <c r="G115" i="27"/>
  <c r="F115" i="27"/>
  <c r="E115" i="27"/>
  <c r="D115" i="27"/>
  <c r="AJ114" i="27"/>
  <c r="AQ114" i="27" s="1"/>
  <c r="AI114" i="27"/>
  <c r="AH114" i="27"/>
  <c r="AG114" i="27"/>
  <c r="AF114" i="27"/>
  <c r="AE114" i="27"/>
  <c r="AD114" i="27"/>
  <c r="AC114" i="27"/>
  <c r="AB114" i="27"/>
  <c r="AA114" i="27"/>
  <c r="Z114" i="27"/>
  <c r="Y114" i="27"/>
  <c r="X114" i="27"/>
  <c r="W114" i="27"/>
  <c r="V114" i="27"/>
  <c r="U114" i="27"/>
  <c r="T114" i="27"/>
  <c r="S114" i="27"/>
  <c r="R114" i="27"/>
  <c r="Q114" i="27"/>
  <c r="P114" i="27"/>
  <c r="O114" i="27"/>
  <c r="N114" i="27"/>
  <c r="M114" i="27"/>
  <c r="L114" i="27"/>
  <c r="K114" i="27"/>
  <c r="J114" i="27"/>
  <c r="I114" i="27"/>
  <c r="H114" i="27"/>
  <c r="G114" i="27"/>
  <c r="F114" i="27"/>
  <c r="E114" i="27"/>
  <c r="D114" i="27"/>
  <c r="AJ113" i="27"/>
  <c r="AI113" i="27"/>
  <c r="AH113" i="27"/>
  <c r="AG113" i="27"/>
  <c r="AF113" i="27"/>
  <c r="AE113" i="27"/>
  <c r="AD113" i="27"/>
  <c r="AC113" i="27"/>
  <c r="AB113" i="27"/>
  <c r="AA113" i="27"/>
  <c r="Z113" i="27"/>
  <c r="Y113" i="27"/>
  <c r="X113" i="27"/>
  <c r="W113" i="27"/>
  <c r="V113" i="27"/>
  <c r="U113" i="27"/>
  <c r="T113" i="27"/>
  <c r="S113" i="27"/>
  <c r="R113" i="27"/>
  <c r="Q113" i="27"/>
  <c r="P113" i="27"/>
  <c r="O113" i="27"/>
  <c r="N113" i="27"/>
  <c r="M113" i="27"/>
  <c r="L113" i="27"/>
  <c r="K113" i="27"/>
  <c r="J113" i="27"/>
  <c r="I113" i="27"/>
  <c r="H113" i="27"/>
  <c r="G113" i="27"/>
  <c r="F113" i="27"/>
  <c r="E113" i="27"/>
  <c r="D113" i="27"/>
  <c r="AJ112" i="27"/>
  <c r="AQ112" i="27" s="1"/>
  <c r="AI112" i="27"/>
  <c r="AH112" i="27"/>
  <c r="AG112" i="27"/>
  <c r="AF112" i="27"/>
  <c r="AE112" i="27"/>
  <c r="AD112" i="27"/>
  <c r="AC112" i="27"/>
  <c r="AB112" i="27"/>
  <c r="AA112" i="27"/>
  <c r="Z112" i="27"/>
  <c r="AM112" i="27" s="1"/>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Q111" i="27"/>
  <c r="AJ111" i="27"/>
  <c r="AI111" i="27"/>
  <c r="AH111" i="27"/>
  <c r="AG111" i="27"/>
  <c r="AF111" i="27"/>
  <c r="AE111" i="27"/>
  <c r="AD111" i="27"/>
  <c r="AC111" i="27"/>
  <c r="AB111" i="27"/>
  <c r="AA111" i="27"/>
  <c r="Z111" i="27"/>
  <c r="Y111" i="27"/>
  <c r="X111" i="27"/>
  <c r="W111" i="27"/>
  <c r="V111" i="27"/>
  <c r="U111" i="27"/>
  <c r="T111" i="27"/>
  <c r="S111" i="27"/>
  <c r="R111" i="27"/>
  <c r="Q111" i="27"/>
  <c r="P111" i="27"/>
  <c r="O111" i="27"/>
  <c r="N111" i="27"/>
  <c r="M111" i="27"/>
  <c r="AN111" i="27" s="1"/>
  <c r="L111" i="27"/>
  <c r="K111" i="27"/>
  <c r="J111" i="27"/>
  <c r="I111" i="27"/>
  <c r="H111" i="27"/>
  <c r="G111" i="27"/>
  <c r="F111" i="27"/>
  <c r="E111" i="27"/>
  <c r="D111" i="27"/>
  <c r="AJ110" i="27"/>
  <c r="AQ110" i="27" s="1"/>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AJ109" i="27"/>
  <c r="AQ109" i="27" s="1"/>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AJ108" i="27"/>
  <c r="AQ108"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C108" i="27"/>
  <c r="AJ107" i="27"/>
  <c r="AQ107" i="27" s="1"/>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J106" i="27"/>
  <c r="AQ106" i="27" s="1"/>
  <c r="AR41" i="27" s="1"/>
  <c r="AI106" i="27"/>
  <c r="AH106" i="27"/>
  <c r="AG106" i="27"/>
  <c r="AF106" i="27"/>
  <c r="AE106" i="27"/>
  <c r="AD106" i="27"/>
  <c r="AC106" i="27"/>
  <c r="AB106" i="27"/>
  <c r="AA106" i="27"/>
  <c r="Z106" i="27"/>
  <c r="Y106" i="27"/>
  <c r="X106" i="27"/>
  <c r="W106" i="27"/>
  <c r="V106" i="27"/>
  <c r="U106" i="27"/>
  <c r="T106" i="27"/>
  <c r="S106" i="27"/>
  <c r="R106" i="27"/>
  <c r="Q106" i="27"/>
  <c r="P106" i="27"/>
  <c r="O106" i="27"/>
  <c r="N106" i="27"/>
  <c r="M106" i="27"/>
  <c r="L106" i="27"/>
  <c r="K106" i="27"/>
  <c r="J106" i="27"/>
  <c r="I106" i="27"/>
  <c r="H106" i="27"/>
  <c r="G106" i="27"/>
  <c r="F106" i="27"/>
  <c r="E106" i="27"/>
  <c r="D106" i="27"/>
  <c r="AJ105" i="27"/>
  <c r="AQ105" i="27" s="1"/>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AJ104" i="27"/>
  <c r="AQ104" i="27" s="1"/>
  <c r="AI104" i="27"/>
  <c r="AH104" i="27"/>
  <c r="AG104" i="27"/>
  <c r="AF104" i="27"/>
  <c r="AE104" i="27"/>
  <c r="AD104" i="27"/>
  <c r="AC104" i="27"/>
  <c r="AB104" i="27"/>
  <c r="AA104" i="27"/>
  <c r="Z104" i="27"/>
  <c r="Y104" i="27"/>
  <c r="X104" i="27"/>
  <c r="W104" i="27"/>
  <c r="V104" i="27"/>
  <c r="U104" i="27"/>
  <c r="AM104" i="27" s="1"/>
  <c r="T104" i="27"/>
  <c r="S104" i="27"/>
  <c r="R104" i="27"/>
  <c r="Q104" i="27"/>
  <c r="P104" i="27"/>
  <c r="O104" i="27"/>
  <c r="N104" i="27"/>
  <c r="M104" i="27"/>
  <c r="L104" i="27"/>
  <c r="K104" i="27"/>
  <c r="J104" i="27"/>
  <c r="I104" i="27"/>
  <c r="H104" i="27"/>
  <c r="G104" i="27"/>
  <c r="F104" i="27"/>
  <c r="E104" i="27"/>
  <c r="D104" i="27"/>
  <c r="AJ103" i="27"/>
  <c r="AQ103" i="27" s="1"/>
  <c r="AI103" i="27"/>
  <c r="AH103" i="27"/>
  <c r="AG103" i="27"/>
  <c r="AF103" i="27"/>
  <c r="AE103" i="27"/>
  <c r="AD103" i="27"/>
  <c r="AC103" i="27"/>
  <c r="AB103" i="27"/>
  <c r="AA103" i="27"/>
  <c r="Z103" i="27"/>
  <c r="Y103" i="27"/>
  <c r="X103" i="27"/>
  <c r="W103" i="27"/>
  <c r="AM103" i="27" s="1"/>
  <c r="V103" i="27"/>
  <c r="U103" i="27"/>
  <c r="T103" i="27"/>
  <c r="S103" i="27"/>
  <c r="R103" i="27"/>
  <c r="Q103" i="27"/>
  <c r="P103" i="27"/>
  <c r="O103" i="27"/>
  <c r="N103" i="27"/>
  <c r="M103" i="27"/>
  <c r="L103" i="27"/>
  <c r="K103" i="27"/>
  <c r="J103" i="27"/>
  <c r="I103" i="27"/>
  <c r="H103" i="27"/>
  <c r="G103" i="27"/>
  <c r="F103" i="27"/>
  <c r="E103" i="27"/>
  <c r="D103"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K102" i="27"/>
  <c r="J102" i="27"/>
  <c r="I102" i="27"/>
  <c r="H102" i="27"/>
  <c r="G102" i="27"/>
  <c r="F102" i="27"/>
  <c r="E102" i="27"/>
  <c r="D102" i="27"/>
  <c r="AJ101" i="27"/>
  <c r="AQ101" i="27" s="1"/>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AJ100" i="27"/>
  <c r="AQ100" i="27" s="1"/>
  <c r="AI100" i="27"/>
  <c r="AH100" i="27"/>
  <c r="AG100" i="27"/>
  <c r="AF100" i="27"/>
  <c r="AE100" i="27"/>
  <c r="AD100" i="27"/>
  <c r="AC100" i="27"/>
  <c r="AB100" i="27"/>
  <c r="AA100" i="27"/>
  <c r="Z100" i="27"/>
  <c r="Y100" i="27"/>
  <c r="X100" i="27"/>
  <c r="W100" i="27"/>
  <c r="V100" i="27"/>
  <c r="U100" i="27"/>
  <c r="AM100" i="27" s="1"/>
  <c r="T100" i="27"/>
  <c r="S100" i="27"/>
  <c r="R100" i="27"/>
  <c r="Q100" i="27"/>
  <c r="P100" i="27"/>
  <c r="O100" i="27"/>
  <c r="N100" i="27"/>
  <c r="M100" i="27"/>
  <c r="L100" i="27"/>
  <c r="K100" i="27"/>
  <c r="J100" i="27"/>
  <c r="I100" i="27"/>
  <c r="H100" i="27"/>
  <c r="G100" i="27"/>
  <c r="F100" i="27"/>
  <c r="E100" i="27"/>
  <c r="D100" i="27"/>
  <c r="AJ99" i="27"/>
  <c r="AQ99" i="27" s="1"/>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AJ98" i="27"/>
  <c r="AI98" i="27"/>
  <c r="AH98" i="27"/>
  <c r="AG98" i="27"/>
  <c r="AF98" i="27"/>
  <c r="AE98" i="27"/>
  <c r="AD98" i="27"/>
  <c r="AC98" i="27"/>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AJ97" i="27"/>
  <c r="AQ97" i="27" s="1"/>
  <c r="AI97" i="27"/>
  <c r="AH97" i="27"/>
  <c r="AG97" i="27"/>
  <c r="AF97" i="27"/>
  <c r="AE97" i="27"/>
  <c r="AD97" i="27"/>
  <c r="AC97" i="27"/>
  <c r="AB97" i="27"/>
  <c r="AA97" i="27"/>
  <c r="Z97" i="27"/>
  <c r="Y97" i="27"/>
  <c r="X97" i="27"/>
  <c r="W97" i="27"/>
  <c r="V97" i="27"/>
  <c r="U97" i="27"/>
  <c r="T97" i="27"/>
  <c r="AM97" i="27" s="1"/>
  <c r="S97" i="27"/>
  <c r="R97" i="27"/>
  <c r="Q97" i="27"/>
  <c r="P97" i="27"/>
  <c r="O97" i="27"/>
  <c r="N97" i="27"/>
  <c r="M97" i="27"/>
  <c r="L97" i="27"/>
  <c r="AN97" i="27" s="1"/>
  <c r="K97" i="27"/>
  <c r="J97" i="27"/>
  <c r="I97" i="27"/>
  <c r="H97" i="27"/>
  <c r="G97" i="27"/>
  <c r="F97" i="27"/>
  <c r="E97" i="27"/>
  <c r="D97" i="27"/>
  <c r="AO97" i="27" s="1"/>
  <c r="AJ96" i="27"/>
  <c r="AQ96" i="27" s="1"/>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AJ95" i="27"/>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AJ94" i="27"/>
  <c r="AQ94" i="27" s="1"/>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AQ93" i="27"/>
  <c r="AJ93" i="27"/>
  <c r="AI93" i="27"/>
  <c r="AH93" i="27"/>
  <c r="AG93" i="27"/>
  <c r="AF93" i="27"/>
  <c r="AE93" i="27"/>
  <c r="AD93" i="27"/>
  <c r="AC93" i="27"/>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AJ92" i="27"/>
  <c r="AI92" i="27"/>
  <c r="AH92" i="27"/>
  <c r="AG92" i="27"/>
  <c r="AF92" i="27"/>
  <c r="AE92" i="27"/>
  <c r="AD92" i="27"/>
  <c r="AC92" i="27"/>
  <c r="AB92" i="27"/>
  <c r="AA92" i="27"/>
  <c r="Z92" i="27"/>
  <c r="Y92" i="27"/>
  <c r="X92" i="27"/>
  <c r="W92" i="27"/>
  <c r="V92" i="27"/>
  <c r="U92" i="27"/>
  <c r="T92" i="27"/>
  <c r="S92" i="27"/>
  <c r="R92" i="27"/>
  <c r="Q92" i="27"/>
  <c r="P92" i="27"/>
  <c r="O92" i="27"/>
  <c r="N92" i="27"/>
  <c r="AN92" i="27" s="1"/>
  <c r="M92" i="27"/>
  <c r="L92" i="27"/>
  <c r="K92" i="27"/>
  <c r="J92" i="27"/>
  <c r="I92" i="27"/>
  <c r="H92" i="27"/>
  <c r="G92" i="27"/>
  <c r="F92" i="27"/>
  <c r="E92" i="27"/>
  <c r="D92" i="27"/>
  <c r="AJ91" i="27"/>
  <c r="AQ91"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J90" i="27"/>
  <c r="AQ90" i="27" s="1"/>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AJ89" i="27"/>
  <c r="AI89" i="27"/>
  <c r="AH89" i="27"/>
  <c r="AG89" i="27"/>
  <c r="AF89" i="27"/>
  <c r="AE89" i="27"/>
  <c r="AD89" i="27"/>
  <c r="AC89" i="27"/>
  <c r="AB89" i="27"/>
  <c r="AA89" i="27"/>
  <c r="Z89" i="27"/>
  <c r="Y89" i="27"/>
  <c r="X89" i="27"/>
  <c r="W89" i="27"/>
  <c r="V89" i="27"/>
  <c r="U89" i="27"/>
  <c r="T89" i="27"/>
  <c r="S89" i="27"/>
  <c r="R89" i="27"/>
  <c r="Q89" i="27"/>
  <c r="P89" i="27"/>
  <c r="O89" i="27"/>
  <c r="N89" i="27"/>
  <c r="M89" i="27"/>
  <c r="L89" i="27"/>
  <c r="AN89" i="27" s="1"/>
  <c r="K89" i="27"/>
  <c r="J89" i="27"/>
  <c r="I89" i="27"/>
  <c r="H89" i="27"/>
  <c r="G89" i="27"/>
  <c r="F89" i="27"/>
  <c r="E89" i="27"/>
  <c r="D89" i="27"/>
  <c r="AJ88" i="27"/>
  <c r="AI88" i="27"/>
  <c r="AH88" i="27"/>
  <c r="AG88" i="27"/>
  <c r="AF88" i="27"/>
  <c r="AE88" i="27"/>
  <c r="AD88" i="27"/>
  <c r="AC88" i="27"/>
  <c r="AB88" i="27"/>
  <c r="AA88" i="27"/>
  <c r="Z88" i="27"/>
  <c r="Y88" i="27"/>
  <c r="X88" i="27"/>
  <c r="W88" i="27"/>
  <c r="V88" i="27"/>
  <c r="U88" i="27"/>
  <c r="T88" i="27"/>
  <c r="S88" i="27"/>
  <c r="R88" i="27"/>
  <c r="Q88" i="27"/>
  <c r="P88" i="27"/>
  <c r="O88" i="27"/>
  <c r="N88" i="27"/>
  <c r="M88" i="27"/>
  <c r="L88" i="27"/>
  <c r="K88" i="27"/>
  <c r="J88" i="27"/>
  <c r="I88" i="27"/>
  <c r="H88" i="27"/>
  <c r="G88" i="27"/>
  <c r="F88" i="27"/>
  <c r="E88" i="27"/>
  <c r="D88" i="27"/>
  <c r="AJ87" i="27"/>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C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K82" i="27"/>
  <c r="J82" i="27"/>
  <c r="I82" i="27"/>
  <c r="H82" i="27"/>
  <c r="G82" i="27"/>
  <c r="F82" i="27"/>
  <c r="E82" i="27"/>
  <c r="D82" i="27"/>
  <c r="AJ81" i="27"/>
  <c r="AI81" i="27"/>
  <c r="AH81" i="27"/>
  <c r="AG81" i="27"/>
  <c r="AF81" i="27"/>
  <c r="AE81" i="27"/>
  <c r="AD81" i="27"/>
  <c r="AC81" i="27"/>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AJ80" i="27"/>
  <c r="AI80" i="27"/>
  <c r="AH80" i="27"/>
  <c r="AG80" i="27"/>
  <c r="AF80" i="27"/>
  <c r="AE80" i="27"/>
  <c r="AD80" i="27"/>
  <c r="AC80" i="27"/>
  <c r="AB80" i="27"/>
  <c r="AA80" i="27"/>
  <c r="Z80" i="27"/>
  <c r="Y80" i="27"/>
  <c r="X80" i="27"/>
  <c r="W80" i="27"/>
  <c r="V80" i="27"/>
  <c r="U80" i="27"/>
  <c r="T80" i="27"/>
  <c r="S80" i="27"/>
  <c r="R80" i="27"/>
  <c r="Q80" i="27"/>
  <c r="P80" i="27"/>
  <c r="O80" i="27"/>
  <c r="N80" i="27"/>
  <c r="M80" i="27"/>
  <c r="L80" i="27"/>
  <c r="K80" i="27"/>
  <c r="J80" i="27"/>
  <c r="I80" i="27"/>
  <c r="H80" i="27"/>
  <c r="G80" i="27"/>
  <c r="F80" i="27"/>
  <c r="E80" i="27"/>
  <c r="D80"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K79" i="27"/>
  <c r="J79" i="27"/>
  <c r="I79" i="27"/>
  <c r="H79" i="27"/>
  <c r="G79" i="27"/>
  <c r="F79" i="27"/>
  <c r="E79" i="27"/>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AO76" i="27" s="1"/>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AJ74" i="27"/>
  <c r="AI74" i="27"/>
  <c r="AH74" i="27"/>
  <c r="AG74" i="27"/>
  <c r="AF74" i="27"/>
  <c r="AE74" i="27"/>
  <c r="AD74" i="27"/>
  <c r="AC74" i="27"/>
  <c r="AB74" i="27"/>
  <c r="AA74" i="27"/>
  <c r="Z74" i="27"/>
  <c r="Y74" i="27"/>
  <c r="X74" i="27"/>
  <c r="W74" i="27"/>
  <c r="V74" i="27"/>
  <c r="U74" i="27"/>
  <c r="T74" i="27"/>
  <c r="S74" i="27"/>
  <c r="R74" i="27"/>
  <c r="Q74" i="27"/>
  <c r="P74" i="27"/>
  <c r="O74" i="27"/>
  <c r="N74" i="27"/>
  <c r="M74" i="27"/>
  <c r="L74" i="27"/>
  <c r="K74" i="27"/>
  <c r="J74" i="27"/>
  <c r="I74" i="27"/>
  <c r="H74" i="27"/>
  <c r="G74" i="27"/>
  <c r="F74" i="27"/>
  <c r="E74" i="27"/>
  <c r="D74" i="27"/>
  <c r="AJ73" i="27"/>
  <c r="AI73" i="27"/>
  <c r="AH73" i="27"/>
  <c r="AG73" i="27"/>
  <c r="AF73" i="27"/>
  <c r="AE73" i="27"/>
  <c r="AD73" i="27"/>
  <c r="AC73" i="27"/>
  <c r="AB73" i="27"/>
  <c r="AA73" i="27"/>
  <c r="Z73" i="27"/>
  <c r="Y73" i="27"/>
  <c r="X73" i="27"/>
  <c r="W73" i="27"/>
  <c r="V73" i="27"/>
  <c r="U73" i="27"/>
  <c r="T73" i="27"/>
  <c r="S73" i="27"/>
  <c r="R73" i="27"/>
  <c r="Q73" i="27"/>
  <c r="P73" i="27"/>
  <c r="O73" i="27"/>
  <c r="N73" i="27"/>
  <c r="M73" i="27"/>
  <c r="L73" i="27"/>
  <c r="K73" i="27"/>
  <c r="J73" i="27"/>
  <c r="I73" i="27"/>
  <c r="H73" i="27"/>
  <c r="G73" i="27"/>
  <c r="F73" i="27"/>
  <c r="E73" i="27"/>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AT70" i="27"/>
  <c r="AS70" i="27"/>
  <c r="C69" i="27"/>
  <c r="C199" i="27" s="1"/>
  <c r="C68" i="27"/>
  <c r="C198" i="27" s="1"/>
  <c r="C67" i="27"/>
  <c r="C197" i="27" s="1"/>
  <c r="C66" i="27"/>
  <c r="C131" i="27" s="1"/>
  <c r="C65" i="27"/>
  <c r="C195" i="27" s="1"/>
  <c r="C64" i="27"/>
  <c r="C63" i="27"/>
  <c r="C193" i="27" s="1"/>
  <c r="C62" i="27"/>
  <c r="C127" i="27" s="1"/>
  <c r="C61" i="27"/>
  <c r="C191" i="27" s="1"/>
  <c r="C60" i="27"/>
  <c r="C190" i="27" s="1"/>
  <c r="C59" i="27"/>
  <c r="C189" i="27" s="1"/>
  <c r="C58" i="27"/>
  <c r="C123" i="27" s="1"/>
  <c r="C57" i="27"/>
  <c r="C187" i="27" s="1"/>
  <c r="C56" i="27"/>
  <c r="C186" i="27" s="1"/>
  <c r="C55" i="27"/>
  <c r="C185" i="27" s="1"/>
  <c r="C54" i="27"/>
  <c r="C119" i="27" s="1"/>
  <c r="C53" i="27"/>
  <c r="C183" i="27" s="1"/>
  <c r="C52" i="27"/>
  <c r="C51" i="27"/>
  <c r="C181" i="27" s="1"/>
  <c r="C50" i="27"/>
  <c r="C115" i="27" s="1"/>
  <c r="AS49" i="27"/>
  <c r="C49" i="27"/>
  <c r="C179" i="27" s="1"/>
  <c r="C48" i="27"/>
  <c r="C178" i="27" s="1"/>
  <c r="C47" i="27"/>
  <c r="C177" i="27" s="1"/>
  <c r="C46" i="27"/>
  <c r="C111" i="27" s="1"/>
  <c r="C45" i="27"/>
  <c r="C175" i="27" s="1"/>
  <c r="C44" i="27"/>
  <c r="C174" i="27" s="1"/>
  <c r="C43" i="27"/>
  <c r="C173" i="27" s="1"/>
  <c r="C42" i="27"/>
  <c r="C107" i="27" s="1"/>
  <c r="C41" i="27"/>
  <c r="C171" i="27" s="1"/>
  <c r="C40" i="27"/>
  <c r="C39" i="27"/>
  <c r="C38" i="27"/>
  <c r="C103" i="27" s="1"/>
  <c r="C37" i="27"/>
  <c r="C167" i="27" s="1"/>
  <c r="C36" i="27"/>
  <c r="C166" i="27" s="1"/>
  <c r="C35" i="27"/>
  <c r="C34" i="27"/>
  <c r="C99" i="27" s="1"/>
  <c r="C33" i="27"/>
  <c r="C163" i="27" s="1"/>
  <c r="C32" i="27"/>
  <c r="C162" i="27" s="1"/>
  <c r="C31" i="27"/>
  <c r="C30" i="27"/>
  <c r="C95" i="27" s="1"/>
  <c r="C29" i="27"/>
  <c r="C159" i="27" s="1"/>
  <c r="C28" i="27"/>
  <c r="C27" i="27"/>
  <c r="C26" i="27"/>
  <c r="C91" i="27" s="1"/>
  <c r="C25" i="27"/>
  <c r="C155" i="27" s="1"/>
  <c r="C24" i="27"/>
  <c r="C154" i="27" s="1"/>
  <c r="C23" i="27"/>
  <c r="C153" i="27" s="1"/>
  <c r="C22" i="27"/>
  <c r="C87" i="27" s="1"/>
  <c r="C21" i="27"/>
  <c r="C151" i="27" s="1"/>
  <c r="C20" i="27"/>
  <c r="C150" i="27" s="1"/>
  <c r="C19" i="27"/>
  <c r="C149" i="27" s="1"/>
  <c r="C18" i="27"/>
  <c r="C83" i="27" s="1"/>
  <c r="C17" i="27"/>
  <c r="C147" i="27" s="1"/>
  <c r="C16" i="27"/>
  <c r="C146" i="27" s="1"/>
  <c r="C15" i="27"/>
  <c r="C145" i="27" s="1"/>
  <c r="C14" i="27"/>
  <c r="C79" i="27" s="1"/>
  <c r="AW13" i="27"/>
  <c r="C13" i="27"/>
  <c r="C143" i="27" s="1"/>
  <c r="C12" i="27"/>
  <c r="C142" i="27" s="1"/>
  <c r="C11" i="27"/>
  <c r="C10" i="27"/>
  <c r="C75" i="27" s="1"/>
  <c r="C9" i="27"/>
  <c r="C139" i="27" s="1"/>
  <c r="C8" i="27"/>
  <c r="C138" i="27" s="1"/>
  <c r="AW7" i="27"/>
  <c r="C7" i="27"/>
  <c r="C137" i="27" s="1"/>
  <c r="AW6" i="27"/>
  <c r="C6" i="27"/>
  <c r="C71" i="27" s="1"/>
  <c r="AJ199" i="26"/>
  <c r="AQ199" i="26" s="1"/>
  <c r="AI199" i="26"/>
  <c r="AH199" i="26"/>
  <c r="AG199" i="26"/>
  <c r="AF199" i="26"/>
  <c r="AE199" i="26"/>
  <c r="AD199" i="26"/>
  <c r="AC199" i="26"/>
  <c r="AB199" i="26"/>
  <c r="AA199" i="26"/>
  <c r="Z199" i="26"/>
  <c r="Y199" i="26"/>
  <c r="X199" i="26"/>
  <c r="W199" i="26"/>
  <c r="V199" i="26"/>
  <c r="U199" i="26"/>
  <c r="T199" i="26"/>
  <c r="S199" i="26"/>
  <c r="R199" i="26"/>
  <c r="Q199" i="26"/>
  <c r="P199" i="26"/>
  <c r="O199" i="26"/>
  <c r="N199" i="26"/>
  <c r="M199" i="26"/>
  <c r="L199" i="26"/>
  <c r="K199" i="26"/>
  <c r="J199" i="26"/>
  <c r="I199" i="26"/>
  <c r="H199" i="26"/>
  <c r="G199" i="26"/>
  <c r="F199" i="26"/>
  <c r="E199" i="26"/>
  <c r="D199" i="26"/>
  <c r="AQ198" i="26"/>
  <c r="AJ198" i="26"/>
  <c r="AI198" i="26"/>
  <c r="AH198" i="26"/>
  <c r="AG198" i="26"/>
  <c r="AF198" i="26"/>
  <c r="AE198" i="26"/>
  <c r="AD198" i="26"/>
  <c r="AC198" i="26"/>
  <c r="AB198" i="26"/>
  <c r="AA198" i="26"/>
  <c r="Z198" i="26"/>
  <c r="Y198" i="26"/>
  <c r="X198" i="26"/>
  <c r="W198" i="26"/>
  <c r="V198" i="26"/>
  <c r="U198" i="26"/>
  <c r="T198" i="26"/>
  <c r="S198" i="26"/>
  <c r="R198" i="26"/>
  <c r="Q198" i="26"/>
  <c r="P198" i="26"/>
  <c r="O198" i="26"/>
  <c r="N198" i="26"/>
  <c r="M198" i="26"/>
  <c r="L198" i="26"/>
  <c r="K198" i="26"/>
  <c r="J198" i="26"/>
  <c r="I198" i="26"/>
  <c r="H198" i="26"/>
  <c r="G198" i="26"/>
  <c r="F198" i="26"/>
  <c r="E198" i="26"/>
  <c r="D198" i="26"/>
  <c r="AJ197" i="26"/>
  <c r="AQ197" i="26" s="1"/>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AN197" i="26" s="1"/>
  <c r="K197" i="26"/>
  <c r="J197" i="26"/>
  <c r="I197" i="26"/>
  <c r="H197" i="26"/>
  <c r="G197" i="26"/>
  <c r="F197" i="26"/>
  <c r="E197" i="26"/>
  <c r="D197" i="26"/>
  <c r="AQ196" i="26"/>
  <c r="AJ196" i="26"/>
  <c r="AI196" i="26"/>
  <c r="AH196" i="26"/>
  <c r="AG196" i="26"/>
  <c r="AF196" i="26"/>
  <c r="AE196" i="26"/>
  <c r="AD196" i="26"/>
  <c r="AC196" i="26"/>
  <c r="AB196" i="26"/>
  <c r="AA196" i="26"/>
  <c r="Z196" i="26"/>
  <c r="Y196" i="26"/>
  <c r="X196" i="26"/>
  <c r="W196" i="26"/>
  <c r="V196" i="26"/>
  <c r="U196" i="26"/>
  <c r="T196" i="26"/>
  <c r="S196" i="26"/>
  <c r="R196" i="26"/>
  <c r="Q196" i="26"/>
  <c r="P196" i="26"/>
  <c r="O196" i="26"/>
  <c r="N196" i="26"/>
  <c r="AN196" i="26" s="1"/>
  <c r="M196" i="26"/>
  <c r="L196" i="26"/>
  <c r="K196" i="26"/>
  <c r="J196" i="26"/>
  <c r="I196" i="26"/>
  <c r="H196" i="26"/>
  <c r="G196" i="26"/>
  <c r="F196" i="26"/>
  <c r="E196" i="26"/>
  <c r="D196" i="26"/>
  <c r="AJ195" i="26"/>
  <c r="AQ195" i="26" s="1"/>
  <c r="AI195" i="26"/>
  <c r="AH195" i="26"/>
  <c r="AG195" i="26"/>
  <c r="AF195" i="26"/>
  <c r="AE195" i="26"/>
  <c r="AD195" i="26"/>
  <c r="AC195" i="26"/>
  <c r="AB195" i="26"/>
  <c r="AA195" i="26"/>
  <c r="Z195" i="26"/>
  <c r="Y195" i="26"/>
  <c r="X195" i="26"/>
  <c r="W195" i="26"/>
  <c r="V195" i="26"/>
  <c r="U195" i="26"/>
  <c r="T195" i="26"/>
  <c r="S195" i="26"/>
  <c r="R195" i="26"/>
  <c r="Q195" i="26"/>
  <c r="P195" i="26"/>
  <c r="O195" i="26"/>
  <c r="N195" i="26"/>
  <c r="M195" i="26"/>
  <c r="L195" i="26"/>
  <c r="K195" i="26"/>
  <c r="J195" i="26"/>
  <c r="I195" i="26"/>
  <c r="H195" i="26"/>
  <c r="G195" i="26"/>
  <c r="F195" i="26"/>
  <c r="E195" i="26"/>
  <c r="D195" i="26"/>
  <c r="AJ194" i="26"/>
  <c r="AQ194" i="26" s="1"/>
  <c r="AI194" i="26"/>
  <c r="AH194" i="26"/>
  <c r="AG194" i="26"/>
  <c r="AF194" i="26"/>
  <c r="AE194" i="26"/>
  <c r="AD194" i="26"/>
  <c r="AC194" i="26"/>
  <c r="AB194" i="26"/>
  <c r="AA194" i="26"/>
  <c r="Z194" i="26"/>
  <c r="Y194" i="26"/>
  <c r="X194" i="26"/>
  <c r="W194" i="26"/>
  <c r="V194" i="26"/>
  <c r="U194" i="26"/>
  <c r="T194" i="26"/>
  <c r="S194" i="26"/>
  <c r="R194" i="26"/>
  <c r="Q194" i="26"/>
  <c r="P194" i="26"/>
  <c r="O194" i="26"/>
  <c r="N194" i="26"/>
  <c r="M194" i="26"/>
  <c r="L194" i="26"/>
  <c r="K194" i="26"/>
  <c r="J194" i="26"/>
  <c r="I194" i="26"/>
  <c r="H194" i="26"/>
  <c r="G194" i="26"/>
  <c r="F194" i="26"/>
  <c r="E194" i="26"/>
  <c r="D194" i="26"/>
  <c r="AJ193" i="26"/>
  <c r="AQ193" i="26" s="1"/>
  <c r="AI193" i="26"/>
  <c r="AH193" i="26"/>
  <c r="AG193" i="26"/>
  <c r="AF193" i="26"/>
  <c r="AE193" i="26"/>
  <c r="AD193" i="26"/>
  <c r="AC193" i="26"/>
  <c r="AB193" i="26"/>
  <c r="AA193" i="26"/>
  <c r="Z193" i="26"/>
  <c r="Y193" i="26"/>
  <c r="X193" i="26"/>
  <c r="W193" i="26"/>
  <c r="V193" i="26"/>
  <c r="U193" i="26"/>
  <c r="T193" i="26"/>
  <c r="S193" i="26"/>
  <c r="R193" i="26"/>
  <c r="Q193" i="26"/>
  <c r="P193" i="26"/>
  <c r="O193" i="26"/>
  <c r="N193" i="26"/>
  <c r="M193" i="26"/>
  <c r="L193" i="26"/>
  <c r="K193" i="26"/>
  <c r="J193" i="26"/>
  <c r="I193" i="26"/>
  <c r="H193" i="26"/>
  <c r="G193" i="26"/>
  <c r="F193" i="26"/>
  <c r="E193" i="26"/>
  <c r="D193" i="26"/>
  <c r="AQ192" i="26"/>
  <c r="AJ192" i="26"/>
  <c r="AI192" i="26"/>
  <c r="AH192" i="26"/>
  <c r="AG192" i="26"/>
  <c r="AF192" i="26"/>
  <c r="AE192" i="26"/>
  <c r="AD192" i="26"/>
  <c r="AC192" i="26"/>
  <c r="AL192" i="26" s="1"/>
  <c r="AB192" i="26"/>
  <c r="AA192" i="26"/>
  <c r="Z192" i="26"/>
  <c r="Y192" i="26"/>
  <c r="X192" i="26"/>
  <c r="W192" i="26"/>
  <c r="V192" i="26"/>
  <c r="U192" i="26"/>
  <c r="AM192" i="26" s="1"/>
  <c r="T192" i="26"/>
  <c r="S192" i="26"/>
  <c r="R192" i="26"/>
  <c r="Q192" i="26"/>
  <c r="P192" i="26"/>
  <c r="O192" i="26"/>
  <c r="N192" i="26"/>
  <c r="M192" i="26"/>
  <c r="AN192" i="26" s="1"/>
  <c r="L192" i="26"/>
  <c r="K192" i="26"/>
  <c r="J192" i="26"/>
  <c r="I192" i="26"/>
  <c r="H192" i="26"/>
  <c r="G192" i="26"/>
  <c r="F192" i="26"/>
  <c r="E192" i="26"/>
  <c r="D192" i="26"/>
  <c r="AJ191" i="26"/>
  <c r="AQ191" i="26" s="1"/>
  <c r="AI191" i="26"/>
  <c r="AH191" i="26"/>
  <c r="AG191" i="26"/>
  <c r="AF191" i="26"/>
  <c r="AE191" i="26"/>
  <c r="AD191" i="26"/>
  <c r="AC191" i="26"/>
  <c r="AB191" i="26"/>
  <c r="AA191" i="26"/>
  <c r="Z191" i="26"/>
  <c r="Y191" i="26"/>
  <c r="X191" i="26"/>
  <c r="W191" i="26"/>
  <c r="V191" i="26"/>
  <c r="U191" i="26"/>
  <c r="T191" i="26"/>
  <c r="S191" i="26"/>
  <c r="R191" i="26"/>
  <c r="Q191" i="26"/>
  <c r="P191" i="26"/>
  <c r="O191" i="26"/>
  <c r="N191" i="26"/>
  <c r="M191" i="26"/>
  <c r="L191" i="26"/>
  <c r="K191" i="26"/>
  <c r="J191" i="26"/>
  <c r="I191" i="26"/>
  <c r="H191" i="26"/>
  <c r="G191" i="26"/>
  <c r="F191" i="26"/>
  <c r="E191" i="26"/>
  <c r="D191" i="26"/>
  <c r="AJ190" i="26"/>
  <c r="AQ190" i="26" s="1"/>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J189" i="26"/>
  <c r="AQ189" i="26" s="1"/>
  <c r="AI189" i="26"/>
  <c r="AH189" i="26"/>
  <c r="AG189" i="26"/>
  <c r="AF189" i="26"/>
  <c r="AE189" i="26"/>
  <c r="AD189" i="26"/>
  <c r="AC189" i="26"/>
  <c r="AB189" i="26"/>
  <c r="AA189" i="26"/>
  <c r="Z189" i="26"/>
  <c r="Y189" i="26"/>
  <c r="X189" i="26"/>
  <c r="W189" i="26"/>
  <c r="V189" i="26"/>
  <c r="U189" i="26"/>
  <c r="T189" i="26"/>
  <c r="S189" i="26"/>
  <c r="R189" i="26"/>
  <c r="Q189" i="26"/>
  <c r="P189" i="26"/>
  <c r="O189" i="26"/>
  <c r="N189" i="26"/>
  <c r="M189" i="26"/>
  <c r="L189" i="26"/>
  <c r="K189" i="26"/>
  <c r="J189" i="26"/>
  <c r="I189" i="26"/>
  <c r="H189" i="26"/>
  <c r="G189" i="26"/>
  <c r="F189" i="26"/>
  <c r="E189" i="26"/>
  <c r="D189" i="26"/>
  <c r="AJ188" i="26"/>
  <c r="AQ188" i="26" s="1"/>
  <c r="AS58" i="26" s="1"/>
  <c r="AI188" i="26"/>
  <c r="AH188" i="26"/>
  <c r="AG188" i="26"/>
  <c r="AF188" i="26"/>
  <c r="AE188" i="26"/>
  <c r="AD188" i="26"/>
  <c r="AC188" i="26"/>
  <c r="AB188" i="26"/>
  <c r="AA188" i="26"/>
  <c r="Z188" i="26"/>
  <c r="Y188" i="26"/>
  <c r="X188" i="26"/>
  <c r="W188" i="26"/>
  <c r="V188" i="26"/>
  <c r="U188" i="26"/>
  <c r="T188" i="26"/>
  <c r="S188" i="26"/>
  <c r="R188" i="26"/>
  <c r="Q188" i="26"/>
  <c r="P188" i="26"/>
  <c r="O188" i="26"/>
  <c r="N188" i="26"/>
  <c r="M188" i="26"/>
  <c r="L188" i="26"/>
  <c r="K188" i="26"/>
  <c r="J188" i="26"/>
  <c r="I188" i="26"/>
  <c r="H188" i="26"/>
  <c r="G188" i="26"/>
  <c r="F188" i="26"/>
  <c r="E188" i="26"/>
  <c r="D188" i="26"/>
  <c r="AO188" i="26" s="1"/>
  <c r="AQ187" i="26"/>
  <c r="AS57" i="26" s="1"/>
  <c r="AJ187" i="26"/>
  <c r="AI187" i="26"/>
  <c r="AH187" i="26"/>
  <c r="AG187" i="26"/>
  <c r="AF187" i="26"/>
  <c r="AE187" i="26"/>
  <c r="AD187" i="26"/>
  <c r="AC187" i="26"/>
  <c r="AB187" i="26"/>
  <c r="AA187" i="26"/>
  <c r="Z187" i="26"/>
  <c r="Y187" i="26"/>
  <c r="X187" i="26"/>
  <c r="W187" i="26"/>
  <c r="V187" i="26"/>
  <c r="U187" i="26"/>
  <c r="T187" i="26"/>
  <c r="S187" i="26"/>
  <c r="R187" i="26"/>
  <c r="Q187" i="26"/>
  <c r="P187" i="26"/>
  <c r="O187" i="26"/>
  <c r="N187" i="26"/>
  <c r="M187" i="26"/>
  <c r="L187" i="26"/>
  <c r="K187" i="26"/>
  <c r="J187" i="26"/>
  <c r="I187" i="26"/>
  <c r="H187" i="26"/>
  <c r="G187" i="26"/>
  <c r="F187" i="26"/>
  <c r="E187" i="26"/>
  <c r="D187" i="26"/>
  <c r="AQ186" i="26"/>
  <c r="AJ186" i="26"/>
  <c r="AI186" i="26"/>
  <c r="AH186" i="26"/>
  <c r="AG186" i="26"/>
  <c r="AF186" i="26"/>
  <c r="AE186" i="26"/>
  <c r="AD186" i="26"/>
  <c r="AC186" i="26"/>
  <c r="AB186" i="26"/>
  <c r="AA186" i="26"/>
  <c r="Z186" i="26"/>
  <c r="Y186" i="26"/>
  <c r="X186" i="26"/>
  <c r="W186" i="26"/>
  <c r="V186" i="26"/>
  <c r="U186" i="26"/>
  <c r="T186" i="26"/>
  <c r="S186" i="26"/>
  <c r="R186" i="26"/>
  <c r="Q186" i="26"/>
  <c r="P186" i="26"/>
  <c r="O186" i="26"/>
  <c r="N186" i="26"/>
  <c r="M186" i="26"/>
  <c r="L186" i="26"/>
  <c r="K186" i="26"/>
  <c r="J186" i="26"/>
  <c r="I186" i="26"/>
  <c r="H186" i="26"/>
  <c r="G186" i="26"/>
  <c r="F186" i="26"/>
  <c r="E186" i="26"/>
  <c r="D186" i="26"/>
  <c r="AJ185" i="26"/>
  <c r="AQ185" i="26" s="1"/>
  <c r="AI185" i="26"/>
  <c r="AH185" i="26"/>
  <c r="AG185" i="26"/>
  <c r="AF185" i="26"/>
  <c r="AE185" i="26"/>
  <c r="AD185" i="26"/>
  <c r="AC185" i="26"/>
  <c r="AB185" i="26"/>
  <c r="AA185" i="26"/>
  <c r="Z185" i="26"/>
  <c r="Y185" i="26"/>
  <c r="X185" i="26"/>
  <c r="W185" i="26"/>
  <c r="V185" i="26"/>
  <c r="U185" i="26"/>
  <c r="T185" i="26"/>
  <c r="S185" i="26"/>
  <c r="R185" i="26"/>
  <c r="Q185" i="26"/>
  <c r="P185" i="26"/>
  <c r="O185" i="26"/>
  <c r="N185" i="26"/>
  <c r="M185" i="26"/>
  <c r="L185" i="26"/>
  <c r="K185" i="26"/>
  <c r="J185" i="26"/>
  <c r="I185" i="26"/>
  <c r="H185" i="26"/>
  <c r="G185" i="26"/>
  <c r="F185" i="26"/>
  <c r="E185" i="26"/>
  <c r="D185" i="26"/>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D184" i="26"/>
  <c r="AQ183" i="26"/>
  <c r="AJ183" i="26"/>
  <c r="AI183" i="26"/>
  <c r="AH183" i="26"/>
  <c r="AG183" i="26"/>
  <c r="AF183" i="26"/>
  <c r="AE183" i="26"/>
  <c r="AD183" i="26"/>
  <c r="AC183" i="26"/>
  <c r="AB183" i="26"/>
  <c r="AA183" i="26"/>
  <c r="Z183" i="26"/>
  <c r="Y183" i="26"/>
  <c r="X183" i="26"/>
  <c r="W183" i="26"/>
  <c r="V183" i="26"/>
  <c r="U183" i="26"/>
  <c r="T183" i="26"/>
  <c r="S183" i="26"/>
  <c r="R183" i="26"/>
  <c r="Q183" i="26"/>
  <c r="P183" i="26"/>
  <c r="O183" i="26"/>
  <c r="N183" i="26"/>
  <c r="M183" i="26"/>
  <c r="L183" i="26"/>
  <c r="K183" i="26"/>
  <c r="J183" i="26"/>
  <c r="I183" i="26"/>
  <c r="H183" i="26"/>
  <c r="G183" i="26"/>
  <c r="F183" i="26"/>
  <c r="E183" i="26"/>
  <c r="D183" i="26"/>
  <c r="AJ182" i="26"/>
  <c r="AQ182" i="26" s="1"/>
  <c r="AI182" i="26"/>
  <c r="AH182" i="26"/>
  <c r="AG182" i="26"/>
  <c r="AF182" i="26"/>
  <c r="AE182" i="26"/>
  <c r="AD182" i="26"/>
  <c r="AC182" i="26"/>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J181" i="26"/>
  <c r="AQ181" i="26" s="1"/>
  <c r="AI181" i="26"/>
  <c r="AH181" i="26"/>
  <c r="AG181" i="26"/>
  <c r="AF181" i="26"/>
  <c r="AE181" i="26"/>
  <c r="AD181" i="26"/>
  <c r="AC181" i="26"/>
  <c r="AB181" i="26"/>
  <c r="AA181" i="26"/>
  <c r="Z181" i="26"/>
  <c r="Y181" i="26"/>
  <c r="X181" i="26"/>
  <c r="W181" i="26"/>
  <c r="V181" i="26"/>
  <c r="U181" i="26"/>
  <c r="T181" i="26"/>
  <c r="S181" i="26"/>
  <c r="R181" i="26"/>
  <c r="Q181" i="26"/>
  <c r="P181" i="26"/>
  <c r="O181" i="26"/>
  <c r="N181" i="26"/>
  <c r="M181" i="26"/>
  <c r="L181" i="26"/>
  <c r="K181" i="26"/>
  <c r="J181" i="26"/>
  <c r="I181" i="26"/>
  <c r="H181" i="26"/>
  <c r="G181" i="26"/>
  <c r="F181" i="26"/>
  <c r="E181" i="26"/>
  <c r="D181" i="26"/>
  <c r="AJ180" i="26"/>
  <c r="AQ180" i="26" s="1"/>
  <c r="AI180" i="26"/>
  <c r="AH180" i="26"/>
  <c r="AG180" i="26"/>
  <c r="AF180" i="26"/>
  <c r="AE180" i="26"/>
  <c r="AD180" i="26"/>
  <c r="AC180" i="26"/>
  <c r="AB180" i="26"/>
  <c r="AA180" i="26"/>
  <c r="Z180" i="26"/>
  <c r="Y180" i="26"/>
  <c r="X180" i="26"/>
  <c r="W180" i="26"/>
  <c r="V180" i="26"/>
  <c r="U180" i="26"/>
  <c r="T180" i="26"/>
  <c r="AM180" i="26" s="1"/>
  <c r="S180" i="26"/>
  <c r="R180" i="26"/>
  <c r="Q180" i="26"/>
  <c r="P180" i="26"/>
  <c r="O180" i="26"/>
  <c r="N180" i="26"/>
  <c r="M180" i="26"/>
  <c r="L180" i="26"/>
  <c r="K180" i="26"/>
  <c r="J180" i="26"/>
  <c r="I180" i="26"/>
  <c r="H180" i="26"/>
  <c r="G180" i="26"/>
  <c r="F180" i="26"/>
  <c r="E180" i="26"/>
  <c r="D180" i="26"/>
  <c r="AO180" i="26" s="1"/>
  <c r="AQ179" i="26"/>
  <c r="AS49" i="26" s="1"/>
  <c r="AJ179" i="26"/>
  <c r="AI179" i="26"/>
  <c r="AH179" i="26"/>
  <c r="AG179" i="26"/>
  <c r="AF179" i="26"/>
  <c r="AE179" i="26"/>
  <c r="AD179" i="26"/>
  <c r="AC179" i="26"/>
  <c r="AB179" i="26"/>
  <c r="AA179" i="26"/>
  <c r="Z179" i="26"/>
  <c r="Y179" i="26"/>
  <c r="X179" i="26"/>
  <c r="W179" i="26"/>
  <c r="V179" i="26"/>
  <c r="U179" i="26"/>
  <c r="T179" i="26"/>
  <c r="S179" i="26"/>
  <c r="R179" i="26"/>
  <c r="Q179" i="26"/>
  <c r="P179" i="26"/>
  <c r="O179" i="26"/>
  <c r="N179" i="26"/>
  <c r="M179" i="26"/>
  <c r="L179" i="26"/>
  <c r="K179" i="26"/>
  <c r="J179" i="26"/>
  <c r="I179" i="26"/>
  <c r="H179" i="26"/>
  <c r="G179" i="26"/>
  <c r="F179" i="26"/>
  <c r="E179" i="26"/>
  <c r="D179" i="26"/>
  <c r="AJ178" i="26"/>
  <c r="AQ178" i="26" s="1"/>
  <c r="AI178" i="26"/>
  <c r="AH178" i="26"/>
  <c r="AG178" i="26"/>
  <c r="AF178" i="26"/>
  <c r="AE178" i="26"/>
  <c r="AD178" i="26"/>
  <c r="AC178" i="26"/>
  <c r="AB178" i="26"/>
  <c r="AA178" i="26"/>
  <c r="Z178" i="26"/>
  <c r="Y178" i="26"/>
  <c r="X178" i="26"/>
  <c r="W178" i="26"/>
  <c r="V178" i="26"/>
  <c r="U178" i="26"/>
  <c r="T178" i="26"/>
  <c r="S178" i="26"/>
  <c r="R178" i="26"/>
  <c r="Q178" i="26"/>
  <c r="P178" i="26"/>
  <c r="O178" i="26"/>
  <c r="AN178" i="26" s="1"/>
  <c r="N178" i="26"/>
  <c r="M178" i="26"/>
  <c r="L178" i="26"/>
  <c r="K178" i="26"/>
  <c r="J178" i="26"/>
  <c r="I178" i="26"/>
  <c r="H178" i="26"/>
  <c r="G178" i="26"/>
  <c r="F178" i="26"/>
  <c r="E178" i="26"/>
  <c r="D178" i="26"/>
  <c r="AJ177" i="26"/>
  <c r="AQ177" i="26" s="1"/>
  <c r="AI177" i="26"/>
  <c r="AH177" i="26"/>
  <c r="AG177" i="26"/>
  <c r="AF177" i="26"/>
  <c r="AE177" i="26"/>
  <c r="AD177" i="26"/>
  <c r="AC177" i="26"/>
  <c r="AB177" i="26"/>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J176" i="26"/>
  <c r="AQ176" i="26" s="1"/>
  <c r="AI176" i="26"/>
  <c r="AH176" i="26"/>
  <c r="AG176" i="26"/>
  <c r="AF176" i="26"/>
  <c r="AE176" i="26"/>
  <c r="AD176" i="26"/>
  <c r="AC176" i="26"/>
  <c r="AB176" i="26"/>
  <c r="AL176" i="26" s="1"/>
  <c r="AA176" i="26"/>
  <c r="Z176" i="26"/>
  <c r="Y176" i="26"/>
  <c r="X176" i="26"/>
  <c r="W176" i="26"/>
  <c r="V176" i="26"/>
  <c r="U176" i="26"/>
  <c r="T176" i="26"/>
  <c r="S176" i="26"/>
  <c r="R176" i="26"/>
  <c r="Q176" i="26"/>
  <c r="P176" i="26"/>
  <c r="O176" i="26"/>
  <c r="N176" i="26"/>
  <c r="M176" i="26"/>
  <c r="L176" i="26"/>
  <c r="K176" i="26"/>
  <c r="J176" i="26"/>
  <c r="I176" i="26"/>
  <c r="H176" i="26"/>
  <c r="G176" i="26"/>
  <c r="F176" i="26"/>
  <c r="E176" i="26"/>
  <c r="D176" i="26"/>
  <c r="AO176" i="26" s="1"/>
  <c r="AQ175" i="26"/>
  <c r="AJ175" i="26"/>
  <c r="AI175" i="26"/>
  <c r="AH175" i="26"/>
  <c r="AG175" i="26"/>
  <c r="AF175" i="26"/>
  <c r="AE175" i="26"/>
  <c r="AD175" i="26"/>
  <c r="AC175" i="26"/>
  <c r="AB175" i="26"/>
  <c r="AA175" i="26"/>
  <c r="Z175" i="26"/>
  <c r="Y175" i="26"/>
  <c r="X175" i="26"/>
  <c r="W175" i="26"/>
  <c r="V175" i="26"/>
  <c r="U175" i="26"/>
  <c r="T175" i="26"/>
  <c r="S175" i="26"/>
  <c r="R175" i="26"/>
  <c r="Q175" i="26"/>
  <c r="P175" i="26"/>
  <c r="O175" i="26"/>
  <c r="N175" i="26"/>
  <c r="M175" i="26"/>
  <c r="L175" i="26"/>
  <c r="K175" i="26"/>
  <c r="J175" i="26"/>
  <c r="I175" i="26"/>
  <c r="H175" i="26"/>
  <c r="G175" i="26"/>
  <c r="F175" i="26"/>
  <c r="E175" i="26"/>
  <c r="D175" i="26"/>
  <c r="AJ174" i="26"/>
  <c r="AQ174" i="26" s="1"/>
  <c r="AI174" i="26"/>
  <c r="AH174" i="26"/>
  <c r="AG174" i="26"/>
  <c r="AF174" i="26"/>
  <c r="AE174" i="26"/>
  <c r="AD174" i="26"/>
  <c r="AC174" i="26"/>
  <c r="AB174" i="26"/>
  <c r="AA174" i="26"/>
  <c r="Z174" i="26"/>
  <c r="Y174" i="26"/>
  <c r="X174" i="26"/>
  <c r="W174" i="26"/>
  <c r="V174" i="26"/>
  <c r="U174" i="26"/>
  <c r="T174" i="26"/>
  <c r="S174" i="26"/>
  <c r="R174" i="26"/>
  <c r="Q174" i="26"/>
  <c r="P174" i="26"/>
  <c r="O174" i="26"/>
  <c r="AN174" i="26" s="1"/>
  <c r="N174" i="26"/>
  <c r="M174" i="26"/>
  <c r="L174" i="26"/>
  <c r="K174" i="26"/>
  <c r="J174" i="26"/>
  <c r="I174" i="26"/>
  <c r="H174" i="26"/>
  <c r="G174" i="26"/>
  <c r="F174" i="26"/>
  <c r="E174" i="26"/>
  <c r="D174" i="26"/>
  <c r="AJ173" i="26"/>
  <c r="AQ173" i="26" s="1"/>
  <c r="AI173" i="26"/>
  <c r="AH173" i="26"/>
  <c r="AG173" i="26"/>
  <c r="AF173" i="26"/>
  <c r="AE173" i="26"/>
  <c r="AD173" i="26"/>
  <c r="AC173" i="26"/>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D173" i="26"/>
  <c r="AJ172" i="26"/>
  <c r="AQ172" i="26" s="1"/>
  <c r="AI172" i="26"/>
  <c r="AH172" i="26"/>
  <c r="AG172" i="26"/>
  <c r="AF172" i="26"/>
  <c r="AE172" i="26"/>
  <c r="AD172" i="26"/>
  <c r="AC172" i="26"/>
  <c r="AB172" i="26"/>
  <c r="AL172" i="26" s="1"/>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O172" i="26" s="1"/>
  <c r="AQ171" i="26"/>
  <c r="AJ171" i="26"/>
  <c r="AI171" i="26"/>
  <c r="AH171" i="26"/>
  <c r="AG171" i="26"/>
  <c r="AF171" i="26"/>
  <c r="AE171" i="26"/>
  <c r="AD171" i="26"/>
  <c r="AC171" i="26"/>
  <c r="AB171" i="26"/>
  <c r="AA171" i="26"/>
  <c r="Z171" i="26"/>
  <c r="Y171" i="26"/>
  <c r="X171" i="26"/>
  <c r="W171" i="26"/>
  <c r="V171" i="26"/>
  <c r="U171" i="26"/>
  <c r="T171" i="26"/>
  <c r="S171" i="26"/>
  <c r="R171" i="26"/>
  <c r="Q171" i="26"/>
  <c r="P171" i="26"/>
  <c r="O171" i="26"/>
  <c r="N171" i="26"/>
  <c r="M171" i="26"/>
  <c r="L171" i="26"/>
  <c r="K171" i="26"/>
  <c r="J171" i="26"/>
  <c r="I171" i="26"/>
  <c r="H171" i="26"/>
  <c r="G171" i="26"/>
  <c r="F171" i="26"/>
  <c r="E171" i="26"/>
  <c r="D171" i="26"/>
  <c r="AJ170" i="26"/>
  <c r="AQ170" i="26" s="1"/>
  <c r="AI170" i="26"/>
  <c r="AH170" i="26"/>
  <c r="AG170" i="26"/>
  <c r="AF170" i="26"/>
  <c r="AE170" i="26"/>
  <c r="AD170" i="26"/>
  <c r="AC170" i="26"/>
  <c r="AB170" i="26"/>
  <c r="AA170" i="26"/>
  <c r="Z170" i="26"/>
  <c r="Y170" i="26"/>
  <c r="X170" i="26"/>
  <c r="W170" i="26"/>
  <c r="V170" i="26"/>
  <c r="U170" i="26"/>
  <c r="T170" i="26"/>
  <c r="S170" i="26"/>
  <c r="R170" i="26"/>
  <c r="Q170" i="26"/>
  <c r="P170" i="26"/>
  <c r="O170" i="26"/>
  <c r="AN170" i="26" s="1"/>
  <c r="N170" i="26"/>
  <c r="M170" i="26"/>
  <c r="L170" i="26"/>
  <c r="K170" i="26"/>
  <c r="J170" i="26"/>
  <c r="I170" i="26"/>
  <c r="H170" i="26"/>
  <c r="G170" i="26"/>
  <c r="F170" i="26"/>
  <c r="E170" i="26"/>
  <c r="D170" i="26"/>
  <c r="AJ169" i="26"/>
  <c r="AQ169" i="26" s="1"/>
  <c r="AI169" i="26"/>
  <c r="AH169" i="26"/>
  <c r="AG169" i="26"/>
  <c r="AF169" i="26"/>
  <c r="AE169" i="26"/>
  <c r="AD169" i="26"/>
  <c r="AC169" i="26"/>
  <c r="AB169" i="26"/>
  <c r="AA169" i="26"/>
  <c r="Z169" i="26"/>
  <c r="Y169" i="26"/>
  <c r="X169" i="26"/>
  <c r="W169" i="26"/>
  <c r="V169" i="26"/>
  <c r="U169" i="26"/>
  <c r="T169" i="26"/>
  <c r="S169" i="26"/>
  <c r="R169" i="26"/>
  <c r="Q169" i="26"/>
  <c r="P169" i="26"/>
  <c r="O169" i="26"/>
  <c r="N169" i="26"/>
  <c r="M169" i="26"/>
  <c r="L169" i="26"/>
  <c r="K169" i="26"/>
  <c r="J169" i="26"/>
  <c r="I169" i="26"/>
  <c r="H169" i="26"/>
  <c r="G169" i="26"/>
  <c r="F169" i="26"/>
  <c r="E169" i="26"/>
  <c r="D169" i="26"/>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N168" i="26"/>
  <c r="M168" i="26"/>
  <c r="L168" i="26"/>
  <c r="K168" i="26"/>
  <c r="J168" i="26"/>
  <c r="I168" i="26"/>
  <c r="H168" i="26"/>
  <c r="G168" i="26"/>
  <c r="F168" i="26"/>
  <c r="E168" i="26"/>
  <c r="D168" i="26"/>
  <c r="AJ167" i="26"/>
  <c r="AI167" i="26"/>
  <c r="AH167" i="26"/>
  <c r="AG167" i="26"/>
  <c r="AF167" i="26"/>
  <c r="AE167" i="26"/>
  <c r="AD167" i="26"/>
  <c r="AC167" i="26"/>
  <c r="AB167" i="26"/>
  <c r="AA167" i="26"/>
  <c r="Z167" i="26"/>
  <c r="Y167" i="26"/>
  <c r="X167" i="26"/>
  <c r="W167" i="26"/>
  <c r="V167" i="26"/>
  <c r="U167" i="26"/>
  <c r="T167" i="26"/>
  <c r="AM167" i="26" s="1"/>
  <c r="S167" i="26"/>
  <c r="R167" i="26"/>
  <c r="Q167" i="26"/>
  <c r="P167" i="26"/>
  <c r="O167" i="26"/>
  <c r="N167" i="26"/>
  <c r="M167" i="26"/>
  <c r="L167" i="26"/>
  <c r="AN167" i="26" s="1"/>
  <c r="K167" i="26"/>
  <c r="J167" i="26"/>
  <c r="I167" i="26"/>
  <c r="H167" i="26"/>
  <c r="G167" i="26"/>
  <c r="F167" i="26"/>
  <c r="E167" i="26"/>
  <c r="D167" i="26"/>
  <c r="AO167" i="26" s="1"/>
  <c r="AJ166" i="26"/>
  <c r="AI166" i="26"/>
  <c r="AH166" i="26"/>
  <c r="AG166" i="26"/>
  <c r="AF166" i="26"/>
  <c r="AE166" i="26"/>
  <c r="AD166" i="26"/>
  <c r="AC166" i="26"/>
  <c r="AB166" i="26"/>
  <c r="AA166" i="26"/>
  <c r="Z166" i="26"/>
  <c r="Y166" i="26"/>
  <c r="X166" i="26"/>
  <c r="W166" i="26"/>
  <c r="V166" i="26"/>
  <c r="U166" i="26"/>
  <c r="T166" i="26"/>
  <c r="S166" i="26"/>
  <c r="R166" i="26"/>
  <c r="Q166" i="26"/>
  <c r="P166" i="26"/>
  <c r="O166" i="26"/>
  <c r="N166" i="26"/>
  <c r="M166" i="26"/>
  <c r="L166" i="26"/>
  <c r="K166" i="26"/>
  <c r="J166" i="26"/>
  <c r="I166" i="26"/>
  <c r="H166" i="26"/>
  <c r="G166" i="26"/>
  <c r="F166" i="26"/>
  <c r="E166" i="26"/>
  <c r="D166" i="26"/>
  <c r="AJ165" i="26"/>
  <c r="AI165" i="26"/>
  <c r="AH165" i="26"/>
  <c r="AG165" i="26"/>
  <c r="AF165" i="26"/>
  <c r="AE165" i="26"/>
  <c r="AD165" i="26"/>
  <c r="AC165" i="26"/>
  <c r="AB165" i="26"/>
  <c r="AA165" i="26"/>
  <c r="Z165" i="26"/>
  <c r="Y165" i="26"/>
  <c r="X165" i="26"/>
  <c r="W165" i="26"/>
  <c r="V165" i="26"/>
  <c r="AM165" i="26" s="1"/>
  <c r="U165" i="26"/>
  <c r="T165" i="26"/>
  <c r="S165" i="26"/>
  <c r="R165" i="26"/>
  <c r="Q165" i="26"/>
  <c r="P165" i="26"/>
  <c r="O165" i="26"/>
  <c r="N165" i="26"/>
  <c r="M165" i="26"/>
  <c r="L165" i="26"/>
  <c r="K165" i="26"/>
  <c r="J165" i="26"/>
  <c r="I165" i="26"/>
  <c r="H165" i="26"/>
  <c r="G165" i="26"/>
  <c r="F165" i="26"/>
  <c r="E165" i="26"/>
  <c r="D165" i="26"/>
  <c r="AJ164" i="26"/>
  <c r="AI164" i="26"/>
  <c r="AH164" i="26"/>
  <c r="AG164" i="26"/>
  <c r="AF164" i="26"/>
  <c r="AE164" i="26"/>
  <c r="AD164" i="26"/>
  <c r="AC164" i="26"/>
  <c r="AB164" i="26"/>
  <c r="AA164" i="26"/>
  <c r="Z164" i="26"/>
  <c r="Y164" i="26"/>
  <c r="X164" i="26"/>
  <c r="W164" i="26"/>
  <c r="V164" i="26"/>
  <c r="U164" i="26"/>
  <c r="T164" i="26"/>
  <c r="S164" i="26"/>
  <c r="R164" i="26"/>
  <c r="Q164" i="26"/>
  <c r="P164" i="26"/>
  <c r="O164" i="26"/>
  <c r="N164" i="26"/>
  <c r="M164" i="26"/>
  <c r="L164" i="26"/>
  <c r="K164" i="26"/>
  <c r="J164" i="26"/>
  <c r="I164" i="26"/>
  <c r="H164" i="26"/>
  <c r="G164" i="26"/>
  <c r="F164" i="26"/>
  <c r="E164" i="26"/>
  <c r="D164" i="26"/>
  <c r="AJ163" i="26"/>
  <c r="AI163" i="26"/>
  <c r="AH163" i="26"/>
  <c r="AG163" i="26"/>
  <c r="AF163" i="26"/>
  <c r="AE163" i="26"/>
  <c r="AD163" i="26"/>
  <c r="AC163" i="26"/>
  <c r="AB163" i="26"/>
  <c r="AA163" i="26"/>
  <c r="Z163" i="26"/>
  <c r="Y163" i="26"/>
  <c r="X163" i="26"/>
  <c r="W163" i="26"/>
  <c r="V163" i="26"/>
  <c r="U163" i="26"/>
  <c r="T163" i="26"/>
  <c r="S163" i="26"/>
  <c r="R163" i="26"/>
  <c r="Q163" i="26"/>
  <c r="P163" i="26"/>
  <c r="O163" i="26"/>
  <c r="N163" i="26"/>
  <c r="M163" i="26"/>
  <c r="L163" i="26"/>
  <c r="K163" i="26"/>
  <c r="J163" i="26"/>
  <c r="I163" i="26"/>
  <c r="H163" i="26"/>
  <c r="G163" i="26"/>
  <c r="F163" i="26"/>
  <c r="E163" i="26"/>
  <c r="D163" i="26"/>
  <c r="AJ162" i="26"/>
  <c r="AI162" i="26"/>
  <c r="AH162" i="26"/>
  <c r="AG162" i="26"/>
  <c r="AF162" i="26"/>
  <c r="AE162" i="26"/>
  <c r="AD162" i="26"/>
  <c r="AC162" i="26"/>
  <c r="AB162" i="26"/>
  <c r="AA162" i="26"/>
  <c r="Z162" i="26"/>
  <c r="Y162" i="26"/>
  <c r="X162" i="26"/>
  <c r="W162" i="26"/>
  <c r="V162" i="26"/>
  <c r="U162" i="26"/>
  <c r="T162" i="26"/>
  <c r="S162" i="26"/>
  <c r="R162" i="26"/>
  <c r="Q162" i="26"/>
  <c r="P162" i="26"/>
  <c r="O162" i="26"/>
  <c r="N162" i="26"/>
  <c r="M162" i="26"/>
  <c r="L162" i="26"/>
  <c r="K162" i="26"/>
  <c r="J162" i="26"/>
  <c r="I162" i="26"/>
  <c r="H162" i="26"/>
  <c r="G162" i="26"/>
  <c r="F162" i="26"/>
  <c r="E162" i="26"/>
  <c r="D162" i="26"/>
  <c r="AJ161" i="26"/>
  <c r="AI161" i="26"/>
  <c r="AH161" i="26"/>
  <c r="AG161" i="26"/>
  <c r="AF161" i="26"/>
  <c r="AE161" i="26"/>
  <c r="AD161" i="26"/>
  <c r="AC161" i="26"/>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K160" i="26"/>
  <c r="J160" i="26"/>
  <c r="I160" i="26"/>
  <c r="H160" i="26"/>
  <c r="G160" i="26"/>
  <c r="F160" i="26"/>
  <c r="E160" i="26"/>
  <c r="D160" i="26"/>
  <c r="AJ159" i="26"/>
  <c r="AI159" i="26"/>
  <c r="AH159" i="26"/>
  <c r="AG159" i="26"/>
  <c r="AF159" i="26"/>
  <c r="AE159" i="26"/>
  <c r="AD159" i="26"/>
  <c r="AC159" i="26"/>
  <c r="AB159" i="26"/>
  <c r="AA159" i="26"/>
  <c r="Z159" i="26"/>
  <c r="Y159" i="26"/>
  <c r="X159" i="26"/>
  <c r="W159" i="26"/>
  <c r="V159" i="26"/>
  <c r="U159" i="26"/>
  <c r="T159" i="26"/>
  <c r="AM159" i="26" s="1"/>
  <c r="S159" i="26"/>
  <c r="R159" i="26"/>
  <c r="Q159" i="26"/>
  <c r="P159" i="26"/>
  <c r="O159" i="26"/>
  <c r="N159" i="26"/>
  <c r="M159" i="26"/>
  <c r="L159" i="26"/>
  <c r="K159" i="26"/>
  <c r="J159" i="26"/>
  <c r="I159" i="26"/>
  <c r="H159" i="26"/>
  <c r="G159" i="26"/>
  <c r="F159" i="26"/>
  <c r="E159" i="26"/>
  <c r="D159" i="26"/>
  <c r="AJ158" i="26"/>
  <c r="AI158" i="26"/>
  <c r="AH158" i="26"/>
  <c r="AG158" i="26"/>
  <c r="AF158" i="26"/>
  <c r="AE158" i="26"/>
  <c r="AD158" i="26"/>
  <c r="AC158" i="26"/>
  <c r="AB158" i="26"/>
  <c r="AA158" i="26"/>
  <c r="Z158" i="26"/>
  <c r="Y158" i="26"/>
  <c r="X158" i="26"/>
  <c r="W158" i="26"/>
  <c r="V158" i="26"/>
  <c r="U158" i="26"/>
  <c r="T158" i="26"/>
  <c r="S158" i="26"/>
  <c r="R158" i="26"/>
  <c r="Q158" i="26"/>
  <c r="P158" i="26"/>
  <c r="O158" i="26"/>
  <c r="N158" i="26"/>
  <c r="M158" i="26"/>
  <c r="L158" i="26"/>
  <c r="K158" i="26"/>
  <c r="J158" i="26"/>
  <c r="I158" i="26"/>
  <c r="H158" i="26"/>
  <c r="G158" i="26"/>
  <c r="F158" i="26"/>
  <c r="E158" i="26"/>
  <c r="D158" i="26"/>
  <c r="AJ157" i="26"/>
  <c r="AI157" i="26"/>
  <c r="AH157" i="26"/>
  <c r="AG157" i="26"/>
  <c r="AF157" i="26"/>
  <c r="AE157" i="26"/>
  <c r="AD157" i="26"/>
  <c r="AC157" i="26"/>
  <c r="AB157" i="26"/>
  <c r="AA157" i="26"/>
  <c r="Z157" i="26"/>
  <c r="Y157" i="26"/>
  <c r="X157" i="26"/>
  <c r="W157" i="26"/>
  <c r="V157" i="26"/>
  <c r="U157" i="26"/>
  <c r="T157" i="26"/>
  <c r="S157" i="26"/>
  <c r="R157" i="26"/>
  <c r="Q157" i="26"/>
  <c r="P157" i="26"/>
  <c r="O157" i="26"/>
  <c r="N157" i="26"/>
  <c r="M157" i="26"/>
  <c r="L157" i="26"/>
  <c r="K157" i="26"/>
  <c r="J157" i="26"/>
  <c r="I157" i="26"/>
  <c r="H157" i="26"/>
  <c r="G157" i="26"/>
  <c r="F157" i="26"/>
  <c r="E157" i="26"/>
  <c r="D157" i="26"/>
  <c r="AJ156" i="26"/>
  <c r="AI156" i="26"/>
  <c r="AH156" i="26"/>
  <c r="AG156" i="26"/>
  <c r="AF156" i="26"/>
  <c r="AE156" i="26"/>
  <c r="AD156" i="26"/>
  <c r="AC156" i="26"/>
  <c r="AB156" i="26"/>
  <c r="AA156" i="26"/>
  <c r="Z156" i="26"/>
  <c r="Y156" i="26"/>
  <c r="X156" i="26"/>
  <c r="W156" i="26"/>
  <c r="V156" i="26"/>
  <c r="U156" i="26"/>
  <c r="T156" i="26"/>
  <c r="S156" i="26"/>
  <c r="R156" i="26"/>
  <c r="Q156" i="26"/>
  <c r="P156" i="26"/>
  <c r="O156" i="26"/>
  <c r="N156" i="26"/>
  <c r="M156" i="26"/>
  <c r="L156" i="26"/>
  <c r="K156" i="26"/>
  <c r="J156" i="26"/>
  <c r="I156" i="26"/>
  <c r="H156" i="26"/>
  <c r="G156" i="26"/>
  <c r="F156" i="26"/>
  <c r="E156" i="26"/>
  <c r="D156" i="26"/>
  <c r="AJ155" i="26"/>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J154" i="26"/>
  <c r="AI154" i="26"/>
  <c r="AH154" i="26"/>
  <c r="AG154" i="26"/>
  <c r="AF154" i="26"/>
  <c r="AE154" i="26"/>
  <c r="AD154" i="26"/>
  <c r="AC154" i="26"/>
  <c r="AB154" i="26"/>
  <c r="AA154" i="26"/>
  <c r="Z154" i="26"/>
  <c r="Y154" i="26"/>
  <c r="X154" i="26"/>
  <c r="W154" i="26"/>
  <c r="V154" i="26"/>
  <c r="U154" i="26"/>
  <c r="T154" i="26"/>
  <c r="S154" i="26"/>
  <c r="R154" i="26"/>
  <c r="Q154" i="26"/>
  <c r="P154" i="26"/>
  <c r="O154" i="26"/>
  <c r="N154" i="26"/>
  <c r="M154" i="26"/>
  <c r="L154" i="26"/>
  <c r="K154" i="26"/>
  <c r="J154" i="26"/>
  <c r="I154" i="26"/>
  <c r="H154" i="26"/>
  <c r="G154" i="26"/>
  <c r="F154" i="26"/>
  <c r="E154" i="26"/>
  <c r="D154" i="26"/>
  <c r="AJ153" i="26"/>
  <c r="AI153" i="26"/>
  <c r="AH153" i="26"/>
  <c r="AG153" i="26"/>
  <c r="AF153" i="26"/>
  <c r="AE153" i="26"/>
  <c r="AD153" i="26"/>
  <c r="AC153" i="26"/>
  <c r="AB153" i="26"/>
  <c r="AA153" i="26"/>
  <c r="Z153" i="26"/>
  <c r="Y153" i="26"/>
  <c r="X153" i="26"/>
  <c r="W153" i="26"/>
  <c r="V153" i="26"/>
  <c r="U153" i="26"/>
  <c r="T153" i="26"/>
  <c r="S153" i="26"/>
  <c r="R153" i="26"/>
  <c r="Q153" i="26"/>
  <c r="P153" i="26"/>
  <c r="O153" i="26"/>
  <c r="N153" i="26"/>
  <c r="M153" i="26"/>
  <c r="L153" i="26"/>
  <c r="K153" i="26"/>
  <c r="J153" i="26"/>
  <c r="I153" i="26"/>
  <c r="H153" i="26"/>
  <c r="G153" i="26"/>
  <c r="F153" i="26"/>
  <c r="E153" i="26"/>
  <c r="D153" i="26"/>
  <c r="AJ152" i="26"/>
  <c r="AI152" i="26"/>
  <c r="AH152" i="26"/>
  <c r="AG152" i="26"/>
  <c r="AF152" i="26"/>
  <c r="AE152" i="26"/>
  <c r="AD152" i="26"/>
  <c r="AC152" i="26"/>
  <c r="AB152" i="26"/>
  <c r="AA152" i="26"/>
  <c r="Z152" i="26"/>
  <c r="Y152" i="26"/>
  <c r="X152" i="26"/>
  <c r="W152" i="26"/>
  <c r="V152" i="26"/>
  <c r="U152" i="26"/>
  <c r="T152" i="26"/>
  <c r="S152" i="26"/>
  <c r="R152" i="26"/>
  <c r="Q152" i="26"/>
  <c r="P152" i="26"/>
  <c r="O152" i="26"/>
  <c r="N152" i="26"/>
  <c r="M152" i="26"/>
  <c r="L152" i="26"/>
  <c r="K152" i="26"/>
  <c r="J152" i="26"/>
  <c r="I152" i="26"/>
  <c r="H152" i="26"/>
  <c r="G152" i="26"/>
  <c r="F152" i="26"/>
  <c r="E152" i="26"/>
  <c r="D152" i="26"/>
  <c r="AJ151" i="26"/>
  <c r="AI151" i="26"/>
  <c r="AH151" i="26"/>
  <c r="AG151" i="26"/>
  <c r="AF151" i="26"/>
  <c r="AE151" i="26"/>
  <c r="AD151" i="26"/>
  <c r="AC151" i="26"/>
  <c r="AB151" i="26"/>
  <c r="AA151" i="26"/>
  <c r="Z151" i="26"/>
  <c r="Y151" i="26"/>
  <c r="X151" i="26"/>
  <c r="W151" i="26"/>
  <c r="V151" i="26"/>
  <c r="U151" i="26"/>
  <c r="T151" i="26"/>
  <c r="S151" i="26"/>
  <c r="R151" i="26"/>
  <c r="Q151" i="26"/>
  <c r="P151" i="26"/>
  <c r="O151" i="26"/>
  <c r="N151" i="26"/>
  <c r="M151" i="26"/>
  <c r="L151" i="26"/>
  <c r="AN151" i="26" s="1"/>
  <c r="K151" i="26"/>
  <c r="J151" i="26"/>
  <c r="I151" i="26"/>
  <c r="H151" i="26"/>
  <c r="G151" i="26"/>
  <c r="F151" i="26"/>
  <c r="E151" i="26"/>
  <c r="D151" i="26"/>
  <c r="AO151" i="26" s="1"/>
  <c r="AJ150" i="26"/>
  <c r="AI150" i="26"/>
  <c r="AH150" i="26"/>
  <c r="AG150" i="26"/>
  <c r="AF150" i="26"/>
  <c r="AE150" i="26"/>
  <c r="AD150" i="26"/>
  <c r="AC150" i="26"/>
  <c r="AB150" i="26"/>
  <c r="AA150" i="26"/>
  <c r="Z150" i="26"/>
  <c r="Y150" i="26"/>
  <c r="X150" i="26"/>
  <c r="W150" i="26"/>
  <c r="V150" i="26"/>
  <c r="U150" i="26"/>
  <c r="T150" i="26"/>
  <c r="S150" i="26"/>
  <c r="R150" i="26"/>
  <c r="Q150" i="26"/>
  <c r="P150" i="26"/>
  <c r="O150" i="26"/>
  <c r="N150" i="26"/>
  <c r="M150" i="26"/>
  <c r="L150" i="26"/>
  <c r="K150" i="26"/>
  <c r="J150" i="26"/>
  <c r="I150" i="26"/>
  <c r="H150" i="26"/>
  <c r="G150" i="26"/>
  <c r="F150" i="26"/>
  <c r="E150" i="26"/>
  <c r="D150" i="26"/>
  <c r="AJ149" i="26"/>
  <c r="AI149" i="26"/>
  <c r="AH149" i="26"/>
  <c r="AG149" i="26"/>
  <c r="AF149" i="26"/>
  <c r="AE149" i="26"/>
  <c r="AD149" i="26"/>
  <c r="AC149" i="26"/>
  <c r="AB149" i="26"/>
  <c r="AA149" i="26"/>
  <c r="Z149" i="26"/>
  <c r="Y149" i="26"/>
  <c r="X149" i="26"/>
  <c r="W149" i="26"/>
  <c r="V149" i="26"/>
  <c r="U149" i="26"/>
  <c r="T149" i="26"/>
  <c r="S149" i="26"/>
  <c r="R149" i="26"/>
  <c r="Q149" i="26"/>
  <c r="P149" i="26"/>
  <c r="O149" i="26"/>
  <c r="N149" i="26"/>
  <c r="M149" i="26"/>
  <c r="L149" i="26"/>
  <c r="K149" i="26"/>
  <c r="J149" i="26"/>
  <c r="I149" i="26"/>
  <c r="H149" i="26"/>
  <c r="G149" i="26"/>
  <c r="F149" i="26"/>
  <c r="E149" i="26"/>
  <c r="D149" i="26"/>
  <c r="AJ148" i="26"/>
  <c r="AI148" i="26"/>
  <c r="AH148" i="26"/>
  <c r="AG148" i="26"/>
  <c r="AF148" i="26"/>
  <c r="AE148" i="26"/>
  <c r="AD148" i="26"/>
  <c r="AC148" i="26"/>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N145" i="26"/>
  <c r="M145" i="26"/>
  <c r="L145" i="26"/>
  <c r="K145" i="26"/>
  <c r="J145" i="26"/>
  <c r="I145" i="26"/>
  <c r="H145" i="26"/>
  <c r="G145" i="26"/>
  <c r="F145" i="26"/>
  <c r="E145" i="26"/>
  <c r="D145" i="26"/>
  <c r="AJ144" i="26"/>
  <c r="AI144" i="26"/>
  <c r="AH144" i="26"/>
  <c r="AG144" i="26"/>
  <c r="AF144" i="26"/>
  <c r="AE144" i="26"/>
  <c r="AD144" i="26"/>
  <c r="AC144" i="26"/>
  <c r="AB144" i="26"/>
  <c r="AA144" i="26"/>
  <c r="Z144" i="26"/>
  <c r="Y144" i="26"/>
  <c r="X144" i="26"/>
  <c r="W144" i="26"/>
  <c r="V144" i="26"/>
  <c r="U144" i="26"/>
  <c r="T144" i="26"/>
  <c r="S144" i="26"/>
  <c r="R144" i="26"/>
  <c r="Q144" i="26"/>
  <c r="P144" i="26"/>
  <c r="O144" i="26"/>
  <c r="N144" i="26"/>
  <c r="M144" i="26"/>
  <c r="L144" i="26"/>
  <c r="K144" i="26"/>
  <c r="J144" i="26"/>
  <c r="I144" i="26"/>
  <c r="H144" i="26"/>
  <c r="G144" i="26"/>
  <c r="F144" i="26"/>
  <c r="E144" i="26"/>
  <c r="D144" i="26"/>
  <c r="AJ143" i="26"/>
  <c r="AI143" i="26"/>
  <c r="AH143" i="26"/>
  <c r="AG143" i="26"/>
  <c r="AF143" i="26"/>
  <c r="AE143" i="26"/>
  <c r="AD143" i="26"/>
  <c r="AC143" i="26"/>
  <c r="AB143" i="26"/>
  <c r="AA143" i="26"/>
  <c r="Z143" i="26"/>
  <c r="Y143" i="26"/>
  <c r="X143" i="26"/>
  <c r="W143" i="26"/>
  <c r="V143" i="26"/>
  <c r="U143" i="26"/>
  <c r="T143" i="26"/>
  <c r="S143" i="26"/>
  <c r="R143" i="26"/>
  <c r="Q143" i="26"/>
  <c r="P143" i="26"/>
  <c r="O143" i="26"/>
  <c r="N143" i="26"/>
  <c r="M143" i="26"/>
  <c r="L143" i="26"/>
  <c r="K143" i="26"/>
  <c r="J143" i="26"/>
  <c r="I143" i="26"/>
  <c r="H143" i="26"/>
  <c r="G143" i="26"/>
  <c r="F143" i="26"/>
  <c r="E143" i="26"/>
  <c r="D143" i="26"/>
  <c r="AJ142" i="26"/>
  <c r="AI142" i="26"/>
  <c r="AH142" i="26"/>
  <c r="AG142" i="26"/>
  <c r="AF142" i="26"/>
  <c r="AE142" i="26"/>
  <c r="AD142" i="26"/>
  <c r="AC142" i="26"/>
  <c r="AB142" i="26"/>
  <c r="AA142" i="26"/>
  <c r="Z142" i="26"/>
  <c r="Y142" i="26"/>
  <c r="X142" i="26"/>
  <c r="W142" i="26"/>
  <c r="V142" i="26"/>
  <c r="U142" i="26"/>
  <c r="T142" i="26"/>
  <c r="S142" i="26"/>
  <c r="R142" i="26"/>
  <c r="Q142" i="26"/>
  <c r="P142" i="26"/>
  <c r="O142" i="26"/>
  <c r="N142" i="26"/>
  <c r="M142" i="26"/>
  <c r="L142" i="26"/>
  <c r="K142" i="26"/>
  <c r="J142" i="26"/>
  <c r="I142" i="26"/>
  <c r="H142" i="26"/>
  <c r="G142" i="26"/>
  <c r="F142" i="26"/>
  <c r="E142" i="26"/>
  <c r="D142" i="26"/>
  <c r="AJ141" i="26"/>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U140" i="26"/>
  <c r="T140" i="26"/>
  <c r="S140" i="26"/>
  <c r="R140" i="26"/>
  <c r="Q140" i="26"/>
  <c r="P140" i="26"/>
  <c r="O140" i="26"/>
  <c r="N140" i="26"/>
  <c r="M140" i="26"/>
  <c r="L140" i="26"/>
  <c r="K140" i="26"/>
  <c r="J140" i="26"/>
  <c r="I140" i="26"/>
  <c r="H140" i="26"/>
  <c r="G140" i="26"/>
  <c r="F140" i="26"/>
  <c r="E140" i="26"/>
  <c r="D140" i="26"/>
  <c r="AJ139" i="26"/>
  <c r="AI139" i="26"/>
  <c r="AH139" i="26"/>
  <c r="AG139" i="26"/>
  <c r="AF139" i="26"/>
  <c r="AE139" i="26"/>
  <c r="AD139" i="26"/>
  <c r="AC139" i="26"/>
  <c r="AB139" i="26"/>
  <c r="AA139" i="26"/>
  <c r="Z139" i="26"/>
  <c r="Y139" i="26"/>
  <c r="X139" i="26"/>
  <c r="W139" i="26"/>
  <c r="V139" i="26"/>
  <c r="U139" i="26"/>
  <c r="T139" i="26"/>
  <c r="S139" i="26"/>
  <c r="R139" i="26"/>
  <c r="Q139" i="26"/>
  <c r="P139" i="26"/>
  <c r="O139" i="26"/>
  <c r="N139" i="26"/>
  <c r="M139" i="26"/>
  <c r="L139" i="26"/>
  <c r="K139" i="26"/>
  <c r="J139" i="26"/>
  <c r="I139" i="26"/>
  <c r="H139" i="26"/>
  <c r="G139" i="26"/>
  <c r="F139" i="26"/>
  <c r="E139" i="26"/>
  <c r="D139" i="26"/>
  <c r="AJ138" i="26"/>
  <c r="AI138" i="26"/>
  <c r="AH138" i="26"/>
  <c r="AG138" i="26"/>
  <c r="AF138" i="26"/>
  <c r="AE138" i="26"/>
  <c r="AD138" i="26"/>
  <c r="AC138" i="26"/>
  <c r="AB138" i="26"/>
  <c r="AA138" i="26"/>
  <c r="Z138" i="26"/>
  <c r="Y138" i="26"/>
  <c r="X138" i="26"/>
  <c r="W138" i="26"/>
  <c r="V138" i="26"/>
  <c r="U138" i="26"/>
  <c r="T138" i="26"/>
  <c r="S138" i="26"/>
  <c r="R138" i="26"/>
  <c r="Q138" i="26"/>
  <c r="P138" i="26"/>
  <c r="O138" i="26"/>
  <c r="N138" i="26"/>
  <c r="M138" i="26"/>
  <c r="L138" i="26"/>
  <c r="K138" i="26"/>
  <c r="J138" i="26"/>
  <c r="I138" i="26"/>
  <c r="H138" i="26"/>
  <c r="G138" i="26"/>
  <c r="F138" i="26"/>
  <c r="E138" i="26"/>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E136" i="26"/>
  <c r="D136" i="26"/>
  <c r="AQ134" i="26"/>
  <c r="AR69" i="26" s="1"/>
  <c r="AJ134" i="26"/>
  <c r="AI134" i="26"/>
  <c r="AH134" i="26"/>
  <c r="AG134" i="26"/>
  <c r="AF134" i="26"/>
  <c r="AE134" i="26"/>
  <c r="AD134" i="26"/>
  <c r="AC134" i="26"/>
  <c r="AL134" i="26" s="1"/>
  <c r="AB134" i="26"/>
  <c r="AA134" i="26"/>
  <c r="Z134" i="26"/>
  <c r="Y134" i="26"/>
  <c r="X134" i="26"/>
  <c r="W134" i="26"/>
  <c r="V134" i="26"/>
  <c r="U134" i="26"/>
  <c r="T134" i="26"/>
  <c r="S134" i="26"/>
  <c r="R134" i="26"/>
  <c r="Q134" i="26"/>
  <c r="P134" i="26"/>
  <c r="O134" i="26"/>
  <c r="N134" i="26"/>
  <c r="M134" i="26"/>
  <c r="AN134" i="26" s="1"/>
  <c r="L134" i="26"/>
  <c r="K134" i="26"/>
  <c r="J134" i="26"/>
  <c r="I134" i="26"/>
  <c r="H134" i="26"/>
  <c r="G134" i="26"/>
  <c r="F134" i="26"/>
  <c r="E134" i="26"/>
  <c r="D134" i="26"/>
  <c r="AQ133" i="26"/>
  <c r="AR68" i="26" s="1"/>
  <c r="AJ133" i="26"/>
  <c r="AI133" i="26"/>
  <c r="AH133" i="26"/>
  <c r="AG133" i="26"/>
  <c r="AF133" i="26"/>
  <c r="AE133" i="26"/>
  <c r="AD133" i="26"/>
  <c r="AC133" i="26"/>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J132" i="26"/>
  <c r="AQ132" i="26" s="1"/>
  <c r="AI132" i="26"/>
  <c r="AH132" i="26"/>
  <c r="AG132" i="26"/>
  <c r="AF132" i="26"/>
  <c r="AL132" i="26" s="1"/>
  <c r="AE132" i="26"/>
  <c r="AD132" i="26"/>
  <c r="AC132" i="26"/>
  <c r="AB132" i="26"/>
  <c r="AA132" i="26"/>
  <c r="Z132" i="26"/>
  <c r="Y132" i="26"/>
  <c r="X132" i="26"/>
  <c r="W132" i="26"/>
  <c r="V132" i="26"/>
  <c r="U132" i="26"/>
  <c r="T132" i="26"/>
  <c r="S132" i="26"/>
  <c r="R132" i="26"/>
  <c r="Q132" i="26"/>
  <c r="P132" i="26"/>
  <c r="O132" i="26"/>
  <c r="N132" i="26"/>
  <c r="M132" i="26"/>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G131" i="26"/>
  <c r="F131" i="26"/>
  <c r="E131" i="26"/>
  <c r="D131" i="26"/>
  <c r="AJ130" i="26"/>
  <c r="AQ130" i="26" s="1"/>
  <c r="AR65" i="26" s="1"/>
  <c r="AI130" i="26"/>
  <c r="AH130" i="26"/>
  <c r="AG130" i="26"/>
  <c r="AF130" i="26"/>
  <c r="AE130" i="26"/>
  <c r="AD130" i="26"/>
  <c r="AC130" i="26"/>
  <c r="AB130" i="26"/>
  <c r="AA130" i="26"/>
  <c r="Z130" i="26"/>
  <c r="Y130" i="26"/>
  <c r="X130" i="26"/>
  <c r="W130" i="26"/>
  <c r="V130" i="26"/>
  <c r="U130" i="26"/>
  <c r="T130" i="26"/>
  <c r="S130" i="26"/>
  <c r="R130" i="26"/>
  <c r="Q130" i="26"/>
  <c r="P130" i="26"/>
  <c r="O130" i="26"/>
  <c r="N130" i="26"/>
  <c r="M130" i="26"/>
  <c r="L130" i="26"/>
  <c r="K130" i="26"/>
  <c r="J130" i="26"/>
  <c r="I130" i="26"/>
  <c r="H130" i="26"/>
  <c r="G130" i="26"/>
  <c r="F130" i="26"/>
  <c r="E130" i="26"/>
  <c r="D130" i="26"/>
  <c r="AQ129" i="26"/>
  <c r="AJ129" i="26"/>
  <c r="AI129" i="26"/>
  <c r="AH129" i="26"/>
  <c r="AG129" i="26"/>
  <c r="AF129" i="26"/>
  <c r="AE129" i="26"/>
  <c r="AD129" i="26"/>
  <c r="AC129" i="26"/>
  <c r="AL129" i="26" s="1"/>
  <c r="AB129" i="26"/>
  <c r="AA129" i="26"/>
  <c r="Z129" i="26"/>
  <c r="Y129" i="26"/>
  <c r="X129" i="26"/>
  <c r="W129" i="26"/>
  <c r="V129" i="26"/>
  <c r="U129" i="26"/>
  <c r="T129" i="26"/>
  <c r="S129" i="26"/>
  <c r="R129" i="26"/>
  <c r="Q129" i="26"/>
  <c r="P129" i="26"/>
  <c r="O129" i="26"/>
  <c r="N129" i="26"/>
  <c r="M129" i="26"/>
  <c r="L129" i="26"/>
  <c r="K129" i="26"/>
  <c r="J129" i="26"/>
  <c r="I129" i="26"/>
  <c r="H129" i="26"/>
  <c r="G129" i="26"/>
  <c r="F129" i="26"/>
  <c r="E129" i="26"/>
  <c r="D129" i="26"/>
  <c r="AJ128" i="26"/>
  <c r="AQ128" i="26" s="1"/>
  <c r="AI128" i="26"/>
  <c r="AH128" i="26"/>
  <c r="AG128" i="26"/>
  <c r="AF128" i="26"/>
  <c r="AE128" i="26"/>
  <c r="AD128" i="26"/>
  <c r="AC128" i="26"/>
  <c r="AB128" i="26"/>
  <c r="AA128" i="26"/>
  <c r="Z128" i="26"/>
  <c r="Y128" i="26"/>
  <c r="X128" i="26"/>
  <c r="W128" i="26"/>
  <c r="V128" i="26"/>
  <c r="U128" i="26"/>
  <c r="T128" i="26"/>
  <c r="S128" i="26"/>
  <c r="R128" i="26"/>
  <c r="Q128" i="26"/>
  <c r="P128" i="26"/>
  <c r="O128" i="26"/>
  <c r="N128" i="26"/>
  <c r="M128" i="26"/>
  <c r="L128" i="26"/>
  <c r="K128" i="26"/>
  <c r="J128" i="26"/>
  <c r="I128" i="26"/>
  <c r="H128" i="26"/>
  <c r="G128" i="26"/>
  <c r="F128" i="26"/>
  <c r="E128" i="26"/>
  <c r="D128" i="26"/>
  <c r="AJ127" i="26"/>
  <c r="AQ127" i="26" s="1"/>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AN127" i="26" s="1"/>
  <c r="K127" i="26"/>
  <c r="J127" i="26"/>
  <c r="I127" i="26"/>
  <c r="H127" i="26"/>
  <c r="G127" i="26"/>
  <c r="F127" i="26"/>
  <c r="E127" i="26"/>
  <c r="D127" i="26"/>
  <c r="C127" i="26"/>
  <c r="AJ126" i="26"/>
  <c r="AQ126" i="26" s="1"/>
  <c r="AR61" i="26" s="1"/>
  <c r="AI126" i="26"/>
  <c r="AH126" i="26"/>
  <c r="AG126" i="26"/>
  <c r="AF126" i="26"/>
  <c r="AE126" i="26"/>
  <c r="AD126" i="26"/>
  <c r="AC126" i="26"/>
  <c r="AB126" i="26"/>
  <c r="AA126" i="26"/>
  <c r="Z126" i="26"/>
  <c r="Y126" i="26"/>
  <c r="X126" i="26"/>
  <c r="W126" i="26"/>
  <c r="V126" i="26"/>
  <c r="U126" i="26"/>
  <c r="T126" i="26"/>
  <c r="S126" i="26"/>
  <c r="R126" i="26"/>
  <c r="Q126" i="26"/>
  <c r="P126" i="26"/>
  <c r="O126" i="26"/>
  <c r="N126" i="26"/>
  <c r="M126" i="26"/>
  <c r="L126" i="26"/>
  <c r="K126" i="26"/>
  <c r="J126" i="26"/>
  <c r="I126" i="26"/>
  <c r="H126" i="26"/>
  <c r="G126" i="26"/>
  <c r="F126" i="26"/>
  <c r="E126" i="26"/>
  <c r="D126" i="26"/>
  <c r="AQ125" i="26"/>
  <c r="AJ125" i="26"/>
  <c r="AI125" i="26"/>
  <c r="AH125" i="26"/>
  <c r="AG125" i="26"/>
  <c r="AF125" i="26"/>
  <c r="AE125" i="26"/>
  <c r="AD125" i="26"/>
  <c r="AC125" i="26"/>
  <c r="AB125" i="26"/>
  <c r="AA125" i="26"/>
  <c r="Z125" i="26"/>
  <c r="Y125" i="26"/>
  <c r="X125" i="26"/>
  <c r="W125" i="26"/>
  <c r="V125" i="26"/>
  <c r="U125" i="26"/>
  <c r="T125" i="26"/>
  <c r="S125" i="26"/>
  <c r="R125" i="26"/>
  <c r="Q125" i="26"/>
  <c r="P125" i="26"/>
  <c r="O125" i="26"/>
  <c r="N125" i="26"/>
  <c r="M125" i="26"/>
  <c r="L125" i="26"/>
  <c r="K125" i="26"/>
  <c r="J125" i="26"/>
  <c r="I125" i="26"/>
  <c r="H125" i="26"/>
  <c r="G125" i="26"/>
  <c r="F125" i="26"/>
  <c r="E125" i="26"/>
  <c r="D125" i="26"/>
  <c r="AJ124" i="26"/>
  <c r="AQ124" i="26" s="1"/>
  <c r="AI124" i="26"/>
  <c r="AH124" i="26"/>
  <c r="AG124" i="26"/>
  <c r="AF124" i="26"/>
  <c r="AE124" i="26"/>
  <c r="AD124" i="26"/>
  <c r="AC124" i="26"/>
  <c r="AB124" i="26"/>
  <c r="AA124" i="26"/>
  <c r="Z124" i="26"/>
  <c r="Y124" i="26"/>
  <c r="X124" i="26"/>
  <c r="W124" i="26"/>
  <c r="V124" i="26"/>
  <c r="U124" i="26"/>
  <c r="T124" i="26"/>
  <c r="S124" i="26"/>
  <c r="R124" i="26"/>
  <c r="Q124" i="26"/>
  <c r="P124" i="26"/>
  <c r="O124" i="26"/>
  <c r="N124" i="26"/>
  <c r="M124" i="26"/>
  <c r="L124" i="26"/>
  <c r="K124" i="26"/>
  <c r="J124" i="26"/>
  <c r="I124" i="26"/>
  <c r="H124" i="26"/>
  <c r="G124" i="26"/>
  <c r="F124" i="26"/>
  <c r="E124" i="26"/>
  <c r="D124" i="26"/>
  <c r="AJ123" i="26"/>
  <c r="AQ123" i="26" s="1"/>
  <c r="AI123" i="26"/>
  <c r="AH123" i="26"/>
  <c r="AG123" i="26"/>
  <c r="AF123" i="26"/>
  <c r="AE123" i="26"/>
  <c r="AD123" i="26"/>
  <c r="AC123" i="26"/>
  <c r="AB123" i="26"/>
  <c r="AA123" i="26"/>
  <c r="Z123" i="26"/>
  <c r="Y123" i="26"/>
  <c r="X123" i="26"/>
  <c r="W123" i="26"/>
  <c r="V123" i="26"/>
  <c r="U123" i="26"/>
  <c r="T123" i="26"/>
  <c r="S123" i="26"/>
  <c r="R123" i="26"/>
  <c r="Q123" i="26"/>
  <c r="P123" i="26"/>
  <c r="O123" i="26"/>
  <c r="N123" i="26"/>
  <c r="M123" i="26"/>
  <c r="L123" i="26"/>
  <c r="K123" i="26"/>
  <c r="J123" i="26"/>
  <c r="I123" i="26"/>
  <c r="H123" i="26"/>
  <c r="G123" i="26"/>
  <c r="F123" i="26"/>
  <c r="E123" i="26"/>
  <c r="D123" i="26"/>
  <c r="C123" i="26"/>
  <c r="AJ122" i="26"/>
  <c r="AQ122" i="26" s="1"/>
  <c r="AI122" i="26"/>
  <c r="AH122" i="26"/>
  <c r="AG122" i="26"/>
  <c r="AF122" i="26"/>
  <c r="AE122" i="26"/>
  <c r="AD122" i="26"/>
  <c r="AC122" i="26"/>
  <c r="AB122" i="26"/>
  <c r="AA122" i="26"/>
  <c r="Z122" i="26"/>
  <c r="Y122" i="26"/>
  <c r="X122" i="26"/>
  <c r="W122" i="26"/>
  <c r="V122" i="26"/>
  <c r="U122" i="26"/>
  <c r="T122" i="26"/>
  <c r="S122" i="26"/>
  <c r="R122" i="26"/>
  <c r="Q122" i="26"/>
  <c r="P122" i="26"/>
  <c r="O122" i="26"/>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U121" i="26"/>
  <c r="T121" i="26"/>
  <c r="S121" i="26"/>
  <c r="R121" i="26"/>
  <c r="Q121" i="26"/>
  <c r="P121" i="26"/>
  <c r="O121" i="26"/>
  <c r="N121" i="26"/>
  <c r="M121" i="26"/>
  <c r="L121" i="26"/>
  <c r="K121" i="26"/>
  <c r="J121" i="26"/>
  <c r="I121" i="26"/>
  <c r="H121" i="26"/>
  <c r="G121" i="26"/>
  <c r="F121" i="26"/>
  <c r="E121" i="26"/>
  <c r="D121" i="26"/>
  <c r="AJ120" i="26"/>
  <c r="AQ120" i="26" s="1"/>
  <c r="AI120" i="26"/>
  <c r="AH120" i="26"/>
  <c r="AG120" i="26"/>
  <c r="AF120" i="26"/>
  <c r="AE120" i="26"/>
  <c r="AD120" i="26"/>
  <c r="AC120" i="26"/>
  <c r="AB120" i="26"/>
  <c r="AA120" i="26"/>
  <c r="Z120" i="26"/>
  <c r="Y120" i="26"/>
  <c r="X120" i="26"/>
  <c r="W120" i="26"/>
  <c r="V120" i="26"/>
  <c r="U120" i="26"/>
  <c r="T120" i="26"/>
  <c r="S120" i="26"/>
  <c r="R120" i="26"/>
  <c r="Q120" i="26"/>
  <c r="P120" i="26"/>
  <c r="O120" i="26"/>
  <c r="N120" i="26"/>
  <c r="M120" i="26"/>
  <c r="L120" i="26"/>
  <c r="K120" i="26"/>
  <c r="J120" i="26"/>
  <c r="I120" i="26"/>
  <c r="H120" i="26"/>
  <c r="G120" i="26"/>
  <c r="F120" i="26"/>
  <c r="E120" i="26"/>
  <c r="D120" i="26"/>
  <c r="AJ119" i="26"/>
  <c r="AQ119" i="26" s="1"/>
  <c r="AI119" i="26"/>
  <c r="AH119" i="26"/>
  <c r="AG119" i="26"/>
  <c r="AF119" i="26"/>
  <c r="AE119" i="26"/>
  <c r="AD119" i="26"/>
  <c r="AC119" i="26"/>
  <c r="AB119" i="26"/>
  <c r="AL119" i="26" s="1"/>
  <c r="AA119" i="26"/>
  <c r="Z119" i="26"/>
  <c r="Y119" i="26"/>
  <c r="X119" i="26"/>
  <c r="W119" i="26"/>
  <c r="V119" i="26"/>
  <c r="U119" i="26"/>
  <c r="T119" i="26"/>
  <c r="S119" i="26"/>
  <c r="R119" i="26"/>
  <c r="Q119" i="26"/>
  <c r="P119" i="26"/>
  <c r="O119" i="26"/>
  <c r="N119" i="26"/>
  <c r="M119" i="26"/>
  <c r="L119" i="26"/>
  <c r="AN119" i="26" s="1"/>
  <c r="K119" i="26"/>
  <c r="J119" i="26"/>
  <c r="I119" i="26"/>
  <c r="H119" i="26"/>
  <c r="G119" i="26"/>
  <c r="F119" i="26"/>
  <c r="E119" i="26"/>
  <c r="D119" i="26"/>
  <c r="AO119" i="26" s="1"/>
  <c r="AJ118" i="26"/>
  <c r="AQ118" i="26" s="1"/>
  <c r="AR53" i="26" s="1"/>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Q117" i="26"/>
  <c r="AJ117" i="26"/>
  <c r="AI117" i="26"/>
  <c r="AH117" i="26"/>
  <c r="AG117" i="26"/>
  <c r="AF117" i="26"/>
  <c r="AE117" i="26"/>
  <c r="AD117" i="26"/>
  <c r="AC117" i="26"/>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D117" i="26"/>
  <c r="AJ116" i="26"/>
  <c r="AQ116" i="26" s="1"/>
  <c r="AI116" i="26"/>
  <c r="AH116" i="26"/>
  <c r="AG116" i="26"/>
  <c r="AF116" i="26"/>
  <c r="AE116" i="26"/>
  <c r="AD116" i="26"/>
  <c r="AC116" i="26"/>
  <c r="AB116" i="26"/>
  <c r="AA116" i="26"/>
  <c r="Z116" i="26"/>
  <c r="Y116" i="26"/>
  <c r="X116" i="26"/>
  <c r="W116" i="26"/>
  <c r="V116" i="26"/>
  <c r="U116" i="26"/>
  <c r="T116" i="26"/>
  <c r="S116" i="26"/>
  <c r="R116" i="26"/>
  <c r="Q116" i="26"/>
  <c r="P116" i="26"/>
  <c r="O116" i="26"/>
  <c r="N116" i="26"/>
  <c r="M116" i="26"/>
  <c r="L116" i="26"/>
  <c r="K116" i="26"/>
  <c r="J116" i="26"/>
  <c r="I116" i="26"/>
  <c r="H116" i="26"/>
  <c r="G116" i="26"/>
  <c r="F116" i="26"/>
  <c r="E116" i="26"/>
  <c r="D116" i="26"/>
  <c r="AJ115" i="26"/>
  <c r="AQ115" i="26" s="1"/>
  <c r="AR51" i="26" s="1"/>
  <c r="AI115" i="26"/>
  <c r="AH115" i="26"/>
  <c r="AG115" i="26"/>
  <c r="AF115" i="26"/>
  <c r="AE115" i="26"/>
  <c r="AD115" i="26"/>
  <c r="AC115" i="26"/>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C115" i="26"/>
  <c r="AJ114" i="26"/>
  <c r="AQ114"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Q113" i="26"/>
  <c r="AJ113" i="26"/>
  <c r="AI113" i="26"/>
  <c r="AH113" i="26"/>
  <c r="AG113" i="26"/>
  <c r="AF113" i="26"/>
  <c r="AE113" i="26"/>
  <c r="AD113" i="26"/>
  <c r="AC113" i="26"/>
  <c r="AB113" i="26"/>
  <c r="AA113" i="26"/>
  <c r="Z113" i="26"/>
  <c r="Y113" i="26"/>
  <c r="X113" i="26"/>
  <c r="W113" i="26"/>
  <c r="V113" i="26"/>
  <c r="U113" i="26"/>
  <c r="T113" i="26"/>
  <c r="S113" i="26"/>
  <c r="R113" i="26"/>
  <c r="Q113" i="26"/>
  <c r="P113" i="26"/>
  <c r="O113" i="26"/>
  <c r="N113" i="26"/>
  <c r="M113" i="26"/>
  <c r="L113" i="26"/>
  <c r="K113" i="26"/>
  <c r="J113" i="26"/>
  <c r="I113" i="26"/>
  <c r="H113" i="26"/>
  <c r="G113" i="26"/>
  <c r="F113" i="26"/>
  <c r="E113" i="26"/>
  <c r="D113" i="26"/>
  <c r="AJ112" i="26"/>
  <c r="AQ112" i="26" s="1"/>
  <c r="AI112" i="26"/>
  <c r="AH112" i="26"/>
  <c r="AG112" i="26"/>
  <c r="AF112" i="26"/>
  <c r="AE112" i="26"/>
  <c r="AD112" i="26"/>
  <c r="AC112" i="26"/>
  <c r="AB112" i="26"/>
  <c r="AA112" i="26"/>
  <c r="Z112" i="26"/>
  <c r="Y112" i="26"/>
  <c r="X112" i="26"/>
  <c r="W112" i="26"/>
  <c r="V112" i="26"/>
  <c r="U112" i="26"/>
  <c r="T112" i="26"/>
  <c r="S112" i="26"/>
  <c r="R112" i="26"/>
  <c r="Q112" i="26"/>
  <c r="P112" i="26"/>
  <c r="O112" i="26"/>
  <c r="N112" i="26"/>
  <c r="M112" i="26"/>
  <c r="L112" i="26"/>
  <c r="K112" i="26"/>
  <c r="J112" i="26"/>
  <c r="I112" i="26"/>
  <c r="H112" i="26"/>
  <c r="G112" i="26"/>
  <c r="F112" i="26"/>
  <c r="E112" i="26"/>
  <c r="D112" i="26"/>
  <c r="AJ111" i="26"/>
  <c r="AQ111" i="26" s="1"/>
  <c r="AI111" i="26"/>
  <c r="AH111" i="26"/>
  <c r="AG111" i="26"/>
  <c r="AF111" i="26"/>
  <c r="AE111" i="26"/>
  <c r="AD111" i="26"/>
  <c r="AC111" i="26"/>
  <c r="AB111" i="26"/>
  <c r="AA111" i="26"/>
  <c r="Z111" i="26"/>
  <c r="Y111" i="26"/>
  <c r="X111" i="26"/>
  <c r="W111" i="26"/>
  <c r="V111" i="26"/>
  <c r="U111" i="26"/>
  <c r="T111" i="26"/>
  <c r="S111" i="26"/>
  <c r="R111" i="26"/>
  <c r="Q111" i="26"/>
  <c r="P111" i="26"/>
  <c r="O111" i="26"/>
  <c r="N111" i="26"/>
  <c r="M111" i="26"/>
  <c r="L111" i="26"/>
  <c r="K111" i="26"/>
  <c r="J111" i="26"/>
  <c r="I111" i="26"/>
  <c r="H111" i="26"/>
  <c r="G111" i="26"/>
  <c r="F111" i="26"/>
  <c r="E111" i="26"/>
  <c r="D111" i="26"/>
  <c r="AQ110" i="26"/>
  <c r="AJ110" i="26"/>
  <c r="AI110" i="26"/>
  <c r="AH110" i="26"/>
  <c r="AG110" i="26"/>
  <c r="AF110" i="26"/>
  <c r="AE110" i="26"/>
  <c r="AD110" i="26"/>
  <c r="AC110" i="26"/>
  <c r="AL110" i="26" s="1"/>
  <c r="AB110" i="26"/>
  <c r="AA110" i="26"/>
  <c r="Z110" i="26"/>
  <c r="Y110" i="26"/>
  <c r="X110" i="26"/>
  <c r="W110" i="26"/>
  <c r="V110" i="26"/>
  <c r="U110" i="26"/>
  <c r="T110" i="26"/>
  <c r="S110" i="26"/>
  <c r="R110" i="26"/>
  <c r="Q110" i="26"/>
  <c r="P110" i="26"/>
  <c r="O110" i="26"/>
  <c r="N110" i="26"/>
  <c r="M110" i="26"/>
  <c r="AN110" i="26" s="1"/>
  <c r="L110" i="26"/>
  <c r="K110" i="26"/>
  <c r="J110" i="26"/>
  <c r="I110" i="26"/>
  <c r="H110" i="26"/>
  <c r="G110" i="26"/>
  <c r="F110" i="26"/>
  <c r="E110" i="26"/>
  <c r="D110" i="26"/>
  <c r="AJ109" i="26"/>
  <c r="AQ109" i="26" s="1"/>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K109" i="26"/>
  <c r="J109" i="26"/>
  <c r="I109" i="26"/>
  <c r="H109" i="26"/>
  <c r="G109" i="26"/>
  <c r="F109" i="26"/>
  <c r="E109" i="26"/>
  <c r="D109" i="26"/>
  <c r="AJ108" i="26"/>
  <c r="AQ108" i="26" s="1"/>
  <c r="AI108" i="26"/>
  <c r="AH108" i="26"/>
  <c r="AG108" i="26"/>
  <c r="AF108" i="26"/>
  <c r="AL108" i="26" s="1"/>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Q107" i="26"/>
  <c r="AJ107" i="26"/>
  <c r="AI107" i="26"/>
  <c r="AH107" i="26"/>
  <c r="AG107" i="26"/>
  <c r="AF107" i="26"/>
  <c r="AE107" i="26"/>
  <c r="AD107" i="26"/>
  <c r="AC107" i="26"/>
  <c r="AB107" i="26"/>
  <c r="AA107" i="26"/>
  <c r="Z107" i="26"/>
  <c r="Y107" i="26"/>
  <c r="X107" i="26"/>
  <c r="W107" i="26"/>
  <c r="V107" i="26"/>
  <c r="U107" i="26"/>
  <c r="T107" i="26"/>
  <c r="S107" i="26"/>
  <c r="R107" i="26"/>
  <c r="Q107" i="26"/>
  <c r="P107" i="26"/>
  <c r="O107" i="26"/>
  <c r="N107" i="26"/>
  <c r="M107" i="26"/>
  <c r="L107" i="26"/>
  <c r="AN107" i="26" s="1"/>
  <c r="K107" i="26"/>
  <c r="J107" i="26"/>
  <c r="I107" i="26"/>
  <c r="H107" i="26"/>
  <c r="G107" i="26"/>
  <c r="F107" i="26"/>
  <c r="E107" i="26"/>
  <c r="D107" i="26"/>
  <c r="AQ106" i="26"/>
  <c r="AJ106" i="26"/>
  <c r="AI106" i="26"/>
  <c r="AH106" i="26"/>
  <c r="AG106" i="26"/>
  <c r="AF106" i="26"/>
  <c r="AE106" i="26"/>
  <c r="AD106" i="26"/>
  <c r="AC106" i="26"/>
  <c r="AB106" i="26"/>
  <c r="AA106" i="26"/>
  <c r="Z106" i="26"/>
  <c r="Y106" i="26"/>
  <c r="X106" i="26"/>
  <c r="W106" i="26"/>
  <c r="V106" i="26"/>
  <c r="U106" i="26"/>
  <c r="T106" i="26"/>
  <c r="S106" i="26"/>
  <c r="R106" i="26"/>
  <c r="Q106" i="26"/>
  <c r="P106" i="26"/>
  <c r="O106" i="26"/>
  <c r="N106" i="26"/>
  <c r="M106" i="26"/>
  <c r="AN106" i="26" s="1"/>
  <c r="L106" i="26"/>
  <c r="K106" i="26"/>
  <c r="J106" i="26"/>
  <c r="I106" i="26"/>
  <c r="H106" i="26"/>
  <c r="G106" i="26"/>
  <c r="F106" i="26"/>
  <c r="E106" i="26"/>
  <c r="D106" i="26"/>
  <c r="AJ105" i="26"/>
  <c r="AQ105" i="26" s="1"/>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AJ104" i="26"/>
  <c r="AQ104" i="26" s="1"/>
  <c r="AI104" i="26"/>
  <c r="AH104" i="26"/>
  <c r="AG104" i="26"/>
  <c r="AF104" i="26"/>
  <c r="AL104" i="26" s="1"/>
  <c r="AE104" i="26"/>
  <c r="AD104" i="26"/>
  <c r="AC104" i="26"/>
  <c r="AB104" i="26"/>
  <c r="AA104" i="26"/>
  <c r="Z104" i="26"/>
  <c r="Y104" i="26"/>
  <c r="X104" i="26"/>
  <c r="W104" i="26"/>
  <c r="V104" i="26"/>
  <c r="U104" i="26"/>
  <c r="T104" i="26"/>
  <c r="S104" i="26"/>
  <c r="R104" i="26"/>
  <c r="Q104" i="26"/>
  <c r="P104" i="26"/>
  <c r="O104" i="26"/>
  <c r="N104" i="26"/>
  <c r="M104" i="26"/>
  <c r="L104" i="26"/>
  <c r="K104" i="26"/>
  <c r="J104" i="26"/>
  <c r="I104" i="26"/>
  <c r="H104" i="26"/>
  <c r="G104" i="26"/>
  <c r="F104" i="26"/>
  <c r="E104" i="26"/>
  <c r="D104" i="26"/>
  <c r="AQ103" i="26"/>
  <c r="AR39" i="26" s="1"/>
  <c r="AJ103" i="26"/>
  <c r="AI103" i="26"/>
  <c r="AH103" i="26"/>
  <c r="AG103" i="26"/>
  <c r="AF103" i="26"/>
  <c r="AE103" i="26"/>
  <c r="AD103" i="26"/>
  <c r="AC103" i="26"/>
  <c r="AB103" i="26"/>
  <c r="AA103" i="26"/>
  <c r="Z103" i="26"/>
  <c r="Y103" i="26"/>
  <c r="X103" i="26"/>
  <c r="W103" i="26"/>
  <c r="V103" i="26"/>
  <c r="U103" i="26"/>
  <c r="T103" i="26"/>
  <c r="AM103" i="26" s="1"/>
  <c r="S103" i="26"/>
  <c r="R103" i="26"/>
  <c r="Q103" i="26"/>
  <c r="P103" i="26"/>
  <c r="O103" i="26"/>
  <c r="N103" i="26"/>
  <c r="M103" i="26"/>
  <c r="L103" i="26"/>
  <c r="K103" i="26"/>
  <c r="J103" i="26"/>
  <c r="I103" i="26"/>
  <c r="H103" i="26"/>
  <c r="G103" i="26"/>
  <c r="F103" i="26"/>
  <c r="E103" i="26"/>
  <c r="D103" i="26"/>
  <c r="C103" i="26"/>
  <c r="AJ102" i="26"/>
  <c r="AI102" i="26"/>
  <c r="AH102" i="26"/>
  <c r="AG102" i="26"/>
  <c r="AF102" i="26"/>
  <c r="AE102" i="26"/>
  <c r="AD102" i="26"/>
  <c r="AC102" i="26"/>
  <c r="AB102" i="26"/>
  <c r="AA102" i="26"/>
  <c r="Z102" i="26"/>
  <c r="Y102" i="26"/>
  <c r="X102" i="26"/>
  <c r="W102" i="26"/>
  <c r="V102" i="26"/>
  <c r="U102" i="26"/>
  <c r="T102" i="26"/>
  <c r="S102" i="26"/>
  <c r="R102" i="26"/>
  <c r="Q102" i="26"/>
  <c r="P102" i="26"/>
  <c r="O102" i="26"/>
  <c r="N102" i="26"/>
  <c r="M102" i="26"/>
  <c r="L102" i="26"/>
  <c r="K102" i="26"/>
  <c r="J102" i="26"/>
  <c r="I102" i="26"/>
  <c r="H102" i="26"/>
  <c r="G102" i="26"/>
  <c r="F102" i="26"/>
  <c r="E102" i="26"/>
  <c r="D102" i="26"/>
  <c r="AJ101" i="26"/>
  <c r="AI101" i="26"/>
  <c r="AH101" i="26"/>
  <c r="AG101" i="26"/>
  <c r="AF101" i="26"/>
  <c r="AE101" i="26"/>
  <c r="AD101" i="26"/>
  <c r="AC101" i="26"/>
  <c r="AB101" i="26"/>
  <c r="AA101" i="26"/>
  <c r="Z101" i="26"/>
  <c r="Y101" i="26"/>
  <c r="X101" i="26"/>
  <c r="W101" i="26"/>
  <c r="V101" i="26"/>
  <c r="U101" i="26"/>
  <c r="T101" i="26"/>
  <c r="S101" i="26"/>
  <c r="R101" i="26"/>
  <c r="Q101" i="26"/>
  <c r="P101" i="26"/>
  <c r="O101" i="26"/>
  <c r="N101" i="26"/>
  <c r="M101" i="26"/>
  <c r="L101" i="26"/>
  <c r="K101" i="26"/>
  <c r="J101" i="26"/>
  <c r="I101" i="26"/>
  <c r="H101" i="26"/>
  <c r="G101" i="26"/>
  <c r="F101" i="26"/>
  <c r="E101" i="26"/>
  <c r="D101" i="26"/>
  <c r="AJ100" i="26"/>
  <c r="AI100" i="26"/>
  <c r="AH100" i="26"/>
  <c r="AG100" i="26"/>
  <c r="AF100" i="26"/>
  <c r="AE100" i="26"/>
  <c r="AD100" i="26"/>
  <c r="AC100" i="26"/>
  <c r="AB100" i="26"/>
  <c r="AA100" i="26"/>
  <c r="Z100" i="26"/>
  <c r="Y100" i="26"/>
  <c r="X100" i="26"/>
  <c r="W100" i="26"/>
  <c r="V100" i="26"/>
  <c r="U100" i="26"/>
  <c r="T100" i="26"/>
  <c r="S100" i="26"/>
  <c r="R100" i="26"/>
  <c r="Q100" i="26"/>
  <c r="P100" i="26"/>
  <c r="O100" i="26"/>
  <c r="N100" i="26"/>
  <c r="M100" i="26"/>
  <c r="L100" i="26"/>
  <c r="K100" i="26"/>
  <c r="J100" i="26"/>
  <c r="I100" i="26"/>
  <c r="H100" i="26"/>
  <c r="G100" i="26"/>
  <c r="F100" i="26"/>
  <c r="E100" i="26"/>
  <c r="D100" i="26"/>
  <c r="AJ99" i="26"/>
  <c r="AI99" i="26"/>
  <c r="AH99" i="26"/>
  <c r="AG99" i="26"/>
  <c r="AF99" i="26"/>
  <c r="AE99" i="26"/>
  <c r="AD99" i="26"/>
  <c r="AC99" i="26"/>
  <c r="AB99" i="26"/>
  <c r="AA99" i="26"/>
  <c r="Z99" i="26"/>
  <c r="Y99" i="26"/>
  <c r="X99" i="26"/>
  <c r="W99" i="26"/>
  <c r="V99" i="26"/>
  <c r="U99" i="26"/>
  <c r="T99" i="26"/>
  <c r="AM99" i="26" s="1"/>
  <c r="S99" i="26"/>
  <c r="R99" i="26"/>
  <c r="Q99" i="26"/>
  <c r="P99" i="26"/>
  <c r="O99" i="26"/>
  <c r="N99" i="26"/>
  <c r="M99" i="26"/>
  <c r="L99" i="26"/>
  <c r="K99" i="26"/>
  <c r="J99" i="26"/>
  <c r="I99" i="26"/>
  <c r="H99" i="26"/>
  <c r="G99" i="26"/>
  <c r="F99" i="26"/>
  <c r="E99" i="26"/>
  <c r="D99" i="26"/>
  <c r="AJ98" i="26"/>
  <c r="AI98" i="26"/>
  <c r="AH98" i="26"/>
  <c r="AG98" i="26"/>
  <c r="AF98" i="26"/>
  <c r="AE98" i="26"/>
  <c r="AD98" i="26"/>
  <c r="AC98" i="26"/>
  <c r="AB98" i="26"/>
  <c r="AA98" i="26"/>
  <c r="Z98" i="26"/>
  <c r="AM98" i="26" s="1"/>
  <c r="Y98" i="26"/>
  <c r="X98" i="26"/>
  <c r="W98" i="26"/>
  <c r="V98" i="26"/>
  <c r="U98" i="26"/>
  <c r="T98" i="26"/>
  <c r="S98" i="26"/>
  <c r="R98" i="26"/>
  <c r="Q98" i="26"/>
  <c r="P98" i="26"/>
  <c r="O98" i="26"/>
  <c r="N98" i="26"/>
  <c r="M98" i="26"/>
  <c r="L98" i="26"/>
  <c r="K98" i="26"/>
  <c r="J98" i="26"/>
  <c r="I98" i="26"/>
  <c r="H98" i="26"/>
  <c r="G98" i="26"/>
  <c r="F98" i="26"/>
  <c r="E98" i="26"/>
  <c r="D98" i="26"/>
  <c r="AJ97" i="26"/>
  <c r="AI97" i="26"/>
  <c r="AH97" i="26"/>
  <c r="AG97" i="26"/>
  <c r="AF97" i="26"/>
  <c r="AE97" i="26"/>
  <c r="AD97" i="26"/>
  <c r="AC97" i="26"/>
  <c r="AB97" i="26"/>
  <c r="AA97" i="26"/>
  <c r="Z97" i="26"/>
  <c r="Y97" i="26"/>
  <c r="X97" i="26"/>
  <c r="W97" i="26"/>
  <c r="V97" i="26"/>
  <c r="U97" i="26"/>
  <c r="T97" i="26"/>
  <c r="S97" i="26"/>
  <c r="R97" i="26"/>
  <c r="Q97" i="26"/>
  <c r="P97" i="26"/>
  <c r="O97" i="26"/>
  <c r="N97" i="26"/>
  <c r="M97" i="26"/>
  <c r="L97" i="26"/>
  <c r="K97" i="26"/>
  <c r="J97" i="26"/>
  <c r="I97" i="26"/>
  <c r="H97" i="26"/>
  <c r="G97" i="26"/>
  <c r="F97" i="26"/>
  <c r="E97" i="26"/>
  <c r="D97" i="26"/>
  <c r="AJ96" i="26"/>
  <c r="AI96" i="26"/>
  <c r="AH96" i="26"/>
  <c r="AG96" i="26"/>
  <c r="AF96" i="26"/>
  <c r="AE96" i="26"/>
  <c r="AD96" i="26"/>
  <c r="AC96" i="26"/>
  <c r="AB96" i="26"/>
  <c r="AA96" i="26"/>
  <c r="Z96" i="26"/>
  <c r="Y96" i="26"/>
  <c r="X96" i="26"/>
  <c r="W96" i="26"/>
  <c r="V96" i="26"/>
  <c r="U96" i="26"/>
  <c r="T96" i="26"/>
  <c r="S96" i="26"/>
  <c r="R96" i="26"/>
  <c r="Q96" i="26"/>
  <c r="P96" i="26"/>
  <c r="O96" i="26"/>
  <c r="N96" i="26"/>
  <c r="M96" i="26"/>
  <c r="L96" i="26"/>
  <c r="AN96" i="26" s="1"/>
  <c r="K96" i="26"/>
  <c r="J96" i="26"/>
  <c r="I96" i="26"/>
  <c r="H96" i="26"/>
  <c r="G96" i="26"/>
  <c r="F96" i="26"/>
  <c r="E96" i="26"/>
  <c r="D96" i="26"/>
  <c r="AO96" i="26" s="1"/>
  <c r="AJ95" i="26"/>
  <c r="AI95" i="26"/>
  <c r="AH95" i="26"/>
  <c r="AG95" i="26"/>
  <c r="AF95" i="26"/>
  <c r="AE95" i="26"/>
  <c r="AD95" i="26"/>
  <c r="AC95" i="26"/>
  <c r="AB95" i="26"/>
  <c r="AA95" i="26"/>
  <c r="Z95" i="26"/>
  <c r="Y95" i="26"/>
  <c r="X95" i="26"/>
  <c r="W95" i="26"/>
  <c r="V95" i="26"/>
  <c r="U95" i="26"/>
  <c r="T95" i="26"/>
  <c r="S95" i="26"/>
  <c r="R95" i="26"/>
  <c r="Q95" i="26"/>
  <c r="P95" i="26"/>
  <c r="O95" i="26"/>
  <c r="N95" i="26"/>
  <c r="M95" i="26"/>
  <c r="L95" i="26"/>
  <c r="K95" i="26"/>
  <c r="J95" i="26"/>
  <c r="I95" i="26"/>
  <c r="H95" i="26"/>
  <c r="G95" i="26"/>
  <c r="F95" i="26"/>
  <c r="E95" i="26"/>
  <c r="D95" i="26"/>
  <c r="AJ94" i="26"/>
  <c r="AI94" i="26"/>
  <c r="AH94" i="26"/>
  <c r="AG94" i="26"/>
  <c r="AF94" i="26"/>
  <c r="AE94" i="26"/>
  <c r="AD94" i="26"/>
  <c r="AC94" i="26"/>
  <c r="AB94" i="26"/>
  <c r="AA94" i="26"/>
  <c r="Z94" i="26"/>
  <c r="Y94" i="26"/>
  <c r="X94" i="26"/>
  <c r="W94" i="26"/>
  <c r="V94" i="26"/>
  <c r="U94" i="26"/>
  <c r="T94" i="26"/>
  <c r="S94" i="26"/>
  <c r="R94" i="26"/>
  <c r="Q94" i="26"/>
  <c r="P94" i="26"/>
  <c r="O94" i="26"/>
  <c r="N94" i="26"/>
  <c r="M94" i="26"/>
  <c r="L94" i="26"/>
  <c r="K94" i="26"/>
  <c r="J94" i="26"/>
  <c r="I94" i="26"/>
  <c r="H94" i="26"/>
  <c r="G94" i="26"/>
  <c r="F94" i="26"/>
  <c r="E94" i="26"/>
  <c r="D94" i="26"/>
  <c r="AJ93" i="26"/>
  <c r="AI93" i="26"/>
  <c r="AH93" i="26"/>
  <c r="AG93" i="26"/>
  <c r="AF93" i="26"/>
  <c r="AE93" i="26"/>
  <c r="AD93" i="26"/>
  <c r="AC93" i="26"/>
  <c r="AB93" i="26"/>
  <c r="AA93" i="26"/>
  <c r="Z93" i="26"/>
  <c r="Y93" i="26"/>
  <c r="X93" i="26"/>
  <c r="W93" i="26"/>
  <c r="V93" i="26"/>
  <c r="U93" i="26"/>
  <c r="T93" i="26"/>
  <c r="S93" i="26"/>
  <c r="R93" i="26"/>
  <c r="Q93" i="26"/>
  <c r="P93" i="26"/>
  <c r="O93" i="26"/>
  <c r="N93" i="26"/>
  <c r="M93" i="26"/>
  <c r="L93" i="26"/>
  <c r="K93" i="26"/>
  <c r="J93" i="26"/>
  <c r="I93" i="26"/>
  <c r="H93" i="26"/>
  <c r="G93" i="26"/>
  <c r="F93" i="26"/>
  <c r="E93" i="26"/>
  <c r="D93" i="26"/>
  <c r="AJ92" i="26"/>
  <c r="AI92" i="26"/>
  <c r="AH92" i="26"/>
  <c r="AG92" i="26"/>
  <c r="AF92" i="26"/>
  <c r="AE92" i="26"/>
  <c r="AD92" i="26"/>
  <c r="AC92" i="26"/>
  <c r="AB92" i="26"/>
  <c r="AA92" i="26"/>
  <c r="Z92" i="26"/>
  <c r="Y92" i="26"/>
  <c r="X92" i="26"/>
  <c r="W92" i="26"/>
  <c r="V92" i="26"/>
  <c r="U92" i="26"/>
  <c r="T92" i="26"/>
  <c r="S92" i="26"/>
  <c r="R92" i="26"/>
  <c r="Q92" i="26"/>
  <c r="P92" i="26"/>
  <c r="O92" i="26"/>
  <c r="N92" i="26"/>
  <c r="M92" i="26"/>
  <c r="L92" i="26"/>
  <c r="K92" i="26"/>
  <c r="J92" i="26"/>
  <c r="I92" i="26"/>
  <c r="H92" i="26"/>
  <c r="G92" i="26"/>
  <c r="F92" i="26"/>
  <c r="E92" i="26"/>
  <c r="D92" i="26"/>
  <c r="AJ91" i="26"/>
  <c r="AI91" i="26"/>
  <c r="AH91" i="26"/>
  <c r="AG91" i="26"/>
  <c r="AF91" i="26"/>
  <c r="AE91" i="26"/>
  <c r="AD91" i="26"/>
  <c r="AC91" i="26"/>
  <c r="AB91" i="26"/>
  <c r="AA91" i="26"/>
  <c r="Z91" i="26"/>
  <c r="Y91" i="26"/>
  <c r="X91" i="26"/>
  <c r="W91" i="26"/>
  <c r="V91" i="26"/>
  <c r="U91" i="26"/>
  <c r="T91" i="26"/>
  <c r="AM91" i="26" s="1"/>
  <c r="S91" i="26"/>
  <c r="R91" i="26"/>
  <c r="Q91" i="26"/>
  <c r="P91" i="26"/>
  <c r="O91" i="26"/>
  <c r="N91" i="26"/>
  <c r="M91" i="26"/>
  <c r="L91" i="26"/>
  <c r="K91" i="26"/>
  <c r="J91" i="26"/>
  <c r="I91" i="26"/>
  <c r="H91" i="26"/>
  <c r="G91" i="26"/>
  <c r="F91" i="26"/>
  <c r="E91" i="26"/>
  <c r="D91" i="26"/>
  <c r="C91" i="26"/>
  <c r="AJ90" i="26"/>
  <c r="AI90" i="26"/>
  <c r="AH90" i="26"/>
  <c r="AG90" i="26"/>
  <c r="AF90" i="26"/>
  <c r="AE90" i="26"/>
  <c r="AD90" i="26"/>
  <c r="AC90" i="26"/>
  <c r="AB90" i="26"/>
  <c r="AA90" i="26"/>
  <c r="Z90" i="26"/>
  <c r="Y90" i="26"/>
  <c r="X90" i="26"/>
  <c r="W90" i="26"/>
  <c r="V90" i="26"/>
  <c r="U90" i="26"/>
  <c r="T90" i="26"/>
  <c r="S90" i="26"/>
  <c r="R90" i="26"/>
  <c r="Q90" i="26"/>
  <c r="P90" i="26"/>
  <c r="O90" i="26"/>
  <c r="N90" i="26"/>
  <c r="M90" i="26"/>
  <c r="L90" i="26"/>
  <c r="K90" i="26"/>
  <c r="J90" i="26"/>
  <c r="I90" i="26"/>
  <c r="H90" i="26"/>
  <c r="G90" i="26"/>
  <c r="F90" i="26"/>
  <c r="E90" i="26"/>
  <c r="D90" i="26"/>
  <c r="AJ89" i="26"/>
  <c r="AI89" i="26"/>
  <c r="AH89" i="26"/>
  <c r="AG89" i="26"/>
  <c r="AF89" i="26"/>
  <c r="AE89" i="26"/>
  <c r="AD89" i="26"/>
  <c r="AC89" i="26"/>
  <c r="AB89" i="26"/>
  <c r="AA89" i="26"/>
  <c r="Z89" i="26"/>
  <c r="Y89" i="26"/>
  <c r="X89" i="26"/>
  <c r="W89" i="26"/>
  <c r="V89" i="26"/>
  <c r="U89" i="26"/>
  <c r="T89" i="26"/>
  <c r="S89" i="26"/>
  <c r="R89" i="26"/>
  <c r="Q89" i="26"/>
  <c r="P89" i="26"/>
  <c r="O89" i="26"/>
  <c r="N89" i="26"/>
  <c r="M89" i="26"/>
  <c r="L89" i="26"/>
  <c r="K89" i="26"/>
  <c r="J89" i="26"/>
  <c r="I89" i="26"/>
  <c r="H89" i="26"/>
  <c r="G89" i="26"/>
  <c r="F89" i="26"/>
  <c r="E89" i="26"/>
  <c r="D89" i="26"/>
  <c r="AJ88" i="26"/>
  <c r="AI88" i="26"/>
  <c r="AH88" i="26"/>
  <c r="AG88" i="26"/>
  <c r="AF88" i="26"/>
  <c r="AE88" i="26"/>
  <c r="AD88" i="26"/>
  <c r="AC88" i="26"/>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J87" i="26"/>
  <c r="AI87" i="26"/>
  <c r="AH87" i="26"/>
  <c r="AG87" i="26"/>
  <c r="AF87" i="26"/>
  <c r="AE87" i="26"/>
  <c r="AD87" i="26"/>
  <c r="AC87" i="26"/>
  <c r="AB87" i="26"/>
  <c r="AA87" i="26"/>
  <c r="Z87" i="26"/>
  <c r="Y87" i="26"/>
  <c r="X87" i="26"/>
  <c r="W87" i="26"/>
  <c r="V87" i="26"/>
  <c r="U87" i="26"/>
  <c r="T87" i="26"/>
  <c r="AM87" i="26" s="1"/>
  <c r="S87" i="26"/>
  <c r="R87" i="26"/>
  <c r="Q87" i="26"/>
  <c r="P87" i="26"/>
  <c r="O87" i="26"/>
  <c r="N87" i="26"/>
  <c r="M87" i="26"/>
  <c r="L87" i="26"/>
  <c r="K87" i="26"/>
  <c r="J87" i="26"/>
  <c r="I87" i="26"/>
  <c r="H87" i="26"/>
  <c r="G87" i="26"/>
  <c r="F87" i="26"/>
  <c r="E87" i="26"/>
  <c r="D87" i="26"/>
  <c r="AJ86" i="26"/>
  <c r="AI86" i="26"/>
  <c r="AH86" i="26"/>
  <c r="AG86" i="26"/>
  <c r="AF86" i="26"/>
  <c r="AE86" i="26"/>
  <c r="AD86" i="26"/>
  <c r="AC86" i="26"/>
  <c r="AB86" i="26"/>
  <c r="AA86" i="26"/>
  <c r="Z86" i="26"/>
  <c r="Y86" i="26"/>
  <c r="X86" i="26"/>
  <c r="W86" i="26"/>
  <c r="V86" i="26"/>
  <c r="U86" i="26"/>
  <c r="T86" i="26"/>
  <c r="S86" i="26"/>
  <c r="R86" i="26"/>
  <c r="Q86" i="26"/>
  <c r="P86" i="26"/>
  <c r="O86" i="26"/>
  <c r="N86" i="26"/>
  <c r="M86" i="26"/>
  <c r="L86" i="26"/>
  <c r="K86" i="26"/>
  <c r="J86" i="26"/>
  <c r="I86" i="26"/>
  <c r="H86" i="26"/>
  <c r="G86" i="26"/>
  <c r="F86" i="26"/>
  <c r="E86" i="26"/>
  <c r="D86" i="26"/>
  <c r="AJ85" i="26"/>
  <c r="AI85" i="26"/>
  <c r="AH85" i="26"/>
  <c r="AG85" i="26"/>
  <c r="AF85" i="26"/>
  <c r="AE85" i="26"/>
  <c r="AD85" i="26"/>
  <c r="AC85" i="26"/>
  <c r="AB85" i="26"/>
  <c r="AA85" i="26"/>
  <c r="Z85" i="26"/>
  <c r="Y85" i="26"/>
  <c r="X85" i="26"/>
  <c r="W85" i="26"/>
  <c r="V85" i="26"/>
  <c r="U85" i="26"/>
  <c r="T85" i="26"/>
  <c r="S85" i="26"/>
  <c r="R85" i="26"/>
  <c r="Q85" i="26"/>
  <c r="P85" i="26"/>
  <c r="O85" i="26"/>
  <c r="N85" i="26"/>
  <c r="M85" i="26"/>
  <c r="L85" i="26"/>
  <c r="K85" i="26"/>
  <c r="J85" i="26"/>
  <c r="I85" i="26"/>
  <c r="H85" i="26"/>
  <c r="G85" i="26"/>
  <c r="F85" i="26"/>
  <c r="E85" i="26"/>
  <c r="D85" i="26"/>
  <c r="AJ84" i="26"/>
  <c r="AI84" i="26"/>
  <c r="AH84" i="26"/>
  <c r="AG84" i="26"/>
  <c r="AF84" i="26"/>
  <c r="AE84" i="26"/>
  <c r="AD84" i="26"/>
  <c r="AC84" i="26"/>
  <c r="AB84" i="26"/>
  <c r="AA84" i="26"/>
  <c r="Z84" i="26"/>
  <c r="Y84" i="26"/>
  <c r="X84" i="26"/>
  <c r="W84" i="26"/>
  <c r="V84" i="26"/>
  <c r="U84" i="26"/>
  <c r="T84" i="26"/>
  <c r="S84" i="26"/>
  <c r="R84" i="26"/>
  <c r="Q84" i="26"/>
  <c r="P84" i="26"/>
  <c r="O84" i="26"/>
  <c r="N84" i="26"/>
  <c r="M84" i="26"/>
  <c r="L84" i="26"/>
  <c r="AN84" i="26" s="1"/>
  <c r="K84" i="26"/>
  <c r="J84" i="26"/>
  <c r="I84" i="26"/>
  <c r="H84" i="26"/>
  <c r="G84" i="26"/>
  <c r="F84" i="26"/>
  <c r="E84" i="26"/>
  <c r="D84" i="26"/>
  <c r="AO84" i="26" s="1"/>
  <c r="AJ83" i="26"/>
  <c r="AI83" i="26"/>
  <c r="AH83" i="26"/>
  <c r="AG83" i="26"/>
  <c r="AF83" i="26"/>
  <c r="AE83" i="26"/>
  <c r="AD83" i="26"/>
  <c r="AC83" i="26"/>
  <c r="AB83" i="26"/>
  <c r="AA83" i="26"/>
  <c r="Z83" i="26"/>
  <c r="Y83" i="26"/>
  <c r="X83" i="26"/>
  <c r="W83" i="26"/>
  <c r="V83" i="26"/>
  <c r="U83" i="26"/>
  <c r="T83" i="26"/>
  <c r="S83" i="26"/>
  <c r="R83" i="26"/>
  <c r="Q83" i="26"/>
  <c r="P83" i="26"/>
  <c r="O83" i="26"/>
  <c r="N83" i="26"/>
  <c r="M83" i="26"/>
  <c r="L83" i="26"/>
  <c r="K83" i="26"/>
  <c r="J83" i="26"/>
  <c r="I83" i="26"/>
  <c r="H83" i="26"/>
  <c r="G83" i="26"/>
  <c r="F83" i="26"/>
  <c r="E83" i="26"/>
  <c r="D83" i="26"/>
  <c r="AJ82" i="26"/>
  <c r="AI82" i="26"/>
  <c r="AH82" i="26"/>
  <c r="AG82" i="26"/>
  <c r="AF82" i="26"/>
  <c r="AE82" i="26"/>
  <c r="AD82" i="26"/>
  <c r="AC82" i="26"/>
  <c r="AB82" i="26"/>
  <c r="AA82" i="26"/>
  <c r="Z82" i="26"/>
  <c r="Y82" i="26"/>
  <c r="X82" i="26"/>
  <c r="W82" i="26"/>
  <c r="V82" i="26"/>
  <c r="U82" i="26"/>
  <c r="T82" i="26"/>
  <c r="S82" i="26"/>
  <c r="R82" i="26"/>
  <c r="Q82" i="26"/>
  <c r="P82" i="26"/>
  <c r="O82" i="26"/>
  <c r="N82" i="26"/>
  <c r="M82" i="26"/>
  <c r="L82" i="26"/>
  <c r="K82" i="26"/>
  <c r="J82" i="26"/>
  <c r="I82" i="26"/>
  <c r="H82" i="26"/>
  <c r="G82" i="26"/>
  <c r="F82" i="26"/>
  <c r="E82" i="26"/>
  <c r="D82" i="26"/>
  <c r="AJ81" i="26"/>
  <c r="AI81" i="26"/>
  <c r="AH81" i="26"/>
  <c r="AG81" i="26"/>
  <c r="AF81" i="26"/>
  <c r="AE81" i="26"/>
  <c r="AD81" i="26"/>
  <c r="AC81" i="26"/>
  <c r="AB81" i="26"/>
  <c r="AA81" i="26"/>
  <c r="Z81" i="26"/>
  <c r="Y81" i="26"/>
  <c r="X81" i="26"/>
  <c r="W81" i="26"/>
  <c r="V81" i="26"/>
  <c r="U81" i="26"/>
  <c r="T81" i="26"/>
  <c r="S81" i="26"/>
  <c r="R81" i="26"/>
  <c r="Q81" i="26"/>
  <c r="P81" i="26"/>
  <c r="O81" i="26"/>
  <c r="N81" i="26"/>
  <c r="M81" i="26"/>
  <c r="L81" i="26"/>
  <c r="K81" i="26"/>
  <c r="J81" i="26"/>
  <c r="I81" i="26"/>
  <c r="H81" i="26"/>
  <c r="G81" i="26"/>
  <c r="F81" i="26"/>
  <c r="E81" i="26"/>
  <c r="D81" i="26"/>
  <c r="AJ80" i="26"/>
  <c r="AI80" i="26"/>
  <c r="AH80" i="26"/>
  <c r="AG80" i="26"/>
  <c r="AF80" i="26"/>
  <c r="AE80" i="26"/>
  <c r="AD80" i="26"/>
  <c r="AC80" i="26"/>
  <c r="AB80" i="26"/>
  <c r="AA80" i="26"/>
  <c r="Z80" i="26"/>
  <c r="Y80" i="26"/>
  <c r="X80" i="26"/>
  <c r="W80" i="26"/>
  <c r="V80" i="26"/>
  <c r="U80" i="26"/>
  <c r="T80" i="26"/>
  <c r="S80" i="26"/>
  <c r="R80" i="26"/>
  <c r="Q80" i="26"/>
  <c r="P80" i="26"/>
  <c r="O80" i="26"/>
  <c r="N80" i="26"/>
  <c r="M80" i="26"/>
  <c r="L80" i="26"/>
  <c r="K80" i="26"/>
  <c r="J80" i="26"/>
  <c r="I80" i="26"/>
  <c r="H80" i="26"/>
  <c r="G80" i="26"/>
  <c r="F80" i="26"/>
  <c r="E80" i="26"/>
  <c r="D80" i="26"/>
  <c r="AJ79" i="26"/>
  <c r="AI79" i="26"/>
  <c r="AH79" i="26"/>
  <c r="AG79" i="26"/>
  <c r="AF79" i="26"/>
  <c r="AE79" i="26"/>
  <c r="AD79" i="26"/>
  <c r="AC79" i="26"/>
  <c r="AB79" i="26"/>
  <c r="AA79" i="26"/>
  <c r="Z79" i="26"/>
  <c r="Y79" i="26"/>
  <c r="X79" i="26"/>
  <c r="W79" i="26"/>
  <c r="V79" i="26"/>
  <c r="U79" i="26"/>
  <c r="T79" i="26"/>
  <c r="S79" i="26"/>
  <c r="R79" i="26"/>
  <c r="Q79" i="26"/>
  <c r="P79" i="26"/>
  <c r="O79" i="26"/>
  <c r="N79" i="26"/>
  <c r="M79" i="26"/>
  <c r="L79" i="26"/>
  <c r="K79" i="26"/>
  <c r="J79" i="26"/>
  <c r="I79" i="26"/>
  <c r="H79" i="26"/>
  <c r="G79" i="26"/>
  <c r="F79" i="26"/>
  <c r="E79" i="26"/>
  <c r="D79" i="26"/>
  <c r="C79" i="26"/>
  <c r="AJ78" i="26"/>
  <c r="AI78" i="26"/>
  <c r="AH78" i="26"/>
  <c r="AG78" i="26"/>
  <c r="AF78" i="26"/>
  <c r="AE78" i="26"/>
  <c r="AD78" i="26"/>
  <c r="AC78" i="26"/>
  <c r="AB78" i="26"/>
  <c r="AA78" i="26"/>
  <c r="Z78" i="26"/>
  <c r="Y78" i="26"/>
  <c r="X78" i="26"/>
  <c r="W78" i="26"/>
  <c r="V78" i="26"/>
  <c r="U78" i="26"/>
  <c r="T78" i="26"/>
  <c r="S78" i="26"/>
  <c r="R78" i="26"/>
  <c r="Q78" i="26"/>
  <c r="P78" i="26"/>
  <c r="O78" i="26"/>
  <c r="N78" i="26"/>
  <c r="M78" i="26"/>
  <c r="L78" i="26"/>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N77" i="26"/>
  <c r="M77" i="26"/>
  <c r="L77" i="26"/>
  <c r="K77" i="26"/>
  <c r="J77" i="26"/>
  <c r="I77" i="26"/>
  <c r="H77" i="26"/>
  <c r="G77" i="26"/>
  <c r="F77" i="26"/>
  <c r="E77" i="26"/>
  <c r="D77" i="26"/>
  <c r="AJ76" i="26"/>
  <c r="AI76" i="26"/>
  <c r="AH76" i="26"/>
  <c r="AG76" i="26"/>
  <c r="AF76" i="26"/>
  <c r="AE76" i="26"/>
  <c r="AD76" i="26"/>
  <c r="AC76" i="26"/>
  <c r="AB76" i="26"/>
  <c r="AA76" i="26"/>
  <c r="Z76" i="26"/>
  <c r="Y76" i="26"/>
  <c r="X76" i="26"/>
  <c r="W76" i="26"/>
  <c r="V76" i="26"/>
  <c r="U76" i="26"/>
  <c r="T76" i="26"/>
  <c r="S76" i="26"/>
  <c r="R76" i="26"/>
  <c r="Q76" i="26"/>
  <c r="P76" i="26"/>
  <c r="O76" i="26"/>
  <c r="N76" i="26"/>
  <c r="M76" i="26"/>
  <c r="L76" i="26"/>
  <c r="K76" i="26"/>
  <c r="J76" i="26"/>
  <c r="I76" i="26"/>
  <c r="H76" i="26"/>
  <c r="G76" i="26"/>
  <c r="F76" i="26"/>
  <c r="E76" i="26"/>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AJ74" i="26"/>
  <c r="AI74" i="26"/>
  <c r="AH74" i="26"/>
  <c r="AG74" i="26"/>
  <c r="AF74" i="26"/>
  <c r="AE74" i="26"/>
  <c r="AD74" i="26"/>
  <c r="AC74" i="26"/>
  <c r="AB74" i="26"/>
  <c r="AA74" i="26"/>
  <c r="Z74" i="26"/>
  <c r="Y74" i="26"/>
  <c r="X74" i="26"/>
  <c r="W74" i="26"/>
  <c r="V74" i="26"/>
  <c r="U74" i="26"/>
  <c r="T74" i="26"/>
  <c r="S74" i="26"/>
  <c r="R74" i="26"/>
  <c r="Q74" i="26"/>
  <c r="P74" i="26"/>
  <c r="O74" i="26"/>
  <c r="N74" i="26"/>
  <c r="M74" i="26"/>
  <c r="L74" i="26"/>
  <c r="K74" i="26"/>
  <c r="J74" i="26"/>
  <c r="I74" i="26"/>
  <c r="H74" i="26"/>
  <c r="G74" i="26"/>
  <c r="F74" i="26"/>
  <c r="E74" i="26"/>
  <c r="D74" i="26"/>
  <c r="AJ73" i="26"/>
  <c r="AI73" i="26"/>
  <c r="AH73" i="26"/>
  <c r="AG73" i="26"/>
  <c r="AF73" i="26"/>
  <c r="AE73" i="26"/>
  <c r="AD73" i="26"/>
  <c r="AC73" i="26"/>
  <c r="AB73" i="26"/>
  <c r="AA73" i="26"/>
  <c r="Z73" i="26"/>
  <c r="Y73" i="26"/>
  <c r="X73" i="26"/>
  <c r="W73" i="26"/>
  <c r="V73" i="26"/>
  <c r="U73" i="26"/>
  <c r="T73" i="26"/>
  <c r="S73" i="26"/>
  <c r="R73" i="26"/>
  <c r="Q73" i="26"/>
  <c r="P73" i="26"/>
  <c r="O73" i="26"/>
  <c r="N73" i="26"/>
  <c r="M73" i="26"/>
  <c r="L73" i="26"/>
  <c r="K73" i="26"/>
  <c r="J73" i="26"/>
  <c r="I73" i="26"/>
  <c r="H73" i="26"/>
  <c r="G73" i="26"/>
  <c r="F73" i="26"/>
  <c r="E73" i="26"/>
  <c r="D73" i="26"/>
  <c r="AJ72" i="26"/>
  <c r="AI72" i="26"/>
  <c r="AH72" i="26"/>
  <c r="AG72" i="26"/>
  <c r="AF72" i="26"/>
  <c r="AE72" i="26"/>
  <c r="AD72" i="26"/>
  <c r="AC72" i="26"/>
  <c r="AB72" i="26"/>
  <c r="AA72" i="26"/>
  <c r="Z72" i="26"/>
  <c r="Y72" i="26"/>
  <c r="X72" i="26"/>
  <c r="W72" i="26"/>
  <c r="V72" i="26"/>
  <c r="U72" i="26"/>
  <c r="T72" i="26"/>
  <c r="S72" i="26"/>
  <c r="R72" i="26"/>
  <c r="Q72" i="26"/>
  <c r="P72" i="26"/>
  <c r="O72" i="26"/>
  <c r="N72" i="26"/>
  <c r="M72" i="26"/>
  <c r="L72" i="26"/>
  <c r="K72" i="26"/>
  <c r="J72" i="26"/>
  <c r="I72" i="26"/>
  <c r="H72" i="26"/>
  <c r="G72" i="26"/>
  <c r="F72" i="26"/>
  <c r="E72" i="26"/>
  <c r="D72" i="26"/>
  <c r="AJ71" i="26"/>
  <c r="AI71" i="26"/>
  <c r="AH71" i="26"/>
  <c r="AG71" i="26"/>
  <c r="AF71" i="26"/>
  <c r="AE71" i="26"/>
  <c r="AD71" i="26"/>
  <c r="AC71" i="26"/>
  <c r="AB71" i="26"/>
  <c r="AA71" i="26"/>
  <c r="AM71" i="26" s="1"/>
  <c r="Z71" i="26"/>
  <c r="Y71" i="26"/>
  <c r="X71" i="26"/>
  <c r="W71" i="26"/>
  <c r="V71" i="26"/>
  <c r="U71" i="26"/>
  <c r="T71" i="26"/>
  <c r="S71" i="26"/>
  <c r="R71" i="26"/>
  <c r="Q71" i="26"/>
  <c r="P71" i="26"/>
  <c r="O71" i="26"/>
  <c r="N71" i="26"/>
  <c r="M71" i="26"/>
  <c r="L71" i="26"/>
  <c r="K71" i="26"/>
  <c r="J71" i="26"/>
  <c r="I71" i="26"/>
  <c r="H71" i="26"/>
  <c r="G71" i="26"/>
  <c r="F71" i="26"/>
  <c r="E71" i="26"/>
  <c r="D71" i="26"/>
  <c r="C71" i="26"/>
  <c r="AT70" i="26"/>
  <c r="AR70" i="26"/>
  <c r="AT69" i="26"/>
  <c r="C69" i="26"/>
  <c r="C199" i="26" s="1"/>
  <c r="AT68" i="26"/>
  <c r="C68" i="26"/>
  <c r="C198" i="26" s="1"/>
  <c r="AT67" i="26"/>
  <c r="AR67" i="26"/>
  <c r="C67" i="26"/>
  <c r="C197" i="26" s="1"/>
  <c r="AT66" i="26"/>
  <c r="C66" i="26"/>
  <c r="C196" i="26" s="1"/>
  <c r="AT65" i="26"/>
  <c r="C65" i="26"/>
  <c r="AT64" i="26"/>
  <c r="C64" i="26"/>
  <c r="C194" i="26" s="1"/>
  <c r="AT63" i="26"/>
  <c r="AS63" i="26"/>
  <c r="C63" i="26"/>
  <c r="C193" i="26" s="1"/>
  <c r="AT62" i="26"/>
  <c r="AS62" i="26"/>
  <c r="C62" i="26"/>
  <c r="C192" i="26" s="1"/>
  <c r="AT61" i="26"/>
  <c r="C61" i="26"/>
  <c r="AT60" i="26"/>
  <c r="C60" i="26"/>
  <c r="C190" i="26" s="1"/>
  <c r="AT59" i="26"/>
  <c r="C59" i="26"/>
  <c r="C189" i="26" s="1"/>
  <c r="AT58" i="26"/>
  <c r="C58" i="26"/>
  <c r="C188" i="26" s="1"/>
  <c r="AT57" i="26"/>
  <c r="C57" i="26"/>
  <c r="C187" i="26" s="1"/>
  <c r="AT56" i="26"/>
  <c r="C56" i="26"/>
  <c r="C186" i="26" s="1"/>
  <c r="AT55" i="26"/>
  <c r="C55" i="26"/>
  <c r="C185" i="26" s="1"/>
  <c r="AT54" i="26"/>
  <c r="C54" i="26"/>
  <c r="C184" i="26" s="1"/>
  <c r="AT53" i="26"/>
  <c r="C53" i="26"/>
  <c r="AT52" i="26"/>
  <c r="C52" i="26"/>
  <c r="C182" i="26" s="1"/>
  <c r="AT51" i="26"/>
  <c r="AS51" i="26"/>
  <c r="C51" i="26"/>
  <c r="C181" i="26" s="1"/>
  <c r="AT50" i="26"/>
  <c r="AS50" i="26"/>
  <c r="C50" i="26"/>
  <c r="C180" i="26" s="1"/>
  <c r="AT49" i="26"/>
  <c r="C49" i="26"/>
  <c r="AT48" i="26"/>
  <c r="AR48" i="26"/>
  <c r="C48" i="26"/>
  <c r="C178" i="26" s="1"/>
  <c r="AT47" i="26"/>
  <c r="C47" i="26"/>
  <c r="C177" i="26" s="1"/>
  <c r="AT46" i="26"/>
  <c r="AS46" i="26"/>
  <c r="C46" i="26"/>
  <c r="C176" i="26" s="1"/>
  <c r="AT45" i="26"/>
  <c r="C45" i="26"/>
  <c r="C175" i="26" s="1"/>
  <c r="AT44" i="26"/>
  <c r="C44" i="26"/>
  <c r="C174" i="26" s="1"/>
  <c r="AT43" i="26"/>
  <c r="AS43" i="26"/>
  <c r="AR43" i="26"/>
  <c r="C43" i="26"/>
  <c r="C173" i="26" s="1"/>
  <c r="AT42" i="26"/>
  <c r="C42" i="26"/>
  <c r="C172" i="26" s="1"/>
  <c r="AT41" i="26"/>
  <c r="C41" i="26"/>
  <c r="AT40" i="26"/>
  <c r="C40" i="26"/>
  <c r="C170" i="26" s="1"/>
  <c r="AT39" i="26"/>
  <c r="C39" i="26"/>
  <c r="C169" i="26" s="1"/>
  <c r="AT38" i="26"/>
  <c r="C38" i="26"/>
  <c r="C168" i="26" s="1"/>
  <c r="C37" i="26"/>
  <c r="C36" i="26"/>
  <c r="C166" i="26" s="1"/>
  <c r="C35" i="26"/>
  <c r="C165" i="26" s="1"/>
  <c r="C34" i="26"/>
  <c r="C164" i="26" s="1"/>
  <c r="AT33" i="26"/>
  <c r="C33" i="26"/>
  <c r="C163" i="26" s="1"/>
  <c r="C32" i="26"/>
  <c r="C162" i="26" s="1"/>
  <c r="AT31" i="26"/>
  <c r="C31" i="26"/>
  <c r="C161" i="26" s="1"/>
  <c r="C30" i="26"/>
  <c r="C160" i="26" s="1"/>
  <c r="C29" i="26"/>
  <c r="C28" i="26"/>
  <c r="AT27" i="26"/>
  <c r="C27" i="26"/>
  <c r="C26" i="26"/>
  <c r="C156" i="26" s="1"/>
  <c r="C25" i="26"/>
  <c r="C24" i="26"/>
  <c r="C154" i="26" s="1"/>
  <c r="C23" i="26"/>
  <c r="C22" i="26"/>
  <c r="C152" i="26" s="1"/>
  <c r="C21" i="26"/>
  <c r="C151" i="26" s="1"/>
  <c r="C20" i="26"/>
  <c r="C150" i="26" s="1"/>
  <c r="C19" i="26"/>
  <c r="C149" i="26" s="1"/>
  <c r="C18" i="26"/>
  <c r="C148" i="26" s="1"/>
  <c r="C17" i="26"/>
  <c r="C147" i="26" s="1"/>
  <c r="C16" i="26"/>
  <c r="C15" i="26"/>
  <c r="C145" i="26" s="1"/>
  <c r="C14" i="26"/>
  <c r="C144" i="26" s="1"/>
  <c r="AW13" i="26"/>
  <c r="C13" i="26"/>
  <c r="C12" i="26"/>
  <c r="C11" i="26"/>
  <c r="C10" i="26"/>
  <c r="C140" i="26" s="1"/>
  <c r="C9" i="26"/>
  <c r="C8" i="26"/>
  <c r="C138" i="26" s="1"/>
  <c r="AW7" i="26"/>
  <c r="C7" i="26"/>
  <c r="AW6" i="26"/>
  <c r="C6" i="26"/>
  <c r="C136" i="26" s="1"/>
  <c r="AE71" i="22"/>
  <c r="AF71" i="22"/>
  <c r="AG71" i="22"/>
  <c r="AH71" i="22"/>
  <c r="AI71" i="22"/>
  <c r="AJ71" i="22"/>
  <c r="AE72" i="22"/>
  <c r="AF72" i="22"/>
  <c r="AG72" i="22"/>
  <c r="AH72" i="22"/>
  <c r="AI72" i="22"/>
  <c r="AJ72" i="22"/>
  <c r="AE73" i="22"/>
  <c r="AF73" i="22"/>
  <c r="AG73" i="22"/>
  <c r="AH73" i="22"/>
  <c r="AI73" i="22"/>
  <c r="AJ73" i="22"/>
  <c r="AE74" i="22"/>
  <c r="AF74" i="22"/>
  <c r="AG74" i="22"/>
  <c r="AH74" i="22"/>
  <c r="AI74" i="22"/>
  <c r="AJ74" i="22"/>
  <c r="AE75" i="22"/>
  <c r="AF75" i="22"/>
  <c r="AG75" i="22"/>
  <c r="AH75" i="22"/>
  <c r="AI75" i="22"/>
  <c r="AJ75" i="22"/>
  <c r="AE76" i="22"/>
  <c r="AF76" i="22"/>
  <c r="AG76" i="22"/>
  <c r="AH76" i="22"/>
  <c r="AI76" i="22"/>
  <c r="AJ76" i="22"/>
  <c r="AE77" i="22"/>
  <c r="AF77" i="22"/>
  <c r="AG77" i="22"/>
  <c r="AH77" i="22"/>
  <c r="AI77" i="22"/>
  <c r="AJ77" i="22"/>
  <c r="AE78" i="22"/>
  <c r="AF78" i="22"/>
  <c r="AG78" i="22"/>
  <c r="AH78" i="22"/>
  <c r="AI78" i="22"/>
  <c r="AJ78" i="22"/>
  <c r="AE79" i="22"/>
  <c r="AF79" i="22"/>
  <c r="AG79" i="22"/>
  <c r="AH79" i="22"/>
  <c r="AI79" i="22"/>
  <c r="AJ79" i="22"/>
  <c r="AE80" i="22"/>
  <c r="AF80" i="22"/>
  <c r="AG80" i="22"/>
  <c r="AH80" i="22"/>
  <c r="AI80" i="22"/>
  <c r="AJ80" i="22"/>
  <c r="AE81" i="22"/>
  <c r="AF81" i="22"/>
  <c r="AG81" i="22"/>
  <c r="AH81" i="22"/>
  <c r="AI81" i="22"/>
  <c r="AJ81" i="22"/>
  <c r="AE82" i="22"/>
  <c r="AF82" i="22"/>
  <c r="AG82" i="22"/>
  <c r="AH82" i="22"/>
  <c r="AI82" i="22"/>
  <c r="AJ82" i="22"/>
  <c r="AE83" i="22"/>
  <c r="AF83" i="22"/>
  <c r="AG83" i="22"/>
  <c r="AH83" i="22"/>
  <c r="AI83" i="22"/>
  <c r="AJ83" i="22"/>
  <c r="AE84" i="22"/>
  <c r="AF84" i="22"/>
  <c r="AG84" i="22"/>
  <c r="AH84" i="22"/>
  <c r="AI84" i="22"/>
  <c r="AJ84" i="22"/>
  <c r="AE85" i="22"/>
  <c r="AF85" i="22"/>
  <c r="AG85" i="22"/>
  <c r="AH85" i="22"/>
  <c r="AI85" i="22"/>
  <c r="AJ85" i="22"/>
  <c r="AE86" i="22"/>
  <c r="AF86" i="22"/>
  <c r="AG86" i="22"/>
  <c r="AH86" i="22"/>
  <c r="AI86" i="22"/>
  <c r="AJ86" i="22"/>
  <c r="AE87" i="22"/>
  <c r="AF87" i="22"/>
  <c r="AG87" i="22"/>
  <c r="AH87" i="22"/>
  <c r="AI87" i="22"/>
  <c r="AJ87" i="22"/>
  <c r="AE88" i="22"/>
  <c r="AF88" i="22"/>
  <c r="AG88" i="22"/>
  <c r="AH88" i="22"/>
  <c r="AI88" i="22"/>
  <c r="AJ88" i="22"/>
  <c r="AE89" i="22"/>
  <c r="AF89" i="22"/>
  <c r="AG89" i="22"/>
  <c r="AH89" i="22"/>
  <c r="AI89" i="22"/>
  <c r="AJ89" i="22"/>
  <c r="AE90" i="22"/>
  <c r="AF90" i="22"/>
  <c r="AG90" i="22"/>
  <c r="AH90" i="22"/>
  <c r="AI90" i="22"/>
  <c r="AJ90" i="22"/>
  <c r="AE91" i="22"/>
  <c r="AF91" i="22"/>
  <c r="AG91" i="22"/>
  <c r="AH91" i="22"/>
  <c r="AI91" i="22"/>
  <c r="AJ91" i="22"/>
  <c r="AE92" i="22"/>
  <c r="AF92" i="22"/>
  <c r="AG92" i="22"/>
  <c r="AH92" i="22"/>
  <c r="AI92" i="22"/>
  <c r="AJ92" i="22"/>
  <c r="AE93" i="22"/>
  <c r="AF93" i="22"/>
  <c r="AG93" i="22"/>
  <c r="AH93" i="22"/>
  <c r="AI93" i="22"/>
  <c r="AJ93" i="22"/>
  <c r="AE94" i="22"/>
  <c r="AF94" i="22"/>
  <c r="AG94" i="22"/>
  <c r="AH94" i="22"/>
  <c r="AI94" i="22"/>
  <c r="AJ94" i="22"/>
  <c r="AR54" i="27" l="1"/>
  <c r="AQ102" i="27"/>
  <c r="AQ113" i="27"/>
  <c r="AQ116" i="27"/>
  <c r="AQ125" i="27"/>
  <c r="AR61" i="27" s="1"/>
  <c r="AQ128" i="27"/>
  <c r="AQ170" i="27"/>
  <c r="AQ173" i="27"/>
  <c r="AQ177" i="27"/>
  <c r="AQ181" i="27"/>
  <c r="AQ185" i="27"/>
  <c r="AQ189" i="27"/>
  <c r="AS59" i="27" s="1"/>
  <c r="AQ192" i="27"/>
  <c r="AR65" i="27"/>
  <c r="AR49" i="27"/>
  <c r="AR43" i="27"/>
  <c r="AL111" i="27"/>
  <c r="AR46" i="27"/>
  <c r="AR57" i="27"/>
  <c r="AR69" i="27"/>
  <c r="AL173" i="27"/>
  <c r="AL177" i="27"/>
  <c r="AL185" i="27"/>
  <c r="AL191" i="27"/>
  <c r="AL193" i="27"/>
  <c r="AL120" i="27"/>
  <c r="AL129" i="27"/>
  <c r="AL189" i="27"/>
  <c r="AQ92" i="27"/>
  <c r="AQ95" i="27"/>
  <c r="AR30" i="27" s="1"/>
  <c r="AQ98" i="27"/>
  <c r="AQ157" i="27"/>
  <c r="AS27" i="27" s="1"/>
  <c r="AQ161" i="27"/>
  <c r="AQ164" i="27"/>
  <c r="AR37" i="27"/>
  <c r="AL164" i="27"/>
  <c r="AS34" i="27"/>
  <c r="AL93" i="27"/>
  <c r="AR28" i="27"/>
  <c r="AR34" i="27"/>
  <c r="AL161" i="27"/>
  <c r="AR32" i="27"/>
  <c r="AR26" i="27"/>
  <c r="AL145" i="27"/>
  <c r="AM151" i="26"/>
  <c r="AR54" i="26"/>
  <c r="AR50" i="26"/>
  <c r="AR49" i="26"/>
  <c r="AR58" i="26"/>
  <c r="AR46" i="26"/>
  <c r="AO71" i="26"/>
  <c r="AM85" i="26"/>
  <c r="AO91" i="26"/>
  <c r="AN95" i="26"/>
  <c r="AM97" i="26"/>
  <c r="AL100" i="26"/>
  <c r="AO103" i="26"/>
  <c r="AL103" i="26"/>
  <c r="AO107" i="26"/>
  <c r="AL107" i="26"/>
  <c r="AO111" i="26"/>
  <c r="AL111" i="26"/>
  <c r="AO115" i="26"/>
  <c r="AL115" i="26"/>
  <c r="AO123" i="26"/>
  <c r="AL123" i="26"/>
  <c r="AO127" i="26"/>
  <c r="AL127" i="26"/>
  <c r="AR62" i="26"/>
  <c r="AO132" i="26"/>
  <c r="AN132" i="26"/>
  <c r="AM132" i="26"/>
  <c r="AN139" i="26"/>
  <c r="AN155" i="26"/>
  <c r="AM155" i="26"/>
  <c r="AL188" i="26"/>
  <c r="AM119" i="27"/>
  <c r="AO121" i="27"/>
  <c r="AN121" i="27"/>
  <c r="AM79" i="26"/>
  <c r="AN83" i="26"/>
  <c r="AN85" i="26"/>
  <c r="AN97" i="26"/>
  <c r="AO72" i="26"/>
  <c r="AN72" i="26"/>
  <c r="AM74" i="26"/>
  <c r="AO79" i="26"/>
  <c r="AO86" i="26"/>
  <c r="AO98" i="26"/>
  <c r="AO133" i="26"/>
  <c r="AN133" i="26"/>
  <c r="AM134" i="26"/>
  <c r="AN182" i="26"/>
  <c r="AO184" i="26"/>
  <c r="AR42" i="27"/>
  <c r="AO116" i="27"/>
  <c r="AL116" i="27"/>
  <c r="AR41" i="26"/>
  <c r="AN71" i="26"/>
  <c r="AM80" i="26"/>
  <c r="AO87" i="26"/>
  <c r="AM92" i="26"/>
  <c r="AO99" i="26"/>
  <c r="AN112" i="26"/>
  <c r="AR47" i="26"/>
  <c r="AO116" i="26"/>
  <c r="AN116" i="26"/>
  <c r="AR52" i="26"/>
  <c r="AO120" i="26"/>
  <c r="AR56" i="26"/>
  <c r="AO124" i="26"/>
  <c r="AN124" i="26"/>
  <c r="AO128" i="26"/>
  <c r="AN128" i="26"/>
  <c r="AM128" i="26"/>
  <c r="AR64" i="26"/>
  <c r="AN131" i="26"/>
  <c r="AN140" i="26"/>
  <c r="AN141" i="26"/>
  <c r="AL156" i="26"/>
  <c r="C157" i="27"/>
  <c r="C92" i="27"/>
  <c r="C161" i="27"/>
  <c r="C96" i="27"/>
  <c r="C165" i="27"/>
  <c r="C100" i="27"/>
  <c r="C169" i="27"/>
  <c r="C104" i="27"/>
  <c r="AN73" i="26"/>
  <c r="AN80" i="26"/>
  <c r="AN91" i="26"/>
  <c r="AN92" i="26"/>
  <c r="AM94" i="26"/>
  <c r="AL99" i="26"/>
  <c r="AN103" i="26"/>
  <c r="AO112" i="26"/>
  <c r="AN120" i="26"/>
  <c r="AO74" i="26"/>
  <c r="AM75" i="26"/>
  <c r="AN79" i="26"/>
  <c r="AN81" i="26"/>
  <c r="AM81" i="26"/>
  <c r="AN93" i="26"/>
  <c r="AM93" i="26"/>
  <c r="AO104" i="26"/>
  <c r="AN104" i="26"/>
  <c r="AM104" i="26"/>
  <c r="AR40" i="26"/>
  <c r="AO108" i="26"/>
  <c r="AN108" i="26"/>
  <c r="AM108" i="26"/>
  <c r="AR44" i="26"/>
  <c r="AN111" i="26"/>
  <c r="AN113" i="26"/>
  <c r="AM114" i="26"/>
  <c r="AM158" i="26"/>
  <c r="AM166" i="26"/>
  <c r="AM168" i="26"/>
  <c r="AS61" i="26"/>
  <c r="AL196" i="26"/>
  <c r="AN83" i="27"/>
  <c r="AN88" i="27"/>
  <c r="AN90" i="27"/>
  <c r="AM90" i="27"/>
  <c r="AN100" i="27"/>
  <c r="AO101" i="27"/>
  <c r="AN101" i="27"/>
  <c r="AM101" i="27"/>
  <c r="AR58" i="27"/>
  <c r="AL157" i="27"/>
  <c r="AN88" i="26"/>
  <c r="AO94" i="26"/>
  <c r="AM102" i="26"/>
  <c r="AN105" i="26"/>
  <c r="AN109" i="26"/>
  <c r="AL117" i="26"/>
  <c r="AL121" i="26"/>
  <c r="AL165" i="27"/>
  <c r="AO75" i="26"/>
  <c r="AN99" i="26"/>
  <c r="AM105" i="26"/>
  <c r="AM106" i="26"/>
  <c r="AM109" i="26"/>
  <c r="AM110" i="26"/>
  <c r="AO76" i="26"/>
  <c r="AN76" i="26"/>
  <c r="C83" i="26"/>
  <c r="AM83" i="26"/>
  <c r="AO89" i="26"/>
  <c r="AN89" i="26"/>
  <c r="C95" i="26"/>
  <c r="AM95" i="26"/>
  <c r="AO101" i="26"/>
  <c r="AN101" i="26"/>
  <c r="AL109" i="26"/>
  <c r="AO114" i="26"/>
  <c r="AM119" i="26"/>
  <c r="AO122" i="26"/>
  <c r="AO130" i="26"/>
  <c r="AM131" i="26"/>
  <c r="AO136" i="26"/>
  <c r="AO144" i="26"/>
  <c r="AO152" i="26"/>
  <c r="AO160" i="26"/>
  <c r="AL160" i="26"/>
  <c r="AM72" i="27"/>
  <c r="AN77" i="27"/>
  <c r="AN96" i="27"/>
  <c r="AL97" i="27"/>
  <c r="AR38" i="27"/>
  <c r="AO152" i="27"/>
  <c r="AO82" i="26"/>
  <c r="AN87" i="26"/>
  <c r="AM90" i="26"/>
  <c r="AN100" i="26"/>
  <c r="AO105" i="26"/>
  <c r="AO109" i="26"/>
  <c r="AN75" i="26"/>
  <c r="AO77" i="26"/>
  <c r="AN77" i="26"/>
  <c r="AN82" i="26"/>
  <c r="AO83" i="26"/>
  <c r="AN94" i="26"/>
  <c r="AO95" i="26"/>
  <c r="AL95" i="26"/>
  <c r="AM107" i="26"/>
  <c r="AO110" i="26"/>
  <c r="AM111" i="26"/>
  <c r="AL112" i="26"/>
  <c r="AN114" i="26"/>
  <c r="AL114" i="26"/>
  <c r="AL116" i="26"/>
  <c r="AL120" i="26"/>
  <c r="AN122" i="26"/>
  <c r="AL122" i="26"/>
  <c r="AM123" i="26"/>
  <c r="AL124" i="26"/>
  <c r="AN126" i="26"/>
  <c r="AL126" i="26"/>
  <c r="AM127" i="26"/>
  <c r="AL128" i="26"/>
  <c r="AN130" i="26"/>
  <c r="AL130" i="26"/>
  <c r="AN136" i="26"/>
  <c r="AN137" i="26"/>
  <c r="AN144" i="26"/>
  <c r="AN145" i="26"/>
  <c r="AN150" i="26"/>
  <c r="AN152" i="26"/>
  <c r="AN153" i="26"/>
  <c r="AL168" i="26"/>
  <c r="AS45" i="26"/>
  <c r="AM92" i="27"/>
  <c r="AN93" i="27"/>
  <c r="AO104" i="27"/>
  <c r="AL104" i="27"/>
  <c r="AR39" i="27"/>
  <c r="AM107" i="27"/>
  <c r="AO108" i="27"/>
  <c r="AM108" i="27"/>
  <c r="AL108" i="27"/>
  <c r="AL181" i="27"/>
  <c r="AM121" i="27"/>
  <c r="AN124" i="27"/>
  <c r="AL125" i="27"/>
  <c r="AM130" i="27"/>
  <c r="AO141" i="27"/>
  <c r="AL141" i="27"/>
  <c r="AN147" i="27"/>
  <c r="AO148" i="27"/>
  <c r="AM155" i="27"/>
  <c r="AN159" i="27"/>
  <c r="AL163" i="27"/>
  <c r="AO165" i="27"/>
  <c r="AN169" i="27"/>
  <c r="AM169" i="27"/>
  <c r="AN174" i="27"/>
  <c r="AO131" i="26"/>
  <c r="AL131" i="26"/>
  <c r="AR66" i="26"/>
  <c r="AN138" i="26"/>
  <c r="AM138" i="26"/>
  <c r="AM140" i="26"/>
  <c r="AN146" i="26"/>
  <c r="AM146" i="26"/>
  <c r="AM154" i="26"/>
  <c r="AM156" i="26"/>
  <c r="AN158" i="26"/>
  <c r="AN160" i="26"/>
  <c r="AO168" i="26"/>
  <c r="AS39" i="26"/>
  <c r="AN172" i="26"/>
  <c r="AN180" i="26"/>
  <c r="AL180" i="26"/>
  <c r="AL184" i="26"/>
  <c r="AO189" i="26"/>
  <c r="AN189" i="26"/>
  <c r="AL189" i="26"/>
  <c r="AN193" i="26"/>
  <c r="AS64" i="26"/>
  <c r="AM198" i="26"/>
  <c r="AN76" i="27"/>
  <c r="AO78" i="27"/>
  <c r="AN78" i="27"/>
  <c r="AO84" i="27"/>
  <c r="AM94" i="27"/>
  <c r="AM98" i="27"/>
  <c r="AL101" i="27"/>
  <c r="AN104" i="27"/>
  <c r="AN105" i="27"/>
  <c r="AM111" i="27"/>
  <c r="AO112" i="27"/>
  <c r="AL112" i="27"/>
  <c r="AM115" i="27"/>
  <c r="AO117" i="27"/>
  <c r="AN117" i="27"/>
  <c r="AM117" i="27"/>
  <c r="AN120" i="27"/>
  <c r="AL121" i="27"/>
  <c r="AO126" i="27"/>
  <c r="AM126" i="27"/>
  <c r="AL126" i="27"/>
  <c r="AN136" i="27"/>
  <c r="AL136" i="27"/>
  <c r="AN141" i="27"/>
  <c r="AN142" i="27"/>
  <c r="AO149" i="27"/>
  <c r="AO160" i="27"/>
  <c r="AL160" i="27"/>
  <c r="AS30" i="27"/>
  <c r="AM164" i="27"/>
  <c r="AN165" i="27"/>
  <c r="AO170" i="27"/>
  <c r="AN170" i="27"/>
  <c r="AL170" i="27"/>
  <c r="AO175" i="27"/>
  <c r="AM175" i="27"/>
  <c r="AM180" i="27"/>
  <c r="AN181" i="27"/>
  <c r="AM181" i="27"/>
  <c r="AN161" i="26"/>
  <c r="AN166" i="26"/>
  <c r="AN168" i="26"/>
  <c r="AN185" i="26"/>
  <c r="AM190" i="26"/>
  <c r="AO194" i="26"/>
  <c r="AM194" i="26"/>
  <c r="AL194" i="26"/>
  <c r="AO85" i="27"/>
  <c r="AN85" i="27"/>
  <c r="AM85" i="27"/>
  <c r="AO91" i="27"/>
  <c r="AN94" i="27"/>
  <c r="AR29" i="27"/>
  <c r="AN98" i="27"/>
  <c r="AR33" i="27"/>
  <c r="AO102" i="27"/>
  <c r="AM102" i="27"/>
  <c r="AL102" i="27"/>
  <c r="AN108" i="27"/>
  <c r="AN109" i="27"/>
  <c r="AO113" i="27"/>
  <c r="AN113" i="27"/>
  <c r="AM113" i="27"/>
  <c r="AN116" i="27"/>
  <c r="AL117" i="27"/>
  <c r="AR53" i="27"/>
  <c r="AM122" i="27"/>
  <c r="AN130" i="27"/>
  <c r="AO131" i="27"/>
  <c r="AM132" i="27"/>
  <c r="AO143" i="27"/>
  <c r="AM143" i="27"/>
  <c r="AN149" i="27"/>
  <c r="AO150" i="27"/>
  <c r="AN150" i="27"/>
  <c r="AN156" i="27"/>
  <c r="AL156" i="27"/>
  <c r="AO140" i="26"/>
  <c r="AO148" i="26"/>
  <c r="AL152" i="26"/>
  <c r="AO156" i="26"/>
  <c r="AM162" i="26"/>
  <c r="AM164" i="26"/>
  <c r="AO169" i="26"/>
  <c r="AN169" i="26"/>
  <c r="AL169" i="26"/>
  <c r="AS40" i="26"/>
  <c r="AN173" i="26"/>
  <c r="AS44" i="26"/>
  <c r="AO177" i="26"/>
  <c r="AN177" i="26"/>
  <c r="AL177" i="26"/>
  <c r="AN181" i="26"/>
  <c r="AS52" i="26"/>
  <c r="AM186" i="26"/>
  <c r="AM197" i="26"/>
  <c r="AN198" i="26"/>
  <c r="AO199" i="26"/>
  <c r="AN199" i="26"/>
  <c r="AM199" i="26"/>
  <c r="AL199" i="26"/>
  <c r="AO72" i="27"/>
  <c r="C80" i="27"/>
  <c r="AN84" i="27"/>
  <c r="AN86" i="27"/>
  <c r="AL91" i="27"/>
  <c r="AO99" i="27"/>
  <c r="AO106" i="27"/>
  <c r="AM106" i="27"/>
  <c r="AL106" i="27"/>
  <c r="AL109" i="27"/>
  <c r="AN112" i="27"/>
  <c r="AL113" i="27"/>
  <c r="AM118" i="27"/>
  <c r="AN126" i="27"/>
  <c r="AO127" i="27"/>
  <c r="AM128" i="27"/>
  <c r="AL131" i="27"/>
  <c r="AO137" i="27"/>
  <c r="AL137" i="27"/>
  <c r="AN143" i="27"/>
  <c r="AO144" i="27"/>
  <c r="AL155" i="27"/>
  <c r="AM160" i="27"/>
  <c r="AN161" i="27"/>
  <c r="AM161" i="27"/>
  <c r="AM167" i="27"/>
  <c r="AO183" i="27"/>
  <c r="AM183" i="27"/>
  <c r="AO190" i="27"/>
  <c r="AN190" i="27"/>
  <c r="AM190" i="27"/>
  <c r="AL190" i="27"/>
  <c r="AN148" i="26"/>
  <c r="AO149" i="26"/>
  <c r="AN149" i="26"/>
  <c r="AN154" i="26"/>
  <c r="AN156" i="26"/>
  <c r="AM163" i="26"/>
  <c r="AL164" i="26"/>
  <c r="AM170" i="26"/>
  <c r="AM174" i="26"/>
  <c r="AM178" i="26"/>
  <c r="AO182" i="26"/>
  <c r="AM182" i="26"/>
  <c r="AL182" i="26"/>
  <c r="AM189" i="26"/>
  <c r="AN191" i="26"/>
  <c r="AM191" i="26"/>
  <c r="AM193" i="26"/>
  <c r="AO195" i="26"/>
  <c r="AM195" i="26"/>
  <c r="AL195" i="26"/>
  <c r="AM196" i="26"/>
  <c r="AN73" i="27"/>
  <c r="AO80" i="27"/>
  <c r="AL95" i="27"/>
  <c r="AM96" i="27"/>
  <c r="AL99" i="27"/>
  <c r="AN102" i="27"/>
  <c r="AO103" i="27"/>
  <c r="AN106" i="27"/>
  <c r="AO110" i="27"/>
  <c r="AN110" i="27"/>
  <c r="AM110" i="27"/>
  <c r="AL110" i="27"/>
  <c r="AO114" i="27"/>
  <c r="AN114" i="27"/>
  <c r="AM114" i="27"/>
  <c r="AL114" i="27"/>
  <c r="AN122" i="27"/>
  <c r="AM124" i="27"/>
  <c r="AN127" i="27"/>
  <c r="AL127" i="27"/>
  <c r="AO132" i="27"/>
  <c r="AL132" i="27"/>
  <c r="AN137" i="27"/>
  <c r="AO138" i="27"/>
  <c r="AN138" i="27"/>
  <c r="AO145" i="27"/>
  <c r="AN152" i="27"/>
  <c r="AM156" i="27"/>
  <c r="AO157" i="27"/>
  <c r="AN162" i="27"/>
  <c r="AN172" i="27"/>
  <c r="AL172" i="27"/>
  <c r="AS42" i="27"/>
  <c r="AL175" i="27"/>
  <c r="AM176" i="27"/>
  <c r="AN177" i="27"/>
  <c r="AM177" i="27"/>
  <c r="AO184" i="27"/>
  <c r="AN184" i="27"/>
  <c r="AL184" i="27"/>
  <c r="AS54" i="27"/>
  <c r="AL197" i="27"/>
  <c r="AN115" i="26"/>
  <c r="AO117" i="26"/>
  <c r="AN117" i="26"/>
  <c r="AM117" i="26"/>
  <c r="AM118" i="26"/>
  <c r="AO121" i="26"/>
  <c r="AN121" i="26"/>
  <c r="AM121" i="26"/>
  <c r="AM122" i="26"/>
  <c r="AN123" i="26"/>
  <c r="AN125" i="26"/>
  <c r="AM126" i="26"/>
  <c r="AO129" i="26"/>
  <c r="AN129" i="26"/>
  <c r="AM129" i="26"/>
  <c r="AM130" i="26"/>
  <c r="AO134" i="26"/>
  <c r="AM136" i="26"/>
  <c r="AN142" i="26"/>
  <c r="AM142" i="26"/>
  <c r="AM144" i="26"/>
  <c r="AM150" i="26"/>
  <c r="AM152" i="26"/>
  <c r="AN157" i="26"/>
  <c r="AO164" i="26"/>
  <c r="AM169" i="26"/>
  <c r="AM185" i="26"/>
  <c r="AO187" i="26"/>
  <c r="AN187" i="26"/>
  <c r="AM187" i="26"/>
  <c r="AL187" i="26"/>
  <c r="AM188" i="26"/>
  <c r="AN190" i="26"/>
  <c r="AN194" i="26"/>
  <c r="AN72" i="27"/>
  <c r="AN74" i="27"/>
  <c r="AO81" i="27"/>
  <c r="AN81" i="27"/>
  <c r="C88" i="27"/>
  <c r="AM91" i="27"/>
  <c r="AO92" i="27"/>
  <c r="AL92" i="27"/>
  <c r="AR27" i="27"/>
  <c r="AL103" i="27"/>
  <c r="AO107" i="27"/>
  <c r="AN118" i="27"/>
  <c r="AO119" i="27"/>
  <c r="AM120" i="27"/>
  <c r="AN123" i="27"/>
  <c r="AL123" i="27"/>
  <c r="AO128" i="27"/>
  <c r="AL128" i="27"/>
  <c r="AM131" i="27"/>
  <c r="AO133" i="27"/>
  <c r="AN133" i="27"/>
  <c r="AM133" i="27"/>
  <c r="AM139" i="27"/>
  <c r="AM144" i="27"/>
  <c r="AN145" i="27"/>
  <c r="AN157" i="27"/>
  <c r="AM157" i="27"/>
  <c r="AM163" i="27"/>
  <c r="AN168" i="27"/>
  <c r="AL168" i="27"/>
  <c r="AS38" i="27"/>
  <c r="AL171" i="27"/>
  <c r="AM160" i="26"/>
  <c r="AN162" i="26"/>
  <c r="AN164" i="26"/>
  <c r="AO165" i="26"/>
  <c r="AN165" i="26"/>
  <c r="AL165" i="26"/>
  <c r="AM171" i="26"/>
  <c r="AM172" i="26"/>
  <c r="AO175" i="26"/>
  <c r="AM175" i="26"/>
  <c r="AL175" i="26"/>
  <c r="AM176" i="26"/>
  <c r="AN179" i="26"/>
  <c r="AM179" i="26"/>
  <c r="AO183" i="26"/>
  <c r="AM183" i="26"/>
  <c r="AL183" i="26"/>
  <c r="AM184" i="26"/>
  <c r="AN186" i="26"/>
  <c r="AO192" i="26"/>
  <c r="AO196" i="26"/>
  <c r="AM76" i="27"/>
  <c r="AN80" i="27"/>
  <c r="AN82" i="27"/>
  <c r="AM84" i="27"/>
  <c r="AO88" i="27"/>
  <c r="AM95" i="27"/>
  <c r="AO96" i="27"/>
  <c r="AL96" i="27"/>
  <c r="AM99" i="27"/>
  <c r="AO100" i="27"/>
  <c r="AL100" i="27"/>
  <c r="AN107" i="27"/>
  <c r="AL107" i="27"/>
  <c r="AO115" i="27"/>
  <c r="AM116" i="27"/>
  <c r="AL119" i="27"/>
  <c r="AO124" i="27"/>
  <c r="AL124" i="27"/>
  <c r="AM127" i="27"/>
  <c r="AO129" i="27"/>
  <c r="AN129" i="27"/>
  <c r="AM129" i="27"/>
  <c r="AN132" i="27"/>
  <c r="AL133" i="27"/>
  <c r="AN140" i="27"/>
  <c r="AN146" i="27"/>
  <c r="AM152" i="27"/>
  <c r="AO153" i="27"/>
  <c r="AN158" i="27"/>
  <c r="AN163" i="27"/>
  <c r="AL167" i="27"/>
  <c r="AM172" i="27"/>
  <c r="AO173" i="27"/>
  <c r="AO179" i="27"/>
  <c r="AM179" i="27"/>
  <c r="AM184" i="27"/>
  <c r="AN185" i="27"/>
  <c r="AM185" i="27"/>
  <c r="AS43" i="27"/>
  <c r="AO178" i="27"/>
  <c r="AN178" i="27"/>
  <c r="AM178" i="27"/>
  <c r="AL178" i="27"/>
  <c r="AS48" i="27"/>
  <c r="AN183" i="27"/>
  <c r="AL187" i="27"/>
  <c r="AM192" i="27"/>
  <c r="AN193" i="27"/>
  <c r="AM193" i="27"/>
  <c r="AO199" i="27"/>
  <c r="AM199" i="27"/>
  <c r="AM188" i="27"/>
  <c r="AO189" i="27"/>
  <c r="AO194" i="27"/>
  <c r="AN194" i="27"/>
  <c r="AM194" i="27"/>
  <c r="AL194" i="27"/>
  <c r="AN199" i="27"/>
  <c r="AN179" i="27"/>
  <c r="AL183" i="27"/>
  <c r="AO185" i="27"/>
  <c r="AN189" i="27"/>
  <c r="AM189" i="27"/>
  <c r="AO195" i="27"/>
  <c r="AM195" i="27"/>
  <c r="AL199" i="27"/>
  <c r="AL159" i="27"/>
  <c r="AO161" i="27"/>
  <c r="AO166" i="27"/>
  <c r="AN166" i="27"/>
  <c r="AM166" i="27"/>
  <c r="AL166" i="27"/>
  <c r="AS36" i="27"/>
  <c r="AM171" i="27"/>
  <c r="AN175" i="27"/>
  <c r="AL179" i="27"/>
  <c r="AO181" i="27"/>
  <c r="AS51" i="27"/>
  <c r="AO186" i="27"/>
  <c r="AN186" i="27"/>
  <c r="AM186" i="27"/>
  <c r="AL186" i="27"/>
  <c r="AO191" i="27"/>
  <c r="AM191" i="27"/>
  <c r="AO196" i="27"/>
  <c r="AN196" i="27"/>
  <c r="AL196" i="27"/>
  <c r="AS66" i="27"/>
  <c r="AO187" i="27"/>
  <c r="AM187" i="27"/>
  <c r="AN195" i="27"/>
  <c r="AL195" i="27"/>
  <c r="AO197" i="27"/>
  <c r="AO177" i="27"/>
  <c r="AO182" i="27"/>
  <c r="AN182" i="27"/>
  <c r="AM182" i="27"/>
  <c r="AL182" i="27"/>
  <c r="AN187" i="27"/>
  <c r="AO192" i="27"/>
  <c r="AN192" i="27"/>
  <c r="AL192" i="27"/>
  <c r="AS62" i="27"/>
  <c r="AM196" i="27"/>
  <c r="AN197" i="27"/>
  <c r="AM197" i="27"/>
  <c r="AL88" i="27"/>
  <c r="AL153" i="27"/>
  <c r="AS26" i="27"/>
  <c r="AL78" i="27"/>
  <c r="AM71" i="27"/>
  <c r="AL72" i="27"/>
  <c r="AM145" i="27"/>
  <c r="AM78" i="27"/>
  <c r="AM79" i="27"/>
  <c r="AM80" i="27"/>
  <c r="AM140" i="27"/>
  <c r="AM82" i="26"/>
  <c r="AM86" i="26"/>
  <c r="AM148" i="26"/>
  <c r="AM78" i="26"/>
  <c r="AM149" i="26"/>
  <c r="AM73" i="26"/>
  <c r="AM139" i="26"/>
  <c r="AM143" i="26"/>
  <c r="AM147" i="26"/>
  <c r="AL154" i="27"/>
  <c r="AM87" i="27"/>
  <c r="AM88" i="27"/>
  <c r="AQ88" i="27" s="1"/>
  <c r="AM150" i="27"/>
  <c r="AL152" i="27"/>
  <c r="AM153" i="27"/>
  <c r="AL84" i="27"/>
  <c r="AQ84" i="27" s="1"/>
  <c r="AL83" i="27"/>
  <c r="AL149" i="27"/>
  <c r="AM86" i="27"/>
  <c r="AM151" i="27"/>
  <c r="AM148" i="27"/>
  <c r="AL150" i="27"/>
  <c r="AQ150" i="27" s="1"/>
  <c r="AL151" i="27"/>
  <c r="AL87" i="27"/>
  <c r="AM83" i="27"/>
  <c r="AL148" i="27"/>
  <c r="AL76" i="27"/>
  <c r="AM82" i="27"/>
  <c r="AL147" i="27"/>
  <c r="AL75" i="27"/>
  <c r="AL80" i="27"/>
  <c r="AM147" i="27"/>
  <c r="AM81" i="27"/>
  <c r="AM137" i="27"/>
  <c r="AL140" i="27"/>
  <c r="AL73" i="27"/>
  <c r="AL79" i="27"/>
  <c r="AM74" i="27"/>
  <c r="AL143" i="27"/>
  <c r="AQ143" i="27" s="1"/>
  <c r="AS13" i="27" s="1"/>
  <c r="AL81" i="27"/>
  <c r="AM75" i="27"/>
  <c r="AM136" i="27"/>
  <c r="AM141" i="27"/>
  <c r="AL144" i="27"/>
  <c r="AL71" i="27"/>
  <c r="AL138" i="27"/>
  <c r="AL139" i="27"/>
  <c r="AL148" i="26"/>
  <c r="AL84" i="26"/>
  <c r="AL82" i="26"/>
  <c r="AL140" i="26"/>
  <c r="AQ140" i="26" s="1"/>
  <c r="AL144" i="26"/>
  <c r="AL72" i="26"/>
  <c r="AL136" i="26"/>
  <c r="C158" i="27"/>
  <c r="C93" i="27"/>
  <c r="AR60" i="27"/>
  <c r="AR59" i="27"/>
  <c r="AM146" i="27"/>
  <c r="AN71" i="27"/>
  <c r="AO73" i="27"/>
  <c r="AO79" i="27"/>
  <c r="AO86" i="27"/>
  <c r="AL86" i="27"/>
  <c r="AN91" i="27"/>
  <c r="AO93" i="27"/>
  <c r="AR40" i="27"/>
  <c r="AM109" i="27"/>
  <c r="AS29" i="27"/>
  <c r="AS28" i="27"/>
  <c r="AS45" i="27"/>
  <c r="AS44" i="27"/>
  <c r="C170" i="27"/>
  <c r="C105" i="27"/>
  <c r="AL85" i="27"/>
  <c r="AQ85" i="27" s="1"/>
  <c r="AR31" i="27"/>
  <c r="AO98" i="27"/>
  <c r="AL98" i="27"/>
  <c r="AN103" i="27"/>
  <c r="AO105" i="27"/>
  <c r="AR51" i="27"/>
  <c r="AO118" i="27"/>
  <c r="AL118" i="27"/>
  <c r="AR63" i="27"/>
  <c r="AR64" i="27"/>
  <c r="AO130" i="27"/>
  <c r="AL130" i="27"/>
  <c r="AS33" i="27"/>
  <c r="AS32" i="27"/>
  <c r="AS67" i="27"/>
  <c r="AO71" i="27"/>
  <c r="AM73" i="27"/>
  <c r="AO77" i="27"/>
  <c r="AL77" i="27"/>
  <c r="AM93" i="27"/>
  <c r="AL105" i="27"/>
  <c r="AO111" i="27"/>
  <c r="AO142" i="27"/>
  <c r="AL142" i="27"/>
  <c r="AO147" i="27"/>
  <c r="AN151" i="27"/>
  <c r="AO158" i="27"/>
  <c r="AL158" i="27"/>
  <c r="AO163" i="27"/>
  <c r="AN167" i="27"/>
  <c r="AO174" i="27"/>
  <c r="AL174" i="27"/>
  <c r="AS47" i="27"/>
  <c r="AS53" i="27"/>
  <c r="AS52" i="27"/>
  <c r="C182" i="27"/>
  <c r="C117" i="27"/>
  <c r="AN75" i="27"/>
  <c r="AO83" i="27"/>
  <c r="AO90" i="27"/>
  <c r="AL90" i="27"/>
  <c r="AN95" i="27"/>
  <c r="AR44" i="27"/>
  <c r="AO123" i="27"/>
  <c r="AM138" i="27"/>
  <c r="AM149" i="27"/>
  <c r="AM154" i="27"/>
  <c r="AQ154" i="27" s="1"/>
  <c r="AS25" i="27" s="1"/>
  <c r="AS31" i="27"/>
  <c r="AM165" i="27"/>
  <c r="AM170" i="27"/>
  <c r="AS57" i="27"/>
  <c r="AS56" i="27"/>
  <c r="C141" i="27"/>
  <c r="C76" i="27"/>
  <c r="AO82" i="27"/>
  <c r="AL82" i="27"/>
  <c r="AN87" i="27"/>
  <c r="AO89" i="27"/>
  <c r="AM105" i="27"/>
  <c r="AR56" i="27"/>
  <c r="AR55" i="27"/>
  <c r="AO122" i="27"/>
  <c r="AL122" i="27"/>
  <c r="AR68" i="27"/>
  <c r="AR67" i="27"/>
  <c r="AO134" i="27"/>
  <c r="AL134" i="27"/>
  <c r="AN139" i="27"/>
  <c r="AN144" i="27"/>
  <c r="AO146" i="27"/>
  <c r="AL146" i="27"/>
  <c r="AO151" i="27"/>
  <c r="AN155" i="27"/>
  <c r="AN160" i="27"/>
  <c r="AO162" i="27"/>
  <c r="AL162" i="27"/>
  <c r="AO167" i="27"/>
  <c r="AN171" i="27"/>
  <c r="AS69" i="27"/>
  <c r="AS68" i="27"/>
  <c r="AS37" i="27"/>
  <c r="AO75" i="27"/>
  <c r="AM77" i="27"/>
  <c r="AN79" i="27"/>
  <c r="AL89" i="27"/>
  <c r="AO95" i="27"/>
  <c r="AR36" i="27"/>
  <c r="AR35" i="27"/>
  <c r="AO109" i="27"/>
  <c r="AM142" i="27"/>
  <c r="AM158" i="27"/>
  <c r="AS35" i="27"/>
  <c r="AM174" i="27"/>
  <c r="AS55" i="27"/>
  <c r="AS41" i="27"/>
  <c r="AS40" i="27"/>
  <c r="C194" i="27"/>
  <c r="C129" i="27"/>
  <c r="AO74" i="27"/>
  <c r="AL74" i="27"/>
  <c r="AO87" i="27"/>
  <c r="AO94" i="27"/>
  <c r="AL94" i="27"/>
  <c r="AN99" i="27"/>
  <c r="AN119" i="27"/>
  <c r="AN131" i="27"/>
  <c r="AO139" i="27"/>
  <c r="AN148" i="27"/>
  <c r="AO155" i="27"/>
  <c r="AN164" i="27"/>
  <c r="AO171" i="27"/>
  <c r="AM89" i="27"/>
  <c r="AR48" i="27"/>
  <c r="AR47" i="27"/>
  <c r="AM162" i="27"/>
  <c r="AS39" i="27"/>
  <c r="AS65" i="27"/>
  <c r="AS64" i="27"/>
  <c r="C136" i="27"/>
  <c r="C140" i="27"/>
  <c r="C144" i="27"/>
  <c r="C148" i="27"/>
  <c r="C152" i="27"/>
  <c r="C156" i="27"/>
  <c r="C160" i="27"/>
  <c r="C164" i="27"/>
  <c r="C168" i="27"/>
  <c r="C172" i="27"/>
  <c r="C176" i="27"/>
  <c r="C180" i="27"/>
  <c r="C184" i="27"/>
  <c r="C188" i="27"/>
  <c r="C192" i="27"/>
  <c r="C196" i="27"/>
  <c r="C72" i="27"/>
  <c r="C116" i="27"/>
  <c r="C120" i="27"/>
  <c r="C124" i="27"/>
  <c r="C128" i="27"/>
  <c r="C132" i="27"/>
  <c r="B6" i="27"/>
  <c r="AR52" i="27"/>
  <c r="AR45" i="27"/>
  <c r="C73" i="27"/>
  <c r="C77" i="27"/>
  <c r="C81" i="27"/>
  <c r="C85" i="27"/>
  <c r="C89" i="27"/>
  <c r="C97" i="27"/>
  <c r="C101" i="27"/>
  <c r="C109" i="27"/>
  <c r="C113" i="27"/>
  <c r="C121" i="27"/>
  <c r="C125" i="27"/>
  <c r="C133" i="27"/>
  <c r="C74" i="27"/>
  <c r="C78" i="27"/>
  <c r="C82" i="27"/>
  <c r="C86" i="27"/>
  <c r="C90" i="27"/>
  <c r="C94" i="27"/>
  <c r="C98" i="27"/>
  <c r="C102" i="27"/>
  <c r="C106" i="27"/>
  <c r="C110" i="27"/>
  <c r="C114" i="27"/>
  <c r="C118" i="27"/>
  <c r="C122" i="27"/>
  <c r="C126" i="27"/>
  <c r="C130" i="27"/>
  <c r="C134" i="27"/>
  <c r="AL80" i="26"/>
  <c r="AL83" i="26"/>
  <c r="AL87" i="26"/>
  <c r="AL149" i="26"/>
  <c r="AL158" i="26"/>
  <c r="AL88" i="26"/>
  <c r="AL91" i="26"/>
  <c r="AL92" i="26"/>
  <c r="AL151" i="26"/>
  <c r="AQ151" i="26" s="1"/>
  <c r="AL94" i="26"/>
  <c r="AL71" i="26"/>
  <c r="AQ71" i="26" s="1"/>
  <c r="AR6" i="26" s="1"/>
  <c r="AL75" i="26"/>
  <c r="AQ75" i="26" s="1"/>
  <c r="AL76" i="26"/>
  <c r="AL79" i="26"/>
  <c r="AQ79" i="26" s="1"/>
  <c r="AL167" i="26"/>
  <c r="AQ167" i="26"/>
  <c r="AO85" i="26"/>
  <c r="AQ91" i="26"/>
  <c r="AL73" i="26"/>
  <c r="AL85" i="26"/>
  <c r="AL97" i="26"/>
  <c r="AO102" i="26"/>
  <c r="AL78" i="26"/>
  <c r="AL90" i="26"/>
  <c r="AL102" i="26"/>
  <c r="AM112" i="26"/>
  <c r="AM115" i="26"/>
  <c r="AM125" i="26"/>
  <c r="AO137" i="26"/>
  <c r="AL137" i="26"/>
  <c r="AO142" i="26"/>
  <c r="AL142" i="26"/>
  <c r="AM145" i="26"/>
  <c r="AO147" i="26"/>
  <c r="AL147" i="26"/>
  <c r="AO153" i="26"/>
  <c r="AL153" i="26"/>
  <c r="AO158" i="26"/>
  <c r="AQ158" i="26" s="1"/>
  <c r="AM161" i="26"/>
  <c r="AO163" i="26"/>
  <c r="AL163" i="26"/>
  <c r="AM173" i="26"/>
  <c r="C158" i="26"/>
  <c r="C93" i="26"/>
  <c r="AL89" i="26"/>
  <c r="AL101" i="26"/>
  <c r="C107" i="26"/>
  <c r="AM124" i="26"/>
  <c r="AO141" i="26"/>
  <c r="AO146" i="26"/>
  <c r="AO157" i="26"/>
  <c r="AL157" i="26"/>
  <c r="AO162" i="26"/>
  <c r="AO174" i="26"/>
  <c r="AL174" i="26"/>
  <c r="AO181" i="26"/>
  <c r="AL181" i="26"/>
  <c r="AS55" i="26"/>
  <c r="AS56" i="26"/>
  <c r="AO193" i="26"/>
  <c r="AL193" i="26"/>
  <c r="AS67" i="26"/>
  <c r="AS68" i="26"/>
  <c r="C146" i="26"/>
  <c r="C81" i="26"/>
  <c r="C139" i="26"/>
  <c r="C74" i="26"/>
  <c r="AL141" i="26"/>
  <c r="AL146" i="26"/>
  <c r="AQ156" i="26"/>
  <c r="AL162" i="26"/>
  <c r="AN171" i="26"/>
  <c r="AO186" i="26"/>
  <c r="AL186" i="26"/>
  <c r="AO198" i="26"/>
  <c r="AL198" i="26"/>
  <c r="AR55" i="26"/>
  <c r="C159" i="26"/>
  <c r="C94" i="26"/>
  <c r="AQ94" i="26" s="1"/>
  <c r="AM72" i="26"/>
  <c r="AN74" i="26"/>
  <c r="C75" i="26"/>
  <c r="AM84" i="26"/>
  <c r="AN86" i="26"/>
  <c r="C87" i="26"/>
  <c r="AQ87" i="26" s="1"/>
  <c r="AO88" i="26"/>
  <c r="AM96" i="26"/>
  <c r="AL96" i="26"/>
  <c r="AN98" i="26"/>
  <c r="C99" i="26"/>
  <c r="AO100" i="26"/>
  <c r="AQ100" i="26" s="1"/>
  <c r="AO106" i="26"/>
  <c r="AO113" i="26"/>
  <c r="AM116" i="26"/>
  <c r="AN118" i="26"/>
  <c r="AL133" i="26"/>
  <c r="AN143" i="26"/>
  <c r="AN159" i="26"/>
  <c r="AQ165" i="26"/>
  <c r="AS35" i="26" s="1"/>
  <c r="AS41" i="26"/>
  <c r="AS42" i="26"/>
  <c r="AM177" i="26"/>
  <c r="AN184" i="26"/>
  <c r="AT28" i="26"/>
  <c r="AR63" i="26"/>
  <c r="AL77" i="26"/>
  <c r="C137" i="26"/>
  <c r="C72" i="26"/>
  <c r="C142" i="26"/>
  <c r="C77" i="26"/>
  <c r="AM77" i="26"/>
  <c r="AO81" i="26"/>
  <c r="AM89" i="26"/>
  <c r="AO93" i="26"/>
  <c r="AQ93" i="26" s="1"/>
  <c r="AQ99" i="26"/>
  <c r="AM101" i="26"/>
  <c r="AL106" i="26"/>
  <c r="AL113" i="26"/>
  <c r="C119" i="26"/>
  <c r="AO126" i="26"/>
  <c r="AM137" i="26"/>
  <c r="AO139" i="26"/>
  <c r="AL139" i="26"/>
  <c r="AO145" i="26"/>
  <c r="AL145" i="26"/>
  <c r="AO150" i="26"/>
  <c r="AM153" i="26"/>
  <c r="AO155" i="26"/>
  <c r="AL155" i="26"/>
  <c r="AO161" i="26"/>
  <c r="AL161" i="26"/>
  <c r="AO166" i="26"/>
  <c r="AO173" i="26"/>
  <c r="AL173" i="26"/>
  <c r="AO179" i="26"/>
  <c r="AL179" i="26"/>
  <c r="AN183" i="26"/>
  <c r="AO191" i="26"/>
  <c r="AL191" i="26"/>
  <c r="AN195" i="26"/>
  <c r="C179" i="26"/>
  <c r="C114" i="26"/>
  <c r="C191" i="26"/>
  <c r="C126" i="26"/>
  <c r="AL93" i="26"/>
  <c r="AL150" i="26"/>
  <c r="AQ150" i="26" s="1"/>
  <c r="AQ160" i="26"/>
  <c r="AL166" i="26"/>
  <c r="AS48" i="26"/>
  <c r="AS47" i="26"/>
  <c r="AS53" i="26"/>
  <c r="AS54" i="26"/>
  <c r="AO185" i="26"/>
  <c r="AL185" i="26"/>
  <c r="AS60" i="26"/>
  <c r="AS59" i="26"/>
  <c r="AS65" i="26"/>
  <c r="AS66" i="26"/>
  <c r="AO197" i="26"/>
  <c r="AL197" i="26"/>
  <c r="C153" i="26"/>
  <c r="C88" i="26"/>
  <c r="AR60" i="26"/>
  <c r="AR59" i="26"/>
  <c r="AT23" i="26"/>
  <c r="C167" i="26"/>
  <c r="C102" i="26"/>
  <c r="C183" i="26"/>
  <c r="C118" i="26"/>
  <c r="C195" i="26"/>
  <c r="C130" i="26"/>
  <c r="AL74" i="26"/>
  <c r="AL86" i="26"/>
  <c r="AQ86" i="26" s="1"/>
  <c r="AL98" i="26"/>
  <c r="AQ98" i="26" s="1"/>
  <c r="AN102" i="26"/>
  <c r="AL105" i="26"/>
  <c r="C111" i="26"/>
  <c r="AO118" i="26"/>
  <c r="AO125" i="26"/>
  <c r="C131" i="26"/>
  <c r="AM133" i="26"/>
  <c r="AN147" i="26"/>
  <c r="AQ153" i="26"/>
  <c r="AN163" i="26"/>
  <c r="AO171" i="26"/>
  <c r="AL171" i="26"/>
  <c r="AN176" i="26"/>
  <c r="AO178" i="26"/>
  <c r="AL178" i="26"/>
  <c r="AO190" i="26"/>
  <c r="AL190" i="26"/>
  <c r="C171" i="26"/>
  <c r="C106" i="26"/>
  <c r="AL81" i="26"/>
  <c r="C157" i="26"/>
  <c r="C92" i="26"/>
  <c r="AM76" i="26"/>
  <c r="AN78" i="26"/>
  <c r="AO80" i="26"/>
  <c r="AM88" i="26"/>
  <c r="AN90" i="26"/>
  <c r="AO92" i="26"/>
  <c r="AM100" i="26"/>
  <c r="AM113" i="26"/>
  <c r="AL118" i="26"/>
  <c r="AL125" i="26"/>
  <c r="AO138" i="26"/>
  <c r="AL138" i="26"/>
  <c r="AM141" i="26"/>
  <c r="AO143" i="26"/>
  <c r="AL143" i="26"/>
  <c r="AO154" i="26"/>
  <c r="AL154" i="26"/>
  <c r="AQ154" i="26" s="1"/>
  <c r="AS24" i="26" s="1"/>
  <c r="AM157" i="26"/>
  <c r="AQ157" i="26" s="1"/>
  <c r="AS27" i="26" s="1"/>
  <c r="AO159" i="26"/>
  <c r="AL159" i="26"/>
  <c r="AN175" i="26"/>
  <c r="AM181" i="26"/>
  <c r="AN188" i="26"/>
  <c r="C141" i="26"/>
  <c r="C76" i="26"/>
  <c r="C155" i="26"/>
  <c r="C90" i="26"/>
  <c r="AQ152" i="26"/>
  <c r="AT25" i="26"/>
  <c r="C143" i="26"/>
  <c r="C78" i="26"/>
  <c r="AO73" i="26"/>
  <c r="AM120" i="26"/>
  <c r="AQ164" i="26"/>
  <c r="AO170" i="26"/>
  <c r="AQ88" i="26"/>
  <c r="AQ95" i="26"/>
  <c r="AR30" i="26" s="1"/>
  <c r="AO97" i="26"/>
  <c r="AQ97" i="26" s="1"/>
  <c r="AO78" i="26"/>
  <c r="AO90" i="26"/>
  <c r="AL170" i="26"/>
  <c r="AS70" i="26"/>
  <c r="AS69" i="26"/>
  <c r="AR42" i="26"/>
  <c r="C80" i="26"/>
  <c r="C84" i="26"/>
  <c r="C96" i="26"/>
  <c r="AQ96" i="26" s="1"/>
  <c r="AR31" i="26" s="1"/>
  <c r="C100" i="26"/>
  <c r="C104" i="26"/>
  <c r="C108" i="26"/>
  <c r="C112" i="26"/>
  <c r="C116" i="26"/>
  <c r="C120" i="26"/>
  <c r="C124" i="26"/>
  <c r="C128" i="26"/>
  <c r="C132" i="26"/>
  <c r="B6" i="26"/>
  <c r="AR45" i="26"/>
  <c r="AR57" i="26"/>
  <c r="C73" i="26"/>
  <c r="C85" i="26"/>
  <c r="C89" i="26"/>
  <c r="C97" i="26"/>
  <c r="C101" i="26"/>
  <c r="AQ101" i="26" s="1"/>
  <c r="C105" i="26"/>
  <c r="C109" i="26"/>
  <c r="C113" i="26"/>
  <c r="C117" i="26"/>
  <c r="C121" i="26"/>
  <c r="C125" i="26"/>
  <c r="C129" i="26"/>
  <c r="C133" i="26"/>
  <c r="C82" i="26"/>
  <c r="C86" i="26"/>
  <c r="C98" i="26"/>
  <c r="C110" i="26"/>
  <c r="C122" i="26"/>
  <c r="C134" i="26"/>
  <c r="AJ199" i="22"/>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I198" i="22"/>
  <c r="AH198" i="22"/>
  <c r="AG198" i="22"/>
  <c r="AF198" i="22"/>
  <c r="AE198" i="22"/>
  <c r="AD198" i="22"/>
  <c r="AC198" i="22"/>
  <c r="AB198" i="22"/>
  <c r="AA198" i="22"/>
  <c r="Z198" i="22"/>
  <c r="Y198" i="22"/>
  <c r="X198" i="22"/>
  <c r="W198" i="22"/>
  <c r="V198" i="22"/>
  <c r="U198" i="22"/>
  <c r="T198" i="22"/>
  <c r="AM198" i="22" s="1"/>
  <c r="S198" i="22"/>
  <c r="R198" i="22"/>
  <c r="Q198" i="22"/>
  <c r="P198" i="22"/>
  <c r="O198" i="22"/>
  <c r="N198" i="22"/>
  <c r="M198" i="22"/>
  <c r="L198" i="22"/>
  <c r="AN198" i="22" s="1"/>
  <c r="K198" i="22"/>
  <c r="J198" i="22"/>
  <c r="I198" i="22"/>
  <c r="H198" i="22"/>
  <c r="G198" i="22"/>
  <c r="F198" i="22"/>
  <c r="E198" i="22"/>
  <c r="D198" i="22"/>
  <c r="AO198" i="22" s="1"/>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AN192" i="22" s="1"/>
  <c r="K192" i="22"/>
  <c r="J192" i="22"/>
  <c r="I192" i="22"/>
  <c r="H192" i="22"/>
  <c r="G192" i="22"/>
  <c r="F192" i="22"/>
  <c r="E192" i="22"/>
  <c r="D192" i="22"/>
  <c r="AO192" i="22" s="1"/>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AN186" i="22" s="1"/>
  <c r="K186" i="22"/>
  <c r="J186" i="22"/>
  <c r="I186" i="22"/>
  <c r="H186" i="22"/>
  <c r="G186" i="22"/>
  <c r="F186" i="22"/>
  <c r="E186" i="22"/>
  <c r="D186" i="22"/>
  <c r="AO186" i="22" s="1"/>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J180" i="22"/>
  <c r="AI180" i="22"/>
  <c r="AH180" i="22"/>
  <c r="AG180" i="22"/>
  <c r="AF180" i="22"/>
  <c r="AE180" i="22"/>
  <c r="AD180" i="22"/>
  <c r="AC180" i="22"/>
  <c r="AB180" i="22"/>
  <c r="AA180" i="22"/>
  <c r="Z180" i="22"/>
  <c r="Y180" i="22"/>
  <c r="X180" i="22"/>
  <c r="W180" i="22"/>
  <c r="V180" i="22"/>
  <c r="U180" i="22"/>
  <c r="T180" i="22"/>
  <c r="AM180" i="22" s="1"/>
  <c r="S180" i="22"/>
  <c r="R180" i="22"/>
  <c r="Q180" i="22"/>
  <c r="P180" i="22"/>
  <c r="O180" i="22"/>
  <c r="N180" i="22"/>
  <c r="M180" i="22"/>
  <c r="L180" i="22"/>
  <c r="AN180" i="22" s="1"/>
  <c r="K180" i="22"/>
  <c r="J180" i="22"/>
  <c r="I180" i="22"/>
  <c r="H180" i="22"/>
  <c r="G180" i="22"/>
  <c r="F180" i="22"/>
  <c r="E180" i="22"/>
  <c r="D180" i="22"/>
  <c r="AO180" i="22" s="1"/>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I174" i="22"/>
  <c r="AH174" i="22"/>
  <c r="AG174" i="22"/>
  <c r="AF174" i="22"/>
  <c r="AE174" i="22"/>
  <c r="AD174" i="22"/>
  <c r="AC174" i="22"/>
  <c r="AB174" i="22"/>
  <c r="AA174" i="22"/>
  <c r="Z174" i="22"/>
  <c r="Y174" i="22"/>
  <c r="X174" i="22"/>
  <c r="W174" i="22"/>
  <c r="V174" i="22"/>
  <c r="U174" i="22"/>
  <c r="T174" i="22"/>
  <c r="AM174" i="22" s="1"/>
  <c r="S174" i="22"/>
  <c r="R174" i="22"/>
  <c r="Q174" i="22"/>
  <c r="P174" i="22"/>
  <c r="O174" i="22"/>
  <c r="N174" i="22"/>
  <c r="M174" i="22"/>
  <c r="L174" i="22"/>
  <c r="AN174" i="22" s="1"/>
  <c r="K174" i="22"/>
  <c r="J174" i="22"/>
  <c r="I174" i="22"/>
  <c r="H174" i="22"/>
  <c r="G174" i="22"/>
  <c r="F174" i="22"/>
  <c r="E174" i="22"/>
  <c r="D174" i="22"/>
  <c r="AO174" i="22" s="1"/>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AN172" i="22" s="1"/>
  <c r="K172" i="22"/>
  <c r="J172" i="22"/>
  <c r="I172" i="22"/>
  <c r="H172" i="22"/>
  <c r="G172" i="22"/>
  <c r="F172" i="22"/>
  <c r="E172" i="22"/>
  <c r="D172"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I168" i="22"/>
  <c r="AH168" i="22"/>
  <c r="AG168" i="22"/>
  <c r="AF168" i="22"/>
  <c r="AE168" i="22"/>
  <c r="AD168" i="22"/>
  <c r="AC168" i="22"/>
  <c r="AB168" i="22"/>
  <c r="AA168" i="22"/>
  <c r="Z168" i="22"/>
  <c r="Y168" i="22"/>
  <c r="X168" i="22"/>
  <c r="W168" i="22"/>
  <c r="V168" i="22"/>
  <c r="U168" i="22"/>
  <c r="T168" i="22"/>
  <c r="AM168" i="22" s="1"/>
  <c r="S168" i="22"/>
  <c r="R168" i="22"/>
  <c r="Q168" i="22"/>
  <c r="P168" i="22"/>
  <c r="O168" i="22"/>
  <c r="N168" i="22"/>
  <c r="M168" i="22"/>
  <c r="L168" i="22"/>
  <c r="K168" i="22"/>
  <c r="J168" i="22"/>
  <c r="I168" i="22"/>
  <c r="H168" i="22"/>
  <c r="G168" i="22"/>
  <c r="F168" i="22"/>
  <c r="E168" i="22"/>
  <c r="D168" i="22"/>
  <c r="AO168" i="22" s="1"/>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AN164" i="22" s="1"/>
  <c r="K164" i="22"/>
  <c r="J164" i="22"/>
  <c r="I164" i="22"/>
  <c r="H164" i="22"/>
  <c r="G164" i="22"/>
  <c r="F164" i="22"/>
  <c r="E164" i="22"/>
  <c r="D164"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AN160" i="22" s="1"/>
  <c r="K160" i="22"/>
  <c r="J160" i="22"/>
  <c r="I160" i="22"/>
  <c r="H160" i="22"/>
  <c r="G160" i="22"/>
  <c r="F160" i="22"/>
  <c r="E160" i="22"/>
  <c r="D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AN157" i="22" s="1"/>
  <c r="K157" i="22"/>
  <c r="J157" i="22"/>
  <c r="I157" i="22"/>
  <c r="H157" i="22"/>
  <c r="G157" i="22"/>
  <c r="F157" i="22"/>
  <c r="E157" i="22"/>
  <c r="D157" i="22"/>
  <c r="AO157" i="22" s="1"/>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AN156" i="22" s="1"/>
  <c r="L156" i="22"/>
  <c r="K156" i="22"/>
  <c r="J156" i="22"/>
  <c r="I156" i="22"/>
  <c r="H156" i="22"/>
  <c r="G156" i="22"/>
  <c r="F156" i="22"/>
  <c r="E156" i="22"/>
  <c r="D156"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J152" i="22"/>
  <c r="AI152" i="22"/>
  <c r="AH152" i="22"/>
  <c r="AG152" i="22"/>
  <c r="AF152" i="22"/>
  <c r="AE152" i="22"/>
  <c r="AD152" i="22"/>
  <c r="AC152" i="22"/>
  <c r="AB152" i="22"/>
  <c r="AA152" i="22"/>
  <c r="Z152" i="22"/>
  <c r="Y152" i="22"/>
  <c r="X152" i="22"/>
  <c r="W152" i="22"/>
  <c r="V152" i="22"/>
  <c r="U152" i="22"/>
  <c r="T152" i="22"/>
  <c r="AM152" i="22" s="1"/>
  <c r="S152" i="22"/>
  <c r="R152" i="22"/>
  <c r="Q152" i="22"/>
  <c r="P152" i="22"/>
  <c r="O152" i="22"/>
  <c r="N152" i="22"/>
  <c r="M152" i="22"/>
  <c r="L152" i="22"/>
  <c r="AN152" i="22" s="1"/>
  <c r="K152" i="22"/>
  <c r="J152" i="22"/>
  <c r="I152" i="22"/>
  <c r="H152" i="22"/>
  <c r="G152" i="22"/>
  <c r="F152" i="22"/>
  <c r="E152" i="22"/>
  <c r="D152" i="22"/>
  <c r="AO152" i="22" s="1"/>
  <c r="C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AN148" i="22" s="1"/>
  <c r="K148" i="22"/>
  <c r="J148" i="22"/>
  <c r="I148" i="22"/>
  <c r="H148" i="22"/>
  <c r="G148" i="22"/>
  <c r="F148" i="22"/>
  <c r="E148" i="22"/>
  <c r="D148"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AN144" i="22" s="1"/>
  <c r="K144" i="22"/>
  <c r="J144" i="22"/>
  <c r="I144" i="22"/>
  <c r="H144" i="22"/>
  <c r="G144" i="22"/>
  <c r="F144" i="22"/>
  <c r="E144" i="22"/>
  <c r="D144" i="22"/>
  <c r="C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AN141" i="22" s="1"/>
  <c r="K141" i="22"/>
  <c r="J141" i="22"/>
  <c r="I141" i="22"/>
  <c r="H141" i="22"/>
  <c r="G141" i="22"/>
  <c r="F141" i="22"/>
  <c r="E141" i="22"/>
  <c r="D141" i="22"/>
  <c r="AO141" i="22" s="1"/>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AN140" i="22" s="1"/>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AM136" i="22" s="1"/>
  <c r="S136" i="22"/>
  <c r="R136" i="22"/>
  <c r="Q136" i="22"/>
  <c r="P136" i="22"/>
  <c r="O136" i="22"/>
  <c r="N136" i="22"/>
  <c r="M136" i="22"/>
  <c r="L136" i="22"/>
  <c r="AN136" i="22" s="1"/>
  <c r="K136" i="22"/>
  <c r="J136" i="22"/>
  <c r="I136" i="22"/>
  <c r="H136" i="22"/>
  <c r="G136" i="22"/>
  <c r="F136" i="22"/>
  <c r="E136" i="22"/>
  <c r="D136" i="22"/>
  <c r="AO136" i="22" s="1"/>
  <c r="AJ134" i="22"/>
  <c r="AI134" i="22"/>
  <c r="AH134" i="22"/>
  <c r="AG134" i="22"/>
  <c r="AF134" i="22"/>
  <c r="AE134" i="22"/>
  <c r="AD134" i="22"/>
  <c r="AC134" i="22"/>
  <c r="AB134" i="22"/>
  <c r="AA134" i="22"/>
  <c r="Z134" i="22"/>
  <c r="Y134" i="22"/>
  <c r="X134" i="22"/>
  <c r="W134" i="22"/>
  <c r="V134" i="22"/>
  <c r="AM134" i="22" s="1"/>
  <c r="U134" i="22"/>
  <c r="T134" i="22"/>
  <c r="S134" i="22"/>
  <c r="R134" i="22"/>
  <c r="Q134" i="22"/>
  <c r="P134" i="22"/>
  <c r="O134" i="22"/>
  <c r="N134" i="22"/>
  <c r="M134" i="22"/>
  <c r="L134" i="22"/>
  <c r="K134" i="22"/>
  <c r="J134" i="22"/>
  <c r="I134" i="22"/>
  <c r="H134" i="22"/>
  <c r="G134" i="22"/>
  <c r="F134" i="22"/>
  <c r="E134" i="22"/>
  <c r="D134"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I131" i="22"/>
  <c r="AH131" i="22"/>
  <c r="AG131" i="22"/>
  <c r="AF131" i="22"/>
  <c r="AE131" i="22"/>
  <c r="AD131" i="22"/>
  <c r="AC131" i="22"/>
  <c r="AB131" i="22"/>
  <c r="AA131" i="22"/>
  <c r="Z131" i="22"/>
  <c r="AM131" i="22" s="1"/>
  <c r="Y131" i="22"/>
  <c r="X131" i="22"/>
  <c r="W131" i="22"/>
  <c r="V131" i="22"/>
  <c r="U131" i="22"/>
  <c r="T131" i="22"/>
  <c r="S131" i="22"/>
  <c r="R131" i="22"/>
  <c r="Q131" i="22"/>
  <c r="P131" i="22"/>
  <c r="O131" i="22"/>
  <c r="N131" i="22"/>
  <c r="M131" i="22"/>
  <c r="L131" i="22"/>
  <c r="K131" i="22"/>
  <c r="J131" i="22"/>
  <c r="I131" i="22"/>
  <c r="H131" i="22"/>
  <c r="G131" i="22"/>
  <c r="F131" i="22"/>
  <c r="E131" i="22"/>
  <c r="D131" i="22"/>
  <c r="AO131" i="22" s="1"/>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AN129" i="22" s="1"/>
  <c r="K129" i="22"/>
  <c r="J129" i="22"/>
  <c r="I129" i="22"/>
  <c r="H129" i="22"/>
  <c r="G129" i="22"/>
  <c r="F129" i="22"/>
  <c r="E129" i="22"/>
  <c r="D129"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AN128" i="22" s="1"/>
  <c r="L128" i="22"/>
  <c r="K128" i="22"/>
  <c r="J128" i="22"/>
  <c r="I128" i="22"/>
  <c r="H128" i="22"/>
  <c r="G128" i="22"/>
  <c r="F128" i="22"/>
  <c r="E128" i="22"/>
  <c r="D128"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J124" i="22"/>
  <c r="AQ124" i="22" s="1"/>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I123" i="22"/>
  <c r="AH123" i="22"/>
  <c r="AG123" i="22"/>
  <c r="AF123" i="22"/>
  <c r="AE123" i="22"/>
  <c r="AD123" i="22"/>
  <c r="AC123" i="22"/>
  <c r="AB123" i="22"/>
  <c r="AA123" i="22"/>
  <c r="Z123" i="22"/>
  <c r="AM123" i="22" s="1"/>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O119" i="22" s="1"/>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O115" i="22" s="1"/>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AO111" i="22" s="1"/>
  <c r="D111" i="22"/>
  <c r="AJ110" i="22"/>
  <c r="AI110" i="22"/>
  <c r="AH110" i="22"/>
  <c r="AG110" i="22"/>
  <c r="AF110" i="22"/>
  <c r="AE110" i="22"/>
  <c r="AD110" i="22"/>
  <c r="AC110" i="22"/>
  <c r="AB110" i="22"/>
  <c r="AA110" i="22"/>
  <c r="Z110" i="22"/>
  <c r="AM110" i="22" s="1"/>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AN109" i="22" s="1"/>
  <c r="K109" i="22"/>
  <c r="J109" i="22"/>
  <c r="I109" i="22"/>
  <c r="H109" i="22"/>
  <c r="G109" i="22"/>
  <c r="F109" i="22"/>
  <c r="E109" i="22"/>
  <c r="D109"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AN108" i="22" s="1"/>
  <c r="L108" i="22"/>
  <c r="K108" i="22"/>
  <c r="J108" i="22"/>
  <c r="I108" i="22"/>
  <c r="H108" i="22"/>
  <c r="G108" i="22"/>
  <c r="F108" i="22"/>
  <c r="E108" i="22"/>
  <c r="D108"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O107" i="22" s="1"/>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AN103" i="22" s="1"/>
  <c r="K103" i="22"/>
  <c r="J103" i="22"/>
  <c r="I103" i="22"/>
  <c r="H103" i="22"/>
  <c r="G103" i="22"/>
  <c r="F103" i="22"/>
  <c r="E103" i="22"/>
  <c r="D103" i="22"/>
  <c r="AO103" i="22" s="1"/>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AN102" i="22" s="1"/>
  <c r="L102" i="22"/>
  <c r="K102" i="22"/>
  <c r="J102" i="22"/>
  <c r="I102" i="22"/>
  <c r="H102" i="22"/>
  <c r="G102" i="22"/>
  <c r="F102" i="22"/>
  <c r="E102" i="22"/>
  <c r="D102"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O96" i="22" s="1"/>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AO95" i="22" s="1"/>
  <c r="D95"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AD93" i="22"/>
  <c r="AC93" i="22"/>
  <c r="AB93" i="22"/>
  <c r="AA93" i="22"/>
  <c r="Z93" i="22"/>
  <c r="Y93" i="22"/>
  <c r="X93" i="22"/>
  <c r="W93" i="22"/>
  <c r="V93" i="22"/>
  <c r="U93" i="22"/>
  <c r="T93" i="22"/>
  <c r="S93" i="22"/>
  <c r="R93" i="22"/>
  <c r="Q93" i="22"/>
  <c r="P93" i="22"/>
  <c r="O93" i="22"/>
  <c r="N93" i="22"/>
  <c r="M93" i="22"/>
  <c r="L93" i="22"/>
  <c r="AN93" i="22" s="1"/>
  <c r="K93" i="22"/>
  <c r="J93" i="22"/>
  <c r="I93" i="22"/>
  <c r="H93" i="22"/>
  <c r="G93" i="22"/>
  <c r="F93" i="22"/>
  <c r="E93" i="22"/>
  <c r="D93"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D91" i="22"/>
  <c r="AC91" i="22"/>
  <c r="AB91" i="22"/>
  <c r="AA91" i="22"/>
  <c r="Z91" i="22"/>
  <c r="AM91" i="22" s="1"/>
  <c r="Y91" i="22"/>
  <c r="X91" i="22"/>
  <c r="W91" i="22"/>
  <c r="V91" i="22"/>
  <c r="U91" i="22"/>
  <c r="T91" i="22"/>
  <c r="S91" i="22"/>
  <c r="R91" i="22"/>
  <c r="Q91" i="22"/>
  <c r="P91" i="22"/>
  <c r="O91" i="22"/>
  <c r="N91" i="22"/>
  <c r="M91" i="22"/>
  <c r="L91" i="22"/>
  <c r="K91" i="22"/>
  <c r="J91" i="22"/>
  <c r="I91" i="22"/>
  <c r="H91" i="22"/>
  <c r="G91" i="22"/>
  <c r="F91" i="22"/>
  <c r="E91" i="22"/>
  <c r="D91"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D83" i="22"/>
  <c r="AC83" i="22"/>
  <c r="AB83" i="22"/>
  <c r="AA83" i="22"/>
  <c r="Z83" i="22"/>
  <c r="Y83" i="22"/>
  <c r="X83" i="22"/>
  <c r="W83" i="22"/>
  <c r="V83" i="22"/>
  <c r="U83" i="22"/>
  <c r="T83" i="22"/>
  <c r="S83" i="22"/>
  <c r="R83" i="22"/>
  <c r="Q83" i="22"/>
  <c r="P83" i="22"/>
  <c r="O83" i="22"/>
  <c r="N83" i="22"/>
  <c r="M83" i="22"/>
  <c r="L83" i="22"/>
  <c r="AN83" i="22" s="1"/>
  <c r="K83" i="22"/>
  <c r="J83" i="22"/>
  <c r="I83" i="22"/>
  <c r="H83" i="22"/>
  <c r="G83" i="22"/>
  <c r="F83" i="22"/>
  <c r="E83" i="22"/>
  <c r="D83" i="22"/>
  <c r="AO83" i="22" s="1"/>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D79" i="22"/>
  <c r="AC79" i="22"/>
  <c r="AB79" i="22"/>
  <c r="AA79" i="22"/>
  <c r="Z79" i="22"/>
  <c r="Y79" i="22"/>
  <c r="X79" i="22"/>
  <c r="W79" i="22"/>
  <c r="V79" i="22"/>
  <c r="U79" i="22"/>
  <c r="T79" i="22"/>
  <c r="AM79" i="22" s="1"/>
  <c r="S79" i="22"/>
  <c r="R79" i="22"/>
  <c r="Q79" i="22"/>
  <c r="P79" i="22"/>
  <c r="O79" i="22"/>
  <c r="N79" i="22"/>
  <c r="M79" i="22"/>
  <c r="L79" i="22"/>
  <c r="K79" i="22"/>
  <c r="J79" i="22"/>
  <c r="I79" i="22"/>
  <c r="H79" i="22"/>
  <c r="G79" i="22"/>
  <c r="F79" i="22"/>
  <c r="E79" i="22"/>
  <c r="D79"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D76" i="22"/>
  <c r="AC76" i="22"/>
  <c r="AB76" i="22"/>
  <c r="AA76" i="22"/>
  <c r="Z76" i="22"/>
  <c r="Y76" i="22"/>
  <c r="X76" i="22"/>
  <c r="W76" i="22"/>
  <c r="V76" i="22"/>
  <c r="U76" i="22"/>
  <c r="T76" i="22"/>
  <c r="AM76" i="22" s="1"/>
  <c r="S76" i="22"/>
  <c r="R76" i="22"/>
  <c r="Q76" i="22"/>
  <c r="P76" i="22"/>
  <c r="O76" i="22"/>
  <c r="N76" i="22"/>
  <c r="M76" i="22"/>
  <c r="L76" i="22"/>
  <c r="AN76" i="22" s="1"/>
  <c r="K76" i="22"/>
  <c r="J76" i="22"/>
  <c r="I76" i="22"/>
  <c r="H76" i="22"/>
  <c r="G76" i="22"/>
  <c r="F76" i="22"/>
  <c r="E76" i="22"/>
  <c r="D76" i="22"/>
  <c r="AO76" i="22" s="1"/>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O75" i="22" s="1"/>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D71" i="22"/>
  <c r="AC71" i="22"/>
  <c r="AB71" i="22"/>
  <c r="AA71" i="22"/>
  <c r="Z71" i="22"/>
  <c r="Y71" i="22"/>
  <c r="X71" i="22"/>
  <c r="W71" i="22"/>
  <c r="V71" i="22"/>
  <c r="U71" i="22"/>
  <c r="AM71" i="22" s="1"/>
  <c r="T71" i="22"/>
  <c r="S71" i="22"/>
  <c r="R71" i="22"/>
  <c r="Q71" i="22"/>
  <c r="P71" i="22"/>
  <c r="O71" i="22"/>
  <c r="N71" i="22"/>
  <c r="M71" i="22"/>
  <c r="L71" i="22"/>
  <c r="K71" i="22"/>
  <c r="J71" i="22"/>
  <c r="I71" i="22"/>
  <c r="H71" i="22"/>
  <c r="G71" i="22"/>
  <c r="F71" i="22"/>
  <c r="E71" i="22"/>
  <c r="D71" i="22"/>
  <c r="AT70" i="22"/>
  <c r="C69" i="22"/>
  <c r="C199" i="22" s="1"/>
  <c r="C68" i="22"/>
  <c r="C198" i="22" s="1"/>
  <c r="C67" i="22"/>
  <c r="C197" i="22" s="1"/>
  <c r="C66" i="22"/>
  <c r="C131" i="22" s="1"/>
  <c r="C65" i="22"/>
  <c r="C195" i="22" s="1"/>
  <c r="C64" i="22"/>
  <c r="C194" i="22" s="1"/>
  <c r="C63" i="22"/>
  <c r="C193" i="22" s="1"/>
  <c r="C62" i="22"/>
  <c r="C127" i="22" s="1"/>
  <c r="C61" i="22"/>
  <c r="C60" i="22"/>
  <c r="C190" i="22" s="1"/>
  <c r="C59" i="22"/>
  <c r="C58" i="22"/>
  <c r="C123" i="22" s="1"/>
  <c r="C57" i="22"/>
  <c r="C187" i="22" s="1"/>
  <c r="C56" i="22"/>
  <c r="C186" i="22" s="1"/>
  <c r="C55" i="22"/>
  <c r="C185" i="22" s="1"/>
  <c r="C54" i="22"/>
  <c r="C119" i="22" s="1"/>
  <c r="C53" i="22"/>
  <c r="C183" i="22" s="1"/>
  <c r="C52" i="22"/>
  <c r="C182" i="22" s="1"/>
  <c r="C51" i="22"/>
  <c r="C181" i="22" s="1"/>
  <c r="C50" i="22"/>
  <c r="C115" i="22" s="1"/>
  <c r="C49" i="22"/>
  <c r="C48" i="22"/>
  <c r="C178" i="22" s="1"/>
  <c r="C47" i="22"/>
  <c r="C46" i="22"/>
  <c r="C111" i="22" s="1"/>
  <c r="C45" i="22"/>
  <c r="C175" i="22" s="1"/>
  <c r="C44" i="22"/>
  <c r="C174" i="22" s="1"/>
  <c r="C43" i="22"/>
  <c r="C173" i="22" s="1"/>
  <c r="C42" i="22"/>
  <c r="C107" i="22" s="1"/>
  <c r="C41" i="22"/>
  <c r="C171" i="22" s="1"/>
  <c r="C40" i="22"/>
  <c r="C170" i="22" s="1"/>
  <c r="C39" i="22"/>
  <c r="C169" i="22" s="1"/>
  <c r="C38" i="22"/>
  <c r="C103" i="22" s="1"/>
  <c r="C37" i="22"/>
  <c r="C36" i="22"/>
  <c r="C166" i="22" s="1"/>
  <c r="C35" i="22"/>
  <c r="C34" i="22"/>
  <c r="C99" i="22" s="1"/>
  <c r="C33" i="22"/>
  <c r="C163" i="22" s="1"/>
  <c r="C32" i="22"/>
  <c r="C162" i="22" s="1"/>
  <c r="C31" i="22"/>
  <c r="C161" i="22" s="1"/>
  <c r="C30" i="22"/>
  <c r="C95" i="22" s="1"/>
  <c r="C29" i="22"/>
  <c r="C159" i="22" s="1"/>
  <c r="C28" i="22"/>
  <c r="C158" i="22" s="1"/>
  <c r="C27" i="22"/>
  <c r="C157" i="22" s="1"/>
  <c r="C26" i="22"/>
  <c r="C91" i="22" s="1"/>
  <c r="C25" i="22"/>
  <c r="C24" i="22"/>
  <c r="C154" i="22" s="1"/>
  <c r="C23" i="22"/>
  <c r="C22" i="22"/>
  <c r="C87" i="22" s="1"/>
  <c r="C21" i="22"/>
  <c r="C151" i="22" s="1"/>
  <c r="C20" i="22"/>
  <c r="C150" i="22" s="1"/>
  <c r="C19" i="22"/>
  <c r="C149" i="22" s="1"/>
  <c r="C18" i="22"/>
  <c r="C83" i="22" s="1"/>
  <c r="C17" i="22"/>
  <c r="C147" i="22" s="1"/>
  <c r="C16" i="22"/>
  <c r="C146" i="22" s="1"/>
  <c r="C15" i="22"/>
  <c r="C145" i="22" s="1"/>
  <c r="C14" i="22"/>
  <c r="C79" i="22" s="1"/>
  <c r="AW13" i="22"/>
  <c r="C13" i="22"/>
  <c r="C143" i="22" s="1"/>
  <c r="C12" i="22"/>
  <c r="C142" i="22" s="1"/>
  <c r="C11" i="22"/>
  <c r="C141" i="22" s="1"/>
  <c r="C10" i="22"/>
  <c r="C75" i="22" s="1"/>
  <c r="C9" i="22"/>
  <c r="C8" i="22"/>
  <c r="C138" i="22" s="1"/>
  <c r="AW7" i="22"/>
  <c r="C7" i="22"/>
  <c r="AW6" i="22"/>
  <c r="C6" i="22"/>
  <c r="C71" i="22" s="1"/>
  <c r="AR20" i="27" l="1"/>
  <c r="AQ89" i="27"/>
  <c r="AQ80" i="27"/>
  <c r="AR15" i="27" s="1"/>
  <c r="AQ146" i="26"/>
  <c r="AQ149" i="26"/>
  <c r="AQ136" i="26"/>
  <c r="AS6" i="26" s="1"/>
  <c r="AM88" i="22"/>
  <c r="AN142" i="22"/>
  <c r="AM147" i="22"/>
  <c r="C148" i="22"/>
  <c r="AN158" i="22"/>
  <c r="AM163" i="22"/>
  <c r="C164" i="22"/>
  <c r="AO169" i="22"/>
  <c r="AN169" i="22"/>
  <c r="AO175" i="22"/>
  <c r="AN175" i="22"/>
  <c r="AN184" i="22"/>
  <c r="AO187" i="22"/>
  <c r="AN196" i="22"/>
  <c r="AO199" i="22"/>
  <c r="AN199" i="22"/>
  <c r="AQ147" i="27"/>
  <c r="AS17" i="27" s="1"/>
  <c r="AN78" i="22"/>
  <c r="AN81" i="22"/>
  <c r="AO88" i="22"/>
  <c r="AN97" i="22"/>
  <c r="AM75" i="22"/>
  <c r="AO79" i="22"/>
  <c r="AO91" i="22"/>
  <c r="C98" i="22"/>
  <c r="AM99" i="22"/>
  <c r="AO104" i="22"/>
  <c r="AN104" i="22"/>
  <c r="AM104" i="22"/>
  <c r="AM106" i="22"/>
  <c r="AN116" i="22"/>
  <c r="AN117" i="22"/>
  <c r="AM117" i="22"/>
  <c r="AM119" i="22"/>
  <c r="AO123" i="22"/>
  <c r="AN123" i="22"/>
  <c r="AN131" i="22"/>
  <c r="AO137" i="22"/>
  <c r="AN137" i="22"/>
  <c r="AN143" i="22"/>
  <c r="AO148" i="22"/>
  <c r="AM148" i="22"/>
  <c r="AO153" i="22"/>
  <c r="AN153" i="22"/>
  <c r="AN159" i="22"/>
  <c r="AO164" i="22"/>
  <c r="AM164" i="22"/>
  <c r="AN170" i="22"/>
  <c r="AM175" i="22"/>
  <c r="C176" i="22"/>
  <c r="AO181" i="22"/>
  <c r="AN181" i="22"/>
  <c r="AM187" i="22"/>
  <c r="C188" i="22"/>
  <c r="AO193" i="22"/>
  <c r="AN193" i="22"/>
  <c r="AM199" i="22"/>
  <c r="AR32" i="26"/>
  <c r="AR35" i="26"/>
  <c r="AQ146" i="27"/>
  <c r="AS16" i="27" s="1"/>
  <c r="AQ144" i="26"/>
  <c r="AQ144" i="27"/>
  <c r="AS14" i="27" s="1"/>
  <c r="AO97" i="22"/>
  <c r="AO116" i="22"/>
  <c r="AN74" i="22"/>
  <c r="AN77" i="22"/>
  <c r="AM82" i="22"/>
  <c r="AL96" i="22"/>
  <c r="AO98" i="22"/>
  <c r="AO105" i="22"/>
  <c r="AN105" i="22"/>
  <c r="AM107" i="22"/>
  <c r="AN110" i="22"/>
  <c r="AO118" i="22"/>
  <c r="AO124" i="22"/>
  <c r="AM124" i="22"/>
  <c r="AM126" i="22"/>
  <c r="AN138" i="22"/>
  <c r="AM143" i="22"/>
  <c r="AN154" i="22"/>
  <c r="AL156" i="22"/>
  <c r="AM159" i="22"/>
  <c r="C160" i="22"/>
  <c r="AN168" i="22"/>
  <c r="AN171" i="22"/>
  <c r="AO176" i="22"/>
  <c r="AN182" i="22"/>
  <c r="AO188" i="22"/>
  <c r="AN194" i="22"/>
  <c r="AQ83" i="26"/>
  <c r="AQ141" i="27"/>
  <c r="AS11" i="27" s="1"/>
  <c r="AQ76" i="27"/>
  <c r="AR11" i="27" s="1"/>
  <c r="AQ152" i="27"/>
  <c r="AO74" i="22"/>
  <c r="AN90" i="22"/>
  <c r="AM98" i="22"/>
  <c r="AM118" i="22"/>
  <c r="AO72" i="22"/>
  <c r="AM84" i="22"/>
  <c r="AN89" i="22"/>
  <c r="AO106" i="22"/>
  <c r="AN125" i="22"/>
  <c r="AM127" i="22"/>
  <c r="AM138" i="22"/>
  <c r="AN139" i="22"/>
  <c r="AM144" i="22"/>
  <c r="AO149" i="22"/>
  <c r="AN149" i="22"/>
  <c r="AN155" i="22"/>
  <c r="AO160" i="22"/>
  <c r="AM160" i="22"/>
  <c r="AO165" i="22"/>
  <c r="AN165" i="22"/>
  <c r="AM171" i="22"/>
  <c r="C172" i="22"/>
  <c r="AO177" i="22"/>
  <c r="AN177" i="22"/>
  <c r="AM177" i="22"/>
  <c r="AO189" i="22"/>
  <c r="AN189" i="22"/>
  <c r="AM189" i="22"/>
  <c r="AN195" i="22"/>
  <c r="AR23" i="26"/>
  <c r="AQ80" i="26"/>
  <c r="AR15" i="26" s="1"/>
  <c r="AQ86" i="27"/>
  <c r="AR21" i="27" s="1"/>
  <c r="AQ136" i="27"/>
  <c r="AS6" i="27" s="1"/>
  <c r="AQ137" i="27"/>
  <c r="AS7" i="27" s="1"/>
  <c r="AQ78" i="27"/>
  <c r="AR13" i="27" s="1"/>
  <c r="AN88" i="22"/>
  <c r="AM97" i="22"/>
  <c r="AM111" i="22"/>
  <c r="AM95" i="22"/>
  <c r="AN119" i="22"/>
  <c r="AO132" i="22"/>
  <c r="AO144" i="22"/>
  <c r="AM78" i="22"/>
  <c r="AM90" i="22"/>
  <c r="AN92" i="22"/>
  <c r="AO112" i="22"/>
  <c r="AN132" i="22"/>
  <c r="AN133" i="22"/>
  <c r="AM139" i="22"/>
  <c r="AN150" i="22"/>
  <c r="AM155" i="22"/>
  <c r="C156" i="22"/>
  <c r="AN166" i="22"/>
  <c r="AO172" i="22"/>
  <c r="AM172" i="22"/>
  <c r="AO178" i="22"/>
  <c r="AN178" i="22"/>
  <c r="AM178" i="22"/>
  <c r="AM183" i="22"/>
  <c r="C184" i="22"/>
  <c r="AN190" i="22"/>
  <c r="AM190" i="22"/>
  <c r="AM195" i="22"/>
  <c r="C196" i="22"/>
  <c r="AQ138" i="26"/>
  <c r="AQ142" i="26"/>
  <c r="AQ145" i="27"/>
  <c r="AS15" i="27" s="1"/>
  <c r="AQ73" i="27"/>
  <c r="AR8" i="27" s="1"/>
  <c r="C82" i="22"/>
  <c r="AO84" i="22"/>
  <c r="AM87" i="22"/>
  <c r="AO99" i="22"/>
  <c r="AN118" i="22"/>
  <c r="AN124" i="22"/>
  <c r="AO82" i="22"/>
  <c r="AO92" i="22"/>
  <c r="AM92" i="22"/>
  <c r="AN98" i="22"/>
  <c r="AO100" i="22"/>
  <c r="AM102" i="22"/>
  <c r="AM114" i="22"/>
  <c r="AO126" i="22"/>
  <c r="AO133" i="22"/>
  <c r="AM133" i="22"/>
  <c r="C140" i="22"/>
  <c r="AN73" i="22"/>
  <c r="C78" i="22"/>
  <c r="AN80" i="22"/>
  <c r="AM83" i="22"/>
  <c r="AO87" i="22"/>
  <c r="AN87" i="22"/>
  <c r="AN95" i="22"/>
  <c r="AN101" i="22"/>
  <c r="AM101" i="22"/>
  <c r="AM103" i="22"/>
  <c r="AN112" i="22"/>
  <c r="AO113" i="22"/>
  <c r="AN113" i="22"/>
  <c r="AM115" i="22"/>
  <c r="AO120" i="22"/>
  <c r="AM120" i="22"/>
  <c r="AN126" i="22"/>
  <c r="AO127" i="22"/>
  <c r="AO134" i="22"/>
  <c r="AO140" i="22"/>
  <c r="AM140" i="22"/>
  <c r="AO145" i="22"/>
  <c r="AN145" i="22"/>
  <c r="AO156" i="22"/>
  <c r="AQ156" i="22" s="1"/>
  <c r="AS26" i="22" s="1"/>
  <c r="AM156" i="22"/>
  <c r="AO161" i="22"/>
  <c r="AN161" i="22"/>
  <c r="AN176" i="22"/>
  <c r="AO184" i="22"/>
  <c r="AM184" i="22"/>
  <c r="AN188" i="22"/>
  <c r="AO191" i="22"/>
  <c r="AN191" i="22"/>
  <c r="AO196" i="22"/>
  <c r="AM196" i="22"/>
  <c r="AQ77" i="27"/>
  <c r="AR12" i="27" s="1"/>
  <c r="AQ72" i="27"/>
  <c r="AR7" i="27" s="1"/>
  <c r="AM86" i="22"/>
  <c r="AM94" i="22"/>
  <c r="AO71" i="22"/>
  <c r="AN71" i="22"/>
  <c r="AM74" i="22"/>
  <c r="AO85" i="22"/>
  <c r="AN85" i="22"/>
  <c r="AM85" i="22"/>
  <c r="AO90" i="22"/>
  <c r="AO102" i="22"/>
  <c r="AO108" i="22"/>
  <c r="AM108" i="22"/>
  <c r="AO114" i="22"/>
  <c r="AN120" i="22"/>
  <c r="AO121" i="22"/>
  <c r="AN121" i="22"/>
  <c r="AM121" i="22"/>
  <c r="AM122" i="22"/>
  <c r="AO128" i="22"/>
  <c r="AM128" i="22"/>
  <c r="AM130" i="22"/>
  <c r="C136" i="22"/>
  <c r="AN146" i="22"/>
  <c r="AM151" i="22"/>
  <c r="AN162" i="22"/>
  <c r="AM167" i="22"/>
  <c r="C168" i="22"/>
  <c r="AO173" i="22"/>
  <c r="AN173" i="22"/>
  <c r="AM179" i="22"/>
  <c r="C180" i="22"/>
  <c r="AO185" i="22"/>
  <c r="AN185" i="22"/>
  <c r="AM185" i="22"/>
  <c r="AM191" i="22"/>
  <c r="C192" i="22"/>
  <c r="AO197" i="22"/>
  <c r="AN197" i="22"/>
  <c r="AQ139" i="27"/>
  <c r="AS9" i="27" s="1"/>
  <c r="AQ151" i="27"/>
  <c r="AS21" i="27" s="1"/>
  <c r="AQ153" i="27"/>
  <c r="AS23" i="27" s="1"/>
  <c r="AR24" i="27"/>
  <c r="AR25" i="27"/>
  <c r="AQ79" i="27"/>
  <c r="AR14" i="27" s="1"/>
  <c r="AQ140" i="27"/>
  <c r="AS10" i="27" s="1"/>
  <c r="AQ81" i="27"/>
  <c r="AR16" i="27" s="1"/>
  <c r="AQ138" i="27"/>
  <c r="AS8" i="27" s="1"/>
  <c r="AQ75" i="27"/>
  <c r="AR10" i="27" s="1"/>
  <c r="AQ82" i="27"/>
  <c r="AR17" i="27" s="1"/>
  <c r="AQ71" i="27"/>
  <c r="AR6" i="27" s="1"/>
  <c r="AQ142" i="27"/>
  <c r="AS12" i="27" s="1"/>
  <c r="AQ74" i="27"/>
  <c r="AR9" i="27" s="1"/>
  <c r="AQ149" i="27"/>
  <c r="AS20" i="27" s="1"/>
  <c r="AQ83" i="27"/>
  <c r="AQ87" i="27"/>
  <c r="AR22" i="27" s="1"/>
  <c r="AQ148" i="27"/>
  <c r="AS18" i="27" s="1"/>
  <c r="AQ148" i="26"/>
  <c r="AQ82" i="26"/>
  <c r="AQ72" i="26"/>
  <c r="AR7" i="26" s="1"/>
  <c r="AQ76" i="26"/>
  <c r="AR11" i="26" s="1"/>
  <c r="AQ84" i="26"/>
  <c r="AR19" i="26" s="1"/>
  <c r="AQ141" i="26"/>
  <c r="AS11" i="26" s="1"/>
  <c r="AQ137" i="26"/>
  <c r="AS7" i="26" s="1"/>
  <c r="AQ143" i="26"/>
  <c r="AS13" i="26" s="1"/>
  <c r="AS22" i="26"/>
  <c r="AS20" i="26"/>
  <c r="AQ77" i="26"/>
  <c r="B136" i="27"/>
  <c r="B71" i="27"/>
  <c r="AR29" i="26"/>
  <c r="AS21" i="26"/>
  <c r="AR22" i="26"/>
  <c r="AS34" i="26"/>
  <c r="AS28" i="26"/>
  <c r="AR33" i="26"/>
  <c r="AR34" i="26"/>
  <c r="AR36" i="26"/>
  <c r="AR28" i="26"/>
  <c r="AS23" i="26"/>
  <c r="AQ161" i="26"/>
  <c r="AS31" i="26" s="1"/>
  <c r="AQ74" i="26"/>
  <c r="AR10" i="26" s="1"/>
  <c r="AQ89" i="26"/>
  <c r="AR24" i="26" s="1"/>
  <c r="AQ92" i="26"/>
  <c r="AR27" i="26" s="1"/>
  <c r="AQ145" i="26"/>
  <c r="AS15" i="26" s="1"/>
  <c r="AQ81" i="26"/>
  <c r="AR16" i="26" s="1"/>
  <c r="AQ139" i="26"/>
  <c r="AS9" i="26" s="1"/>
  <c r="AQ162" i="26"/>
  <c r="AS32" i="26" s="1"/>
  <c r="AQ163" i="26"/>
  <c r="AQ85" i="26"/>
  <c r="AQ166" i="26"/>
  <c r="AS36" i="26" s="1"/>
  <c r="AQ73" i="26"/>
  <c r="AR8" i="26" s="1"/>
  <c r="AS38" i="26"/>
  <c r="AQ90" i="26"/>
  <c r="AR25" i="26" s="1"/>
  <c r="AQ159" i="26"/>
  <c r="AS29" i="26" s="1"/>
  <c r="AQ155" i="26"/>
  <c r="AS25" i="26" s="1"/>
  <c r="AQ78" i="26"/>
  <c r="AR13" i="26" s="1"/>
  <c r="AQ147" i="26"/>
  <c r="AS17" i="26" s="1"/>
  <c r="AQ102" i="26"/>
  <c r="B136" i="26"/>
  <c r="B71" i="26"/>
  <c r="AL199" i="22"/>
  <c r="AL124" i="22"/>
  <c r="AL121" i="22"/>
  <c r="AQ121" i="22" s="1"/>
  <c r="AL191" i="22"/>
  <c r="AQ191" i="22" s="1"/>
  <c r="AL192" i="22"/>
  <c r="AL168" i="22"/>
  <c r="AL172" i="22"/>
  <c r="AQ172" i="22" s="1"/>
  <c r="AL131" i="22"/>
  <c r="AQ131" i="22" s="1"/>
  <c r="AL173" i="22"/>
  <c r="AQ173" i="22" s="1"/>
  <c r="AS43" i="22" s="1"/>
  <c r="AQ157" i="22"/>
  <c r="AS27" i="22" s="1"/>
  <c r="AQ134" i="22"/>
  <c r="AL120" i="22"/>
  <c r="AQ120" i="22" s="1"/>
  <c r="AQ168" i="22"/>
  <c r="AQ199" i="22"/>
  <c r="AQ192" i="22"/>
  <c r="AQ196" i="22"/>
  <c r="AL127" i="22"/>
  <c r="AQ127" i="22" s="1"/>
  <c r="AL128" i="22"/>
  <c r="AQ128" i="22" s="1"/>
  <c r="AL132" i="22"/>
  <c r="AQ132" i="22" s="1"/>
  <c r="AL116" i="22"/>
  <c r="AQ116" i="22" s="1"/>
  <c r="AL181" i="22"/>
  <c r="AQ181" i="22" s="1"/>
  <c r="AL153" i="22"/>
  <c r="AL95" i="22"/>
  <c r="AQ95" i="22" s="1"/>
  <c r="AR30" i="22" s="1"/>
  <c r="AL164" i="22"/>
  <c r="AL140" i="22"/>
  <c r="AQ140" i="22" s="1"/>
  <c r="AL82" i="22"/>
  <c r="AL133" i="22"/>
  <c r="AQ133" i="22" s="1"/>
  <c r="AL186" i="22"/>
  <c r="AQ186" i="22" s="1"/>
  <c r="AL196" i="22"/>
  <c r="AL108" i="22"/>
  <c r="AQ108" i="22" s="1"/>
  <c r="AR43" i="22" s="1"/>
  <c r="AL126" i="22"/>
  <c r="AQ126" i="22" s="1"/>
  <c r="AL198" i="22"/>
  <c r="AQ198" i="22" s="1"/>
  <c r="AL105" i="22"/>
  <c r="AQ105" i="22" s="1"/>
  <c r="AR40" i="22" s="1"/>
  <c r="AL111" i="22"/>
  <c r="AQ111" i="22" s="1"/>
  <c r="AL189" i="22"/>
  <c r="AQ189" i="22" s="1"/>
  <c r="AL112" i="22"/>
  <c r="AQ112" i="22" s="1"/>
  <c r="AL123" i="22"/>
  <c r="AQ123" i="22" s="1"/>
  <c r="AR59" i="22" s="1"/>
  <c r="AL193" i="22"/>
  <c r="AQ193" i="22" s="1"/>
  <c r="AL197" i="22"/>
  <c r="AQ197" i="22" s="1"/>
  <c r="AL104" i="22"/>
  <c r="AQ104" i="22" s="1"/>
  <c r="AL134" i="22"/>
  <c r="AL187" i="22"/>
  <c r="AQ187" i="22" s="1"/>
  <c r="AS57" i="22" s="1"/>
  <c r="AL188" i="22"/>
  <c r="AQ188" i="22" s="1"/>
  <c r="AL84" i="22"/>
  <c r="AL160" i="22"/>
  <c r="AQ160" i="22" s="1"/>
  <c r="AS30" i="22" s="1"/>
  <c r="AL76" i="22"/>
  <c r="AL80" i="22"/>
  <c r="AL87" i="22"/>
  <c r="AQ87" i="22" s="1"/>
  <c r="AR22" i="22" s="1"/>
  <c r="AL88" i="22"/>
  <c r="AQ88" i="22" s="1"/>
  <c r="AL137" i="22"/>
  <c r="AL144" i="22"/>
  <c r="AQ144" i="22" s="1"/>
  <c r="AL148" i="22"/>
  <c r="AQ148" i="22" s="1"/>
  <c r="AS18" i="22" s="1"/>
  <c r="AL157" i="22"/>
  <c r="AL98" i="22"/>
  <c r="AQ98" i="22" s="1"/>
  <c r="AR33" i="22" s="1"/>
  <c r="AL100" i="22"/>
  <c r="AL152" i="22"/>
  <c r="AQ152" i="22" s="1"/>
  <c r="AS22" i="22" s="1"/>
  <c r="AL92" i="22"/>
  <c r="AQ92" i="22" s="1"/>
  <c r="AR27" i="22" s="1"/>
  <c r="AL141" i="22"/>
  <c r="AL102" i="22"/>
  <c r="AL97" i="22"/>
  <c r="AL103" i="22"/>
  <c r="AQ103" i="22" s="1"/>
  <c r="AL117" i="22"/>
  <c r="AQ117" i="22" s="1"/>
  <c r="AR52" i="22" s="1"/>
  <c r="AL177" i="22"/>
  <c r="AQ177" i="22" s="1"/>
  <c r="AL115" i="22"/>
  <c r="AQ115" i="22" s="1"/>
  <c r="AL161" i="22"/>
  <c r="AQ161" i="22" s="1"/>
  <c r="AS31" i="22" s="1"/>
  <c r="AL185" i="22"/>
  <c r="AQ185" i="22" s="1"/>
  <c r="AL101" i="22"/>
  <c r="AL107" i="22"/>
  <c r="AQ107" i="22" s="1"/>
  <c r="AL175" i="22"/>
  <c r="AQ175" i="22" s="1"/>
  <c r="AL176" i="22"/>
  <c r="AQ176" i="22" s="1"/>
  <c r="AS46" i="22" s="1"/>
  <c r="AL114" i="22"/>
  <c r="AQ114" i="22" s="1"/>
  <c r="AL180" i="22"/>
  <c r="AQ180" i="22" s="1"/>
  <c r="AL106" i="22"/>
  <c r="AQ106" i="22" s="1"/>
  <c r="AR41" i="22" s="1"/>
  <c r="AL165" i="22"/>
  <c r="AL99" i="22"/>
  <c r="AL119" i="22"/>
  <c r="AQ119" i="22" s="1"/>
  <c r="AL174" i="22"/>
  <c r="AQ174" i="22" s="1"/>
  <c r="AS44" i="22" s="1"/>
  <c r="AL184" i="22"/>
  <c r="AQ184" i="22" s="1"/>
  <c r="AL169" i="22"/>
  <c r="AQ169" i="22" s="1"/>
  <c r="AS39" i="22" s="1"/>
  <c r="AL178" i="22"/>
  <c r="AQ178" i="22" s="1"/>
  <c r="AL145" i="22"/>
  <c r="AQ145" i="22" s="1"/>
  <c r="AS15" i="22" s="1"/>
  <c r="AL79" i="22"/>
  <c r="AL85" i="22"/>
  <c r="AL91" i="22"/>
  <c r="AL149" i="22"/>
  <c r="AL83" i="22"/>
  <c r="AQ83" i="22" s="1"/>
  <c r="AR18" i="22" s="1"/>
  <c r="AL90" i="22"/>
  <c r="AL75" i="22"/>
  <c r="AL72" i="22"/>
  <c r="AL74" i="22"/>
  <c r="AL71" i="22"/>
  <c r="AQ71" i="22" s="1"/>
  <c r="AR6" i="22" s="1"/>
  <c r="AL136" i="22"/>
  <c r="AQ136" i="22" s="1"/>
  <c r="AS6" i="22" s="1"/>
  <c r="C191" i="22"/>
  <c r="C126" i="22"/>
  <c r="C165" i="22"/>
  <c r="C100" i="22"/>
  <c r="AO73" i="22"/>
  <c r="AL73" i="22"/>
  <c r="AO81" i="22"/>
  <c r="AO89" i="22"/>
  <c r="AM113" i="22"/>
  <c r="AN115" i="22"/>
  <c r="AL118" i="22"/>
  <c r="AQ118" i="22" s="1"/>
  <c r="AO125" i="22"/>
  <c r="AN130" i="22"/>
  <c r="AO139" i="22"/>
  <c r="AL139" i="22"/>
  <c r="AO150" i="22"/>
  <c r="AL150" i="22"/>
  <c r="AO155" i="22"/>
  <c r="AL155" i="22"/>
  <c r="AO166" i="22"/>
  <c r="AL166" i="22"/>
  <c r="AQ166" i="22" s="1"/>
  <c r="AS36" i="22" s="1"/>
  <c r="AO171" i="22"/>
  <c r="AL171" i="22"/>
  <c r="AQ171" i="22" s="1"/>
  <c r="AM173" i="22"/>
  <c r="AN179" i="22"/>
  <c r="AM192" i="22"/>
  <c r="AO195" i="22"/>
  <c r="AL195" i="22"/>
  <c r="AQ195" i="22" s="1"/>
  <c r="AM197" i="22"/>
  <c r="AO80" i="22"/>
  <c r="AL81" i="22"/>
  <c r="AL89" i="22"/>
  <c r="AN94" i="22"/>
  <c r="AN100" i="22"/>
  <c r="AM105" i="22"/>
  <c r="AN107" i="22"/>
  <c r="AO110" i="22"/>
  <c r="AL110" i="22"/>
  <c r="AQ110" i="22" s="1"/>
  <c r="AM112" i="22"/>
  <c r="AO117" i="22"/>
  <c r="AL125" i="22"/>
  <c r="AQ125" i="22" s="1"/>
  <c r="AR60" i="22" s="1"/>
  <c r="AM141" i="22"/>
  <c r="AM146" i="22"/>
  <c r="AM157" i="22"/>
  <c r="AM162" i="22"/>
  <c r="AM182" i="22"/>
  <c r="AO190" i="22"/>
  <c r="AL190" i="22"/>
  <c r="AQ190" i="22" s="1"/>
  <c r="AS60" i="22" s="1"/>
  <c r="AN122" i="22"/>
  <c r="AN147" i="22"/>
  <c r="AN163" i="22"/>
  <c r="AN183" i="22"/>
  <c r="C179" i="22"/>
  <c r="C114" i="22"/>
  <c r="C153" i="22"/>
  <c r="C88" i="22"/>
  <c r="AN75" i="22"/>
  <c r="AN84" i="22"/>
  <c r="AN86" i="22"/>
  <c r="AO94" i="22"/>
  <c r="AL94" i="22"/>
  <c r="AM96" i="22"/>
  <c r="AN99" i="22"/>
  <c r="AL109" i="22"/>
  <c r="AQ109" i="22" s="1"/>
  <c r="AR44" i="22" s="1"/>
  <c r="AN114" i="22"/>
  <c r="AO130" i="22"/>
  <c r="AM132" i="22"/>
  <c r="AO138" i="22"/>
  <c r="AL138" i="22"/>
  <c r="AO143" i="22"/>
  <c r="AL143" i="22"/>
  <c r="AO154" i="22"/>
  <c r="AL154" i="22"/>
  <c r="AO159" i="22"/>
  <c r="AL159" i="22"/>
  <c r="AO170" i="22"/>
  <c r="AL170" i="22"/>
  <c r="AQ170" i="22" s="1"/>
  <c r="AM186" i="22"/>
  <c r="AO194" i="22"/>
  <c r="AL194" i="22"/>
  <c r="AQ194" i="22" s="1"/>
  <c r="AS64" i="22" s="1"/>
  <c r="AO109" i="22"/>
  <c r="C139" i="22"/>
  <c r="C74" i="22"/>
  <c r="AM73" i="22"/>
  <c r="AO78" i="22"/>
  <c r="AL78" i="22"/>
  <c r="AM81" i="22"/>
  <c r="AM89" i="22"/>
  <c r="AN91" i="22"/>
  <c r="AO101" i="22"/>
  <c r="AN106" i="22"/>
  <c r="AM125" i="22"/>
  <c r="AN127" i="22"/>
  <c r="AL130" i="22"/>
  <c r="AQ130" i="22" s="1"/>
  <c r="AM145" i="22"/>
  <c r="AM150" i="22"/>
  <c r="AM161" i="22"/>
  <c r="AM166" i="22"/>
  <c r="AM176" i="22"/>
  <c r="AO179" i="22"/>
  <c r="AL179" i="22"/>
  <c r="AQ179" i="22" s="1"/>
  <c r="AS49" i="22" s="1"/>
  <c r="AM181" i="22"/>
  <c r="AN187" i="22"/>
  <c r="C167" i="22"/>
  <c r="C102" i="22"/>
  <c r="AO77" i="22"/>
  <c r="AL77" i="22"/>
  <c r="AM80" i="22"/>
  <c r="AO86" i="22"/>
  <c r="AL86" i="22"/>
  <c r="AO93" i="22"/>
  <c r="AO122" i="22"/>
  <c r="AO129" i="22"/>
  <c r="AN134" i="22"/>
  <c r="AN151" i="22"/>
  <c r="AN167" i="22"/>
  <c r="C189" i="22"/>
  <c r="C124" i="22"/>
  <c r="AM72" i="22"/>
  <c r="AL93" i="22"/>
  <c r="AM109" i="22"/>
  <c r="AM116" i="22"/>
  <c r="AL122" i="22"/>
  <c r="AQ122" i="22" s="1"/>
  <c r="AL129" i="22"/>
  <c r="AQ129" i="22" s="1"/>
  <c r="AO142" i="22"/>
  <c r="AL142" i="22"/>
  <c r="AO147" i="22"/>
  <c r="AL147" i="22"/>
  <c r="AO158" i="22"/>
  <c r="AL158" i="22"/>
  <c r="AO163" i="22"/>
  <c r="AL163" i="22"/>
  <c r="AO183" i="22"/>
  <c r="AL183" i="22"/>
  <c r="AQ183" i="22" s="1"/>
  <c r="AN96" i="22"/>
  <c r="AQ96" i="22" s="1"/>
  <c r="AR31" i="22" s="1"/>
  <c r="AN111" i="22"/>
  <c r="AM149" i="22"/>
  <c r="AM154" i="22"/>
  <c r="AM165" i="22"/>
  <c r="AM170" i="22"/>
  <c r="AM194" i="22"/>
  <c r="C177" i="22"/>
  <c r="C112" i="22"/>
  <c r="AM77" i="22"/>
  <c r="AN82" i="22"/>
  <c r="AM93" i="22"/>
  <c r="AM100" i="22"/>
  <c r="AL113" i="22"/>
  <c r="AQ113" i="22" s="1"/>
  <c r="AR48" i="22" s="1"/>
  <c r="AM129" i="22"/>
  <c r="AR67" i="22"/>
  <c r="AO146" i="22"/>
  <c r="AL146" i="22"/>
  <c r="AQ146" i="22" s="1"/>
  <c r="AS16" i="22" s="1"/>
  <c r="AO151" i="22"/>
  <c r="AL151" i="22"/>
  <c r="AO162" i="22"/>
  <c r="AL162" i="22"/>
  <c r="AO167" i="22"/>
  <c r="AL167" i="22"/>
  <c r="AO182" i="22"/>
  <c r="AL182" i="22"/>
  <c r="AQ182" i="22" s="1"/>
  <c r="AS52" i="22" s="1"/>
  <c r="C155" i="22"/>
  <c r="C90" i="22"/>
  <c r="C137" i="22"/>
  <c r="C72" i="22"/>
  <c r="AN72" i="22"/>
  <c r="AN79" i="22"/>
  <c r="AM137" i="22"/>
  <c r="AM142" i="22"/>
  <c r="AM153" i="22"/>
  <c r="AM158" i="22"/>
  <c r="AM169" i="22"/>
  <c r="AM188" i="22"/>
  <c r="AM193" i="22"/>
  <c r="AS70" i="22"/>
  <c r="C76" i="22"/>
  <c r="C80" i="22"/>
  <c r="C84" i="22"/>
  <c r="C92" i="22"/>
  <c r="C96" i="22"/>
  <c r="C104" i="22"/>
  <c r="C108" i="22"/>
  <c r="C116" i="22"/>
  <c r="C120" i="22"/>
  <c r="C128" i="22"/>
  <c r="C132" i="22"/>
  <c r="B6" i="22"/>
  <c r="C73" i="22"/>
  <c r="C77" i="22"/>
  <c r="C81" i="22"/>
  <c r="C85" i="22"/>
  <c r="C89" i="22"/>
  <c r="C93" i="22"/>
  <c r="C97" i="22"/>
  <c r="C101" i="22"/>
  <c r="C105" i="22"/>
  <c r="C109" i="22"/>
  <c r="C113" i="22"/>
  <c r="C117" i="22"/>
  <c r="C121" i="22"/>
  <c r="C125" i="22"/>
  <c r="C129" i="22"/>
  <c r="C133" i="22"/>
  <c r="C94" i="22"/>
  <c r="C106" i="22"/>
  <c r="C118" i="22"/>
  <c r="C130" i="22"/>
  <c r="C134" i="22"/>
  <c r="AS24" i="27" l="1"/>
  <c r="AR23" i="27"/>
  <c r="AR18" i="27"/>
  <c r="AS19" i="27"/>
  <c r="AR19" i="27"/>
  <c r="AS22" i="27"/>
  <c r="AS19" i="26"/>
  <c r="AS12" i="26"/>
  <c r="AR12" i="26"/>
  <c r="AS8" i="26"/>
  <c r="AS14" i="26"/>
  <c r="AR18" i="26"/>
  <c r="AQ151" i="22"/>
  <c r="AS21" i="22" s="1"/>
  <c r="AQ158" i="22"/>
  <c r="AS28" i="22" s="1"/>
  <c r="AR57" i="22"/>
  <c r="AQ77" i="22"/>
  <c r="AR12" i="22" s="1"/>
  <c r="AQ75" i="22"/>
  <c r="AS48" i="22"/>
  <c r="AS50" i="22"/>
  <c r="AS68" i="22"/>
  <c r="AQ164" i="22"/>
  <c r="AS34" i="22" s="1"/>
  <c r="AS26" i="26"/>
  <c r="AQ94" i="22"/>
  <c r="AQ159" i="22"/>
  <c r="AS29" i="22" s="1"/>
  <c r="AQ155" i="22"/>
  <c r="AS25" i="22" s="1"/>
  <c r="AQ90" i="22"/>
  <c r="AR49" i="22"/>
  <c r="AQ100" i="22"/>
  <c r="AR35" i="22" s="1"/>
  <c r="AQ80" i="22"/>
  <c r="AR61" i="22"/>
  <c r="AS62" i="22"/>
  <c r="AQ76" i="22"/>
  <c r="AQ153" i="22"/>
  <c r="AS23" i="22" s="1"/>
  <c r="AQ147" i="22"/>
  <c r="AS17" i="22" s="1"/>
  <c r="AQ93" i="22"/>
  <c r="AQ154" i="22"/>
  <c r="AS24" i="22" s="1"/>
  <c r="AQ150" i="22"/>
  <c r="AS20" i="22" s="1"/>
  <c r="AQ149" i="22"/>
  <c r="AS19" i="22" s="1"/>
  <c r="AS45" i="22"/>
  <c r="AQ137" i="22"/>
  <c r="AS7" i="22" s="1"/>
  <c r="AQ167" i="22"/>
  <c r="AS53" i="22"/>
  <c r="AQ89" i="22"/>
  <c r="AR24" i="22" s="1"/>
  <c r="AQ91" i="22"/>
  <c r="AQ97" i="22"/>
  <c r="AR32" i="22" s="1"/>
  <c r="AQ84" i="22"/>
  <c r="AR19" i="22" s="1"/>
  <c r="AR55" i="22"/>
  <c r="AS30" i="26"/>
  <c r="AQ142" i="22"/>
  <c r="AS12" i="22" s="1"/>
  <c r="AQ86" i="22"/>
  <c r="AR21" i="22" s="1"/>
  <c r="AR65" i="22"/>
  <c r="AQ78" i="22"/>
  <c r="AR13" i="22" s="1"/>
  <c r="AQ143" i="22"/>
  <c r="AS13" i="22" s="1"/>
  <c r="AQ81" i="22"/>
  <c r="AR16" i="22" s="1"/>
  <c r="AQ85" i="22"/>
  <c r="AQ99" i="22"/>
  <c r="AR34" i="22" s="1"/>
  <c r="AQ101" i="22"/>
  <c r="AR36" i="22" s="1"/>
  <c r="AQ102" i="22"/>
  <c r="AR37" i="22" s="1"/>
  <c r="AS58" i="22"/>
  <c r="AQ162" i="22"/>
  <c r="AS32" i="22" s="1"/>
  <c r="AQ163" i="22"/>
  <c r="AS33" i="22" s="1"/>
  <c r="AQ79" i="22"/>
  <c r="AR14" i="22" s="1"/>
  <c r="AQ165" i="22"/>
  <c r="AS35" i="22" s="1"/>
  <c r="AQ141" i="22"/>
  <c r="AS11" i="22" s="1"/>
  <c r="AQ82" i="22"/>
  <c r="AR17" i="22" s="1"/>
  <c r="AS33" i="26"/>
  <c r="AR20" i="26"/>
  <c r="AS10" i="26"/>
  <c r="AR17" i="26"/>
  <c r="AR21" i="26"/>
  <c r="AR26" i="26"/>
  <c r="AS16" i="26"/>
  <c r="AR9" i="26"/>
  <c r="AS18" i="26"/>
  <c r="AR14" i="26"/>
  <c r="AS37" i="26"/>
  <c r="AR38" i="26"/>
  <c r="AR37" i="26"/>
  <c r="AR46" i="22"/>
  <c r="AS41" i="22"/>
  <c r="AR53" i="22"/>
  <c r="AR42" i="22"/>
  <c r="AR51" i="22"/>
  <c r="AS55" i="22"/>
  <c r="AR62" i="22"/>
  <c r="AS54" i="22"/>
  <c r="AS40" i="22"/>
  <c r="AR54" i="22"/>
  <c r="AR50" i="22"/>
  <c r="AS56" i="22"/>
  <c r="AR66" i="22"/>
  <c r="AR64" i="22"/>
  <c r="AS47" i="22"/>
  <c r="AR68" i="22"/>
  <c r="AS42" i="22"/>
  <c r="AS66" i="22"/>
  <c r="AR58" i="22"/>
  <c r="AR45" i="22"/>
  <c r="AR47" i="22"/>
  <c r="AS61" i="22"/>
  <c r="AS59" i="22"/>
  <c r="AR56" i="22"/>
  <c r="AR39" i="22"/>
  <c r="AS51" i="22"/>
  <c r="AR15" i="22"/>
  <c r="AS63" i="22"/>
  <c r="AR63" i="22"/>
  <c r="AR25" i="22"/>
  <c r="AR11" i="22"/>
  <c r="AS65" i="22"/>
  <c r="AS67" i="22"/>
  <c r="AR26" i="22"/>
  <c r="AS69" i="22"/>
  <c r="AR28" i="22"/>
  <c r="AR29" i="22"/>
  <c r="AR20" i="22"/>
  <c r="AR23" i="22"/>
  <c r="AR69" i="22"/>
  <c r="AS14" i="22"/>
  <c r="AQ74" i="22"/>
  <c r="AR10" i="22" s="1"/>
  <c r="AR70" i="22"/>
  <c r="AQ72" i="22"/>
  <c r="AR7" i="22" s="1"/>
  <c r="AQ139" i="22"/>
  <c r="AQ138" i="22"/>
  <c r="AS8" i="22" s="1"/>
  <c r="AQ73" i="22"/>
  <c r="AR8" i="22" s="1"/>
  <c r="B136" i="22"/>
  <c r="B71" i="22"/>
  <c r="AS37" i="22" l="1"/>
  <c r="AS38" i="22"/>
  <c r="AR38" i="22"/>
  <c r="AS9" i="22"/>
  <c r="AR9" i="22"/>
  <c r="AS10" i="2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26" l="1"/>
  <c r="AL24" i="26" s="1"/>
  <c r="AT24" i="26" s="1"/>
  <c r="AW17" i="27"/>
  <c r="AW17" i="22"/>
  <c r="AL9" i="22" s="1"/>
  <c r="AT9" i="2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22" i="26" l="1"/>
  <c r="AT22" i="26" s="1"/>
  <c r="AL30" i="26"/>
  <c r="AT30" i="26" s="1"/>
  <c r="AL28" i="26"/>
  <c r="AL46" i="26"/>
  <c r="AL33" i="26"/>
  <c r="AL57" i="26"/>
  <c r="AL13" i="26"/>
  <c r="AT13" i="26" s="1"/>
  <c r="AL31" i="26"/>
  <c r="AL14" i="26"/>
  <c r="AT14" i="26" s="1"/>
  <c r="AW12" i="26"/>
  <c r="AU5" i="26" s="1"/>
  <c r="AW12" i="27"/>
  <c r="AU5" i="27" s="1"/>
  <c r="AW8" i="26"/>
  <c r="AL11" i="26"/>
  <c r="AT11" i="26" s="1"/>
  <c r="AL69" i="26"/>
  <c r="AL39" i="26"/>
  <c r="AL18" i="26"/>
  <c r="AT18" i="26" s="1"/>
  <c r="AL36" i="26"/>
  <c r="AT36" i="26" s="1"/>
  <c r="AL67" i="26"/>
  <c r="AL40" i="26"/>
  <c r="AW16" i="26"/>
  <c r="AU15" i="26" s="1"/>
  <c r="AL35" i="26"/>
  <c r="AT35" i="26" s="1"/>
  <c r="AL64" i="26"/>
  <c r="AL58" i="26"/>
  <c r="AL61" i="26"/>
  <c r="AL12" i="26"/>
  <c r="AT12" i="26" s="1"/>
  <c r="AL48" i="26"/>
  <c r="AL8" i="26"/>
  <c r="AT8" i="26" s="1"/>
  <c r="AL38" i="26"/>
  <c r="AL51" i="26"/>
  <c r="AL23" i="26"/>
  <c r="AL15" i="26"/>
  <c r="AT15" i="26" s="1"/>
  <c r="AL44" i="26"/>
  <c r="AL56" i="26"/>
  <c r="AL10" i="26"/>
  <c r="AT10" i="26" s="1"/>
  <c r="AL41" i="26"/>
  <c r="AL45" i="26"/>
  <c r="AL9" i="26"/>
  <c r="AT9" i="26" s="1"/>
  <c r="AL63" i="26"/>
  <c r="AL60" i="26"/>
  <c r="AL54" i="26"/>
  <c r="AL62" i="26"/>
  <c r="AL16" i="26"/>
  <c r="AT16" i="26" s="1"/>
  <c r="AL34" i="26"/>
  <c r="AT34" i="26" s="1"/>
  <c r="AL21" i="26"/>
  <c r="AT21" i="26" s="1"/>
  <c r="AL59" i="26"/>
  <c r="AW9" i="26"/>
  <c r="AL53" i="26"/>
  <c r="AL52" i="26"/>
  <c r="AW10" i="26"/>
  <c r="AL25" i="26"/>
  <c r="AL49" i="26"/>
  <c r="AL20" i="26"/>
  <c r="AT20" i="26" s="1"/>
  <c r="AL42" i="26"/>
  <c r="AL50" i="26"/>
  <c r="AL29" i="26"/>
  <c r="AT29" i="26" s="1"/>
  <c r="AL26" i="26"/>
  <c r="AT26" i="26" s="1"/>
  <c r="AL68" i="26"/>
  <c r="AL66" i="26"/>
  <c r="AL43" i="26"/>
  <c r="AL27" i="26"/>
  <c r="AL19" i="26"/>
  <c r="AT19" i="26" s="1"/>
  <c r="AL37" i="26"/>
  <c r="AT37" i="26" s="1"/>
  <c r="AL6" i="26"/>
  <c r="AT6" i="26" s="1"/>
  <c r="AL65" i="26"/>
  <c r="AL17" i="26"/>
  <c r="AT17" i="26" s="1"/>
  <c r="AW11" i="26"/>
  <c r="AU13" i="26" s="1"/>
  <c r="AL7" i="26"/>
  <c r="AT7" i="26" s="1"/>
  <c r="AL47" i="26"/>
  <c r="AL55" i="26"/>
  <c r="AL32" i="26"/>
  <c r="AT32" i="26" s="1"/>
  <c r="AL61" i="27"/>
  <c r="AT61" i="27" s="1"/>
  <c r="AL49" i="27"/>
  <c r="AT49" i="27" s="1"/>
  <c r="AL37" i="27"/>
  <c r="AT37" i="27" s="1"/>
  <c r="AL25" i="27"/>
  <c r="AT25" i="27" s="1"/>
  <c r="AL7" i="27"/>
  <c r="AT7" i="27" s="1"/>
  <c r="AL68" i="27"/>
  <c r="AT68" i="27" s="1"/>
  <c r="AL56" i="27"/>
  <c r="AT56" i="27" s="1"/>
  <c r="AL44" i="27"/>
  <c r="AT44" i="27" s="1"/>
  <c r="AL32" i="27"/>
  <c r="AT32" i="27" s="1"/>
  <c r="AL20" i="27"/>
  <c r="AT20" i="27" s="1"/>
  <c r="AL14" i="27"/>
  <c r="AT14" i="27" s="1"/>
  <c r="AL63" i="27"/>
  <c r="AT63" i="27" s="1"/>
  <c r="AL51" i="27"/>
  <c r="AT51" i="27" s="1"/>
  <c r="AL39" i="27"/>
  <c r="AT39" i="27" s="1"/>
  <c r="AL27" i="27"/>
  <c r="AT27" i="27" s="1"/>
  <c r="AL12" i="27"/>
  <c r="AT12" i="27" s="1"/>
  <c r="AL58" i="27"/>
  <c r="AT58" i="27" s="1"/>
  <c r="AL46" i="27"/>
  <c r="AT46" i="27" s="1"/>
  <c r="AL34" i="27"/>
  <c r="AT34" i="27" s="1"/>
  <c r="AL22" i="27"/>
  <c r="AT22" i="27" s="1"/>
  <c r="AL65" i="27"/>
  <c r="AT65" i="27" s="1"/>
  <c r="AL53" i="27"/>
  <c r="AT53" i="27" s="1"/>
  <c r="AL41" i="27"/>
  <c r="AT41" i="27" s="1"/>
  <c r="AL29" i="27"/>
  <c r="AT29" i="27" s="1"/>
  <c r="AL10" i="27"/>
  <c r="AT10" i="27" s="1"/>
  <c r="AL60" i="27"/>
  <c r="AT60" i="27" s="1"/>
  <c r="AL48" i="27"/>
  <c r="AT48" i="27" s="1"/>
  <c r="AL36" i="27"/>
  <c r="AT36" i="27" s="1"/>
  <c r="AL24" i="27"/>
  <c r="AT24" i="27" s="1"/>
  <c r="AL17" i="27"/>
  <c r="AT17" i="27" s="1"/>
  <c r="AL8" i="27"/>
  <c r="AT8" i="27" s="1"/>
  <c r="AL67" i="27"/>
  <c r="AT67" i="27" s="1"/>
  <c r="AL55" i="27"/>
  <c r="AT55" i="27" s="1"/>
  <c r="AL43" i="27"/>
  <c r="AT43" i="27" s="1"/>
  <c r="AL31" i="27"/>
  <c r="AT31" i="27" s="1"/>
  <c r="AL19" i="27"/>
  <c r="AT19" i="27" s="1"/>
  <c r="AL15" i="27"/>
  <c r="AT15" i="27" s="1"/>
  <c r="AL6" i="27"/>
  <c r="AT6" i="27" s="1"/>
  <c r="AL62" i="27"/>
  <c r="AT62" i="27" s="1"/>
  <c r="AL50" i="27"/>
  <c r="AT50" i="27" s="1"/>
  <c r="AL38" i="27"/>
  <c r="AT38" i="27" s="1"/>
  <c r="AL26" i="27"/>
  <c r="AT26" i="27" s="1"/>
  <c r="AL69" i="27"/>
  <c r="AT69" i="27" s="1"/>
  <c r="AL57" i="27"/>
  <c r="AT57" i="27" s="1"/>
  <c r="AL45" i="27"/>
  <c r="AT45" i="27" s="1"/>
  <c r="AL33" i="27"/>
  <c r="AT33" i="27" s="1"/>
  <c r="AL21" i="27"/>
  <c r="AT21" i="27" s="1"/>
  <c r="AL13" i="27"/>
  <c r="AT13" i="27" s="1"/>
  <c r="AL64" i="27"/>
  <c r="AT64" i="27" s="1"/>
  <c r="AL52" i="27"/>
  <c r="AT52" i="27" s="1"/>
  <c r="AL40" i="27"/>
  <c r="AT40" i="27" s="1"/>
  <c r="AL28" i="27"/>
  <c r="AT28" i="27" s="1"/>
  <c r="AL11" i="27"/>
  <c r="AT11" i="27" s="1"/>
  <c r="AL66" i="27"/>
  <c r="AT66" i="27" s="1"/>
  <c r="AL54" i="27"/>
  <c r="AT54" i="27" s="1"/>
  <c r="AL42" i="27"/>
  <c r="AT42" i="27" s="1"/>
  <c r="AL30" i="27"/>
  <c r="AT30" i="27" s="1"/>
  <c r="AL18" i="27"/>
  <c r="AT18" i="27" s="1"/>
  <c r="AL16" i="27"/>
  <c r="AT16" i="27" s="1"/>
  <c r="AL59" i="27"/>
  <c r="AT59" i="27" s="1"/>
  <c r="AL47" i="27"/>
  <c r="AT47" i="27" s="1"/>
  <c r="AL35" i="27"/>
  <c r="AT35" i="27" s="1"/>
  <c r="AL23" i="27"/>
  <c r="AT23" i="27" s="1"/>
  <c r="AL9" i="27"/>
  <c r="AT9" i="27" s="1"/>
  <c r="AW8" i="27"/>
  <c r="AW10" i="27"/>
  <c r="AU14" i="27" s="1"/>
  <c r="AW16" i="27"/>
  <c r="AU15" i="27" s="1"/>
  <c r="AW9" i="27"/>
  <c r="AW11" i="27"/>
  <c r="AU13" i="27" s="1"/>
  <c r="AL6" i="22"/>
  <c r="AT6" i="22" s="1"/>
  <c r="AL8" i="22"/>
  <c r="AT8" i="22" s="1"/>
  <c r="AW12" i="22"/>
  <c r="AU5" i="22" s="1"/>
  <c r="AL61" i="22"/>
  <c r="AT61" i="22" s="1"/>
  <c r="AL49" i="22"/>
  <c r="AT49" i="22" s="1"/>
  <c r="AL37" i="22"/>
  <c r="AT37" i="22" s="1"/>
  <c r="AL25" i="22"/>
  <c r="AT25" i="22" s="1"/>
  <c r="AL7" i="22"/>
  <c r="AT7" i="22" s="1"/>
  <c r="AL63" i="22"/>
  <c r="AT63" i="22" s="1"/>
  <c r="AL51" i="22"/>
  <c r="AT51" i="22" s="1"/>
  <c r="AL39" i="22"/>
  <c r="AT39" i="22" s="1"/>
  <c r="AL27" i="22"/>
  <c r="AT27" i="22" s="1"/>
  <c r="AL12" i="22"/>
  <c r="AT12" i="22" s="1"/>
  <c r="AL58" i="22"/>
  <c r="AT58" i="22" s="1"/>
  <c r="AL46" i="22"/>
  <c r="AT46" i="22" s="1"/>
  <c r="AL34" i="22"/>
  <c r="AT34" i="22" s="1"/>
  <c r="AL22" i="22"/>
  <c r="AT22" i="22" s="1"/>
  <c r="AL65" i="22"/>
  <c r="AT65" i="22" s="1"/>
  <c r="AL53" i="22"/>
  <c r="AT53" i="22" s="1"/>
  <c r="AL41" i="22"/>
  <c r="AT41" i="22" s="1"/>
  <c r="AL29" i="22"/>
  <c r="AT29" i="22" s="1"/>
  <c r="AL60" i="22"/>
  <c r="AT60" i="22" s="1"/>
  <c r="AL48" i="22"/>
  <c r="AT48" i="22" s="1"/>
  <c r="AL36" i="22"/>
  <c r="AT36" i="22" s="1"/>
  <c r="AL24" i="22"/>
  <c r="AT24" i="22" s="1"/>
  <c r="AL17" i="22"/>
  <c r="AT17" i="22" s="1"/>
  <c r="AL67" i="22"/>
  <c r="AT67" i="22" s="1"/>
  <c r="AL55" i="22"/>
  <c r="AT55" i="22" s="1"/>
  <c r="AL43" i="22"/>
  <c r="AT43" i="22" s="1"/>
  <c r="AL31" i="22"/>
  <c r="AT31" i="22" s="1"/>
  <c r="AL19" i="22"/>
  <c r="AT19" i="22" s="1"/>
  <c r="AL15" i="22"/>
  <c r="AT15" i="22" s="1"/>
  <c r="AL62" i="22"/>
  <c r="AT62" i="22" s="1"/>
  <c r="AL50" i="22"/>
  <c r="AT50" i="22" s="1"/>
  <c r="AL38" i="22"/>
  <c r="AT38" i="22" s="1"/>
  <c r="AL26" i="22"/>
  <c r="AT26" i="22" s="1"/>
  <c r="AL69" i="22"/>
  <c r="AT69" i="22" s="1"/>
  <c r="AL57" i="22"/>
  <c r="AT57" i="22" s="1"/>
  <c r="AL45" i="22"/>
  <c r="AT45" i="22" s="1"/>
  <c r="AL33" i="22"/>
  <c r="AT33" i="22" s="1"/>
  <c r="AL21" i="22"/>
  <c r="AT21" i="22" s="1"/>
  <c r="AL13" i="22"/>
  <c r="AT13" i="22" s="1"/>
  <c r="AL64" i="22"/>
  <c r="AT64" i="22" s="1"/>
  <c r="AL52" i="22"/>
  <c r="AT52" i="22" s="1"/>
  <c r="AL40" i="22"/>
  <c r="AT40" i="22" s="1"/>
  <c r="AL28" i="22"/>
  <c r="AT28" i="22" s="1"/>
  <c r="AL11" i="22"/>
  <c r="AT11" i="22" s="1"/>
  <c r="AL59" i="22"/>
  <c r="AT59" i="22" s="1"/>
  <c r="AL47" i="22"/>
  <c r="AT47" i="22" s="1"/>
  <c r="AL35" i="22"/>
  <c r="AT35" i="22" s="1"/>
  <c r="AL23" i="22"/>
  <c r="AT23" i="22" s="1"/>
  <c r="AL56" i="22"/>
  <c r="AT56" i="22" s="1"/>
  <c r="AL14" i="22"/>
  <c r="AT14" i="22" s="1"/>
  <c r="AW10" i="22"/>
  <c r="AU14" i="22" s="1"/>
  <c r="AL68" i="22"/>
  <c r="AT68" i="22" s="1"/>
  <c r="AL20" i="22"/>
  <c r="AT20" i="22" s="1"/>
  <c r="AL10" i="22"/>
  <c r="AT10" i="22" s="1"/>
  <c r="AL16" i="22"/>
  <c r="AT16" i="22" s="1"/>
  <c r="AL54" i="22"/>
  <c r="AT54" i="22" s="1"/>
  <c r="AL32" i="22"/>
  <c r="AT32" i="22" s="1"/>
  <c r="AL66" i="22"/>
  <c r="AT66" i="22" s="1"/>
  <c r="AL44" i="22"/>
  <c r="AT44" i="22" s="1"/>
  <c r="AL18" i="22"/>
  <c r="AT18" i="22" s="1"/>
  <c r="AW11" i="22"/>
  <c r="AU13" i="22" s="1"/>
  <c r="AL30" i="22"/>
  <c r="AT30" i="22" s="1"/>
  <c r="AL42" i="22"/>
  <c r="AT42" i="22" s="1"/>
  <c r="AW8" i="22"/>
  <c r="AW9" i="22"/>
  <c r="AW16" i="22"/>
  <c r="AU15" i="22" s="1"/>
  <c r="L14" i="4"/>
  <c r="AV5" i="26" l="1"/>
  <c r="AU14" i="26"/>
  <c r="AR5" i="26"/>
  <c r="AT5" i="26"/>
  <c r="AS5" i="26"/>
  <c r="AS5" i="27"/>
  <c r="AV5" i="27"/>
  <c r="AT5" i="27"/>
  <c r="AR5" i="27"/>
  <c r="AR5" i="22"/>
  <c r="AS5" i="22"/>
  <c r="AV5" i="22"/>
  <c r="AT5" i="22"/>
  <c r="B16" i="1"/>
  <c r="B12" i="1"/>
  <c r="B11" i="1"/>
  <c r="B10" i="1"/>
  <c r="B9" i="1"/>
  <c r="G14" i="4" l="1"/>
  <c r="AW15" i="26" s="1"/>
  <c r="AU8" i="26" s="1"/>
  <c r="H14" i="4"/>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26" s="1"/>
  <c r="AU7" i="26" s="1"/>
  <c r="M15" i="4"/>
  <c r="N15" i="4" s="1"/>
  <c r="F15" i="4" s="1"/>
  <c r="AW14" i="27" s="1"/>
  <c r="AU7" i="27"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27" s="1"/>
  <c r="AU8" i="27" s="1"/>
  <c r="G13" i="4" l="1"/>
  <c r="AW15" i="22" s="1"/>
  <c r="AU8" i="22" s="1"/>
  <c r="F13" i="4"/>
  <c r="AW14" i="22" s="1"/>
  <c r="AU7" i="2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 authorId="1" shapeId="0" xr:uid="{00000000-0006-0000-0900-000002000000}">
      <text>
        <r>
          <rPr>
            <b/>
            <sz val="9"/>
            <color indexed="81"/>
            <rFont val="MS P ゴシック"/>
            <family val="3"/>
            <charset val="128"/>
          </rPr>
          <t xml:space="preserve">リモート送信条件成立：IG ON 且つ PTS ONが15[s]以上
</t>
        </r>
      </text>
    </comment>
    <comment ref="E19" authorId="1" shapeId="0" xr:uid="{00000000-0006-0000-0900-000003000000}">
      <text>
        <r>
          <rPr>
            <b/>
            <sz val="9"/>
            <color indexed="81"/>
            <rFont val="MS P ゴシック"/>
            <family val="3"/>
            <charset val="128"/>
          </rPr>
          <t xml:space="preserve">IG ON 且つ ST OFF
</t>
        </r>
      </text>
    </comment>
    <comment ref="F19" authorId="1" shapeId="0" xr:uid="{00000000-0006-0000-0900-000004000000}">
      <text>
        <r>
          <rPr>
            <b/>
            <sz val="9"/>
            <color indexed="81"/>
            <rFont val="MS P ゴシック"/>
            <family val="3"/>
            <charset val="128"/>
          </rPr>
          <t>IG ON</t>
        </r>
      </text>
    </comment>
    <comment ref="G19" authorId="1" shapeId="0" xr:uid="{00000000-0006-0000-0900-000005000000}">
      <text>
        <r>
          <rPr>
            <b/>
            <sz val="9"/>
            <color indexed="81"/>
            <rFont val="MS P ゴシック"/>
            <family val="3"/>
            <charset val="128"/>
          </rPr>
          <t xml:space="preserve">IG OFF 且つ IG OFF後25[m]未満
</t>
        </r>
      </text>
    </comment>
    <comment ref="H19" authorId="1" shapeId="0" xr:uid="{00000000-0006-0000-0900-000006000000}">
      <text>
        <r>
          <rPr>
            <b/>
            <sz val="9"/>
            <color indexed="81"/>
            <rFont val="MS P ゴシック"/>
            <family val="3"/>
            <charset val="128"/>
          </rPr>
          <t xml:space="preserve">IG OFF
</t>
        </r>
      </text>
    </comment>
    <comment ref="I19" authorId="1" shapeId="0" xr:uid="{00000000-0006-0000-0900-000007000000}">
      <text>
        <r>
          <rPr>
            <b/>
            <sz val="9"/>
            <color indexed="81"/>
            <rFont val="MS P ゴシック"/>
            <family val="3"/>
            <charset val="128"/>
          </rPr>
          <t xml:space="preserve">IG ON 又は IG OFF後25[m]未満
</t>
        </r>
      </text>
    </comment>
    <comment ref="J19" authorId="1" shapeId="0" xr:uid="{00000000-0006-0000-0900-000008000000}">
      <text>
        <r>
          <rPr>
            <b/>
            <sz val="9"/>
            <color indexed="81"/>
            <rFont val="MS P ゴシック"/>
            <family val="3"/>
            <charset val="128"/>
          </rPr>
          <t>+B ON 又は ACC ON</t>
        </r>
      </text>
    </comment>
    <comment ref="B55"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 authorId="1" shapeId="0" xr:uid="{00000000-0006-0000-0900-00000A000000}">
      <text>
        <r>
          <rPr>
            <b/>
            <sz val="9"/>
            <color indexed="81"/>
            <rFont val="MS P ゴシック"/>
            <family val="3"/>
            <charset val="128"/>
          </rPr>
          <t xml:space="preserve">リモート送信条件成立：IG ON 且つ PTS ONが15[s]以上
</t>
        </r>
      </text>
    </comment>
    <comment ref="E58" authorId="1" shapeId="0" xr:uid="{00000000-0006-0000-0900-00000B000000}">
      <text>
        <r>
          <rPr>
            <b/>
            <sz val="9"/>
            <color indexed="81"/>
            <rFont val="MS P ゴシック"/>
            <family val="3"/>
            <charset val="128"/>
          </rPr>
          <t xml:space="preserve">IG ON 且つ ST OFF
</t>
        </r>
      </text>
    </comment>
    <comment ref="F58" authorId="1" shapeId="0" xr:uid="{00000000-0006-0000-0900-00000C000000}">
      <text>
        <r>
          <rPr>
            <b/>
            <sz val="9"/>
            <color indexed="81"/>
            <rFont val="MS P ゴシック"/>
            <family val="3"/>
            <charset val="128"/>
          </rPr>
          <t>IG ON</t>
        </r>
      </text>
    </comment>
    <comment ref="G58" authorId="1" shapeId="0" xr:uid="{00000000-0006-0000-0900-00000D000000}">
      <text>
        <r>
          <rPr>
            <b/>
            <sz val="9"/>
            <color indexed="81"/>
            <rFont val="MS P ゴシック"/>
            <family val="3"/>
            <charset val="128"/>
          </rPr>
          <t xml:space="preserve">IG OFF 且つ IG OFF後25[m]未満
</t>
        </r>
      </text>
    </comment>
    <comment ref="H58" authorId="1" shapeId="0" xr:uid="{00000000-0006-0000-0900-00000E000000}">
      <text>
        <r>
          <rPr>
            <b/>
            <sz val="9"/>
            <color indexed="81"/>
            <rFont val="MS P ゴシック"/>
            <family val="3"/>
            <charset val="128"/>
          </rPr>
          <t xml:space="preserve">IG OFF
</t>
        </r>
      </text>
    </comment>
    <comment ref="I58" authorId="1" shapeId="0" xr:uid="{00000000-0006-0000-0900-00000F000000}">
      <text>
        <r>
          <rPr>
            <b/>
            <sz val="9"/>
            <color indexed="81"/>
            <rFont val="MS P ゴシック"/>
            <family val="3"/>
            <charset val="128"/>
          </rPr>
          <t xml:space="preserve">IG ON 又は IG OFF後25[m]未満
</t>
        </r>
      </text>
    </comment>
    <comment ref="J58" authorId="1" shapeId="0" xr:uid="{00000000-0006-0000-0900-000010000000}">
      <text>
        <r>
          <rPr>
            <b/>
            <sz val="9"/>
            <color indexed="81"/>
            <rFont val="MS P ゴシック"/>
            <family val="3"/>
            <charset val="128"/>
          </rPr>
          <t>+B ON 又は ACC ON</t>
        </r>
      </text>
    </comment>
    <comment ref="B113"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6" authorId="1" shapeId="0" xr:uid="{00000000-0006-0000-0900-000012000000}">
      <text>
        <r>
          <rPr>
            <b/>
            <sz val="9"/>
            <color indexed="81"/>
            <rFont val="MS P ゴシック"/>
            <family val="3"/>
            <charset val="128"/>
          </rPr>
          <t xml:space="preserve">リモート送信条件成立：IG ON 且つ PTS ONが15[s]以上
</t>
        </r>
      </text>
    </comment>
    <comment ref="E116" authorId="1" shapeId="0" xr:uid="{00000000-0006-0000-0900-000013000000}">
      <text>
        <r>
          <rPr>
            <b/>
            <sz val="9"/>
            <color indexed="81"/>
            <rFont val="MS P ゴシック"/>
            <family val="3"/>
            <charset val="128"/>
          </rPr>
          <t xml:space="preserve">IG ON 且つ ST OFF
</t>
        </r>
      </text>
    </comment>
    <comment ref="F116" authorId="1" shapeId="0" xr:uid="{00000000-0006-0000-0900-000014000000}">
      <text>
        <r>
          <rPr>
            <b/>
            <sz val="9"/>
            <color indexed="81"/>
            <rFont val="MS P ゴシック"/>
            <family val="3"/>
            <charset val="128"/>
          </rPr>
          <t>IG ON</t>
        </r>
      </text>
    </comment>
    <comment ref="G116" authorId="1" shapeId="0" xr:uid="{00000000-0006-0000-0900-000015000000}">
      <text>
        <r>
          <rPr>
            <b/>
            <sz val="9"/>
            <color indexed="81"/>
            <rFont val="MS P ゴシック"/>
            <family val="3"/>
            <charset val="128"/>
          </rPr>
          <t xml:space="preserve">IG OFF 且つ IG OFF後25[m]未満
</t>
        </r>
      </text>
    </comment>
    <comment ref="H116" authorId="1" shapeId="0" xr:uid="{00000000-0006-0000-0900-000016000000}">
      <text>
        <r>
          <rPr>
            <b/>
            <sz val="9"/>
            <color indexed="81"/>
            <rFont val="MS P ゴシック"/>
            <family val="3"/>
            <charset val="128"/>
          </rPr>
          <t xml:space="preserve">IG OFF
</t>
        </r>
      </text>
    </comment>
    <comment ref="I116" authorId="1" shapeId="0" xr:uid="{00000000-0006-0000-0900-000017000000}">
      <text>
        <r>
          <rPr>
            <b/>
            <sz val="9"/>
            <color indexed="81"/>
            <rFont val="MS P ゴシック"/>
            <family val="3"/>
            <charset val="128"/>
          </rPr>
          <t xml:space="preserve">IG ON 又は IG OFF後25[m]未満
</t>
        </r>
      </text>
    </comment>
    <comment ref="J116" authorId="1" shapeId="0" xr:uid="{00000000-0006-0000-0900-000018000000}">
      <text>
        <r>
          <rPr>
            <b/>
            <sz val="9"/>
            <color indexed="81"/>
            <rFont val="MS P ゴシック"/>
            <family val="3"/>
            <charset val="128"/>
          </rPr>
          <t>+B ON 又は ACC ON</t>
        </r>
      </text>
    </comment>
    <comment ref="B224"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7" authorId="1" shapeId="0" xr:uid="{00000000-0006-0000-0900-00001A000000}">
      <text>
        <r>
          <rPr>
            <b/>
            <sz val="9"/>
            <color indexed="81"/>
            <rFont val="MS P ゴシック"/>
            <family val="3"/>
            <charset val="128"/>
          </rPr>
          <t xml:space="preserve">リモート送信条件成立：IG ON 且つ PTS ONが15[s]以上
</t>
        </r>
      </text>
    </comment>
    <comment ref="E227" authorId="1" shapeId="0" xr:uid="{00000000-0006-0000-0900-00001B000000}">
      <text>
        <r>
          <rPr>
            <b/>
            <sz val="9"/>
            <color indexed="81"/>
            <rFont val="MS P ゴシック"/>
            <family val="3"/>
            <charset val="128"/>
          </rPr>
          <t xml:space="preserve">IG ON 且つ ST OFF
</t>
        </r>
      </text>
    </comment>
    <comment ref="F227" authorId="1" shapeId="0" xr:uid="{00000000-0006-0000-0900-00001C000000}">
      <text>
        <r>
          <rPr>
            <b/>
            <sz val="9"/>
            <color indexed="81"/>
            <rFont val="MS P ゴシック"/>
            <family val="3"/>
            <charset val="128"/>
          </rPr>
          <t>IG ON</t>
        </r>
      </text>
    </comment>
    <comment ref="G227" authorId="1" shapeId="0" xr:uid="{00000000-0006-0000-0900-00001D000000}">
      <text>
        <r>
          <rPr>
            <b/>
            <sz val="9"/>
            <color indexed="81"/>
            <rFont val="MS P ゴシック"/>
            <family val="3"/>
            <charset val="128"/>
          </rPr>
          <t xml:space="preserve">IG OFF 且つ IG OFF後25[m]未満
</t>
        </r>
      </text>
    </comment>
    <comment ref="H227" authorId="1" shapeId="0" xr:uid="{00000000-0006-0000-0900-00001E000000}">
      <text>
        <r>
          <rPr>
            <b/>
            <sz val="9"/>
            <color indexed="81"/>
            <rFont val="MS P ゴシック"/>
            <family val="3"/>
            <charset val="128"/>
          </rPr>
          <t xml:space="preserve">IG OFF
</t>
        </r>
      </text>
    </comment>
    <comment ref="I227" authorId="1" shapeId="0" xr:uid="{00000000-0006-0000-0900-00001F000000}">
      <text>
        <r>
          <rPr>
            <b/>
            <sz val="9"/>
            <color indexed="81"/>
            <rFont val="MS P ゴシック"/>
            <family val="3"/>
            <charset val="128"/>
          </rPr>
          <t xml:space="preserve">IG ON 又は IG OFF後25[m]未満
</t>
        </r>
      </text>
    </comment>
    <comment ref="J227" authorId="1" shapeId="0" xr:uid="{00000000-0006-0000-0900-000020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A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A00-000002000000}">
      <text>
        <r>
          <rPr>
            <b/>
            <sz val="9"/>
            <color indexed="81"/>
            <rFont val="MS P ゴシック"/>
            <family val="3"/>
            <charset val="128"/>
          </rPr>
          <t xml:space="preserve">リモート送信条件成立：IG ON 且つ PTS ONが15[s]以上
</t>
        </r>
      </text>
    </comment>
    <comment ref="E9" authorId="1" shapeId="0" xr:uid="{00000000-0006-0000-0A00-000003000000}">
      <text>
        <r>
          <rPr>
            <b/>
            <sz val="9"/>
            <color indexed="81"/>
            <rFont val="MS P ゴシック"/>
            <family val="3"/>
            <charset val="128"/>
          </rPr>
          <t xml:space="preserve">IG ON 且つ ST OFF
</t>
        </r>
      </text>
    </comment>
    <comment ref="F9" authorId="1" shapeId="0" xr:uid="{00000000-0006-0000-0A00-000004000000}">
      <text>
        <r>
          <rPr>
            <b/>
            <sz val="9"/>
            <color indexed="81"/>
            <rFont val="MS P ゴシック"/>
            <family val="3"/>
            <charset val="128"/>
          </rPr>
          <t>IG ON</t>
        </r>
      </text>
    </comment>
    <comment ref="G9" authorId="1" shapeId="0" xr:uid="{00000000-0006-0000-0A00-000005000000}">
      <text>
        <r>
          <rPr>
            <b/>
            <sz val="9"/>
            <color indexed="81"/>
            <rFont val="MS P ゴシック"/>
            <family val="3"/>
            <charset val="128"/>
          </rPr>
          <t xml:space="preserve">IG OFF 且つ IG OFF後25[m]未満
</t>
        </r>
      </text>
    </comment>
    <comment ref="H9" authorId="1" shapeId="0" xr:uid="{00000000-0006-0000-0A00-000006000000}">
      <text>
        <r>
          <rPr>
            <b/>
            <sz val="9"/>
            <color indexed="81"/>
            <rFont val="MS P ゴシック"/>
            <family val="3"/>
            <charset val="128"/>
          </rPr>
          <t xml:space="preserve">IG OFF
</t>
        </r>
      </text>
    </comment>
    <comment ref="I9" authorId="1" shapeId="0" xr:uid="{00000000-0006-0000-0A00-000007000000}">
      <text>
        <r>
          <rPr>
            <b/>
            <sz val="9"/>
            <color indexed="81"/>
            <rFont val="MS P ゴシック"/>
            <family val="3"/>
            <charset val="128"/>
          </rPr>
          <t xml:space="preserve">IG ON 又は IG OFF後25[m]未満
</t>
        </r>
      </text>
    </comment>
    <comment ref="J9" authorId="1" shapeId="0" xr:uid="{00000000-0006-0000-0A00-000008000000}">
      <text>
        <r>
          <rPr>
            <b/>
            <sz val="9"/>
            <color indexed="81"/>
            <rFont val="MS P ゴシック"/>
            <family val="3"/>
            <charset val="128"/>
          </rPr>
          <t>+B ON 又は ACC ON</t>
        </r>
      </text>
    </comment>
    <comment ref="B48" authorId="0" shapeId="0" xr:uid="{00000000-0006-0000-0A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 authorId="1" shapeId="0" xr:uid="{00000000-0006-0000-0A00-00000A000000}">
      <text>
        <r>
          <rPr>
            <b/>
            <sz val="9"/>
            <color indexed="81"/>
            <rFont val="MS P ゴシック"/>
            <family val="3"/>
            <charset val="128"/>
          </rPr>
          <t xml:space="preserve">リモート送信条件成立：IG ON 且つ PTS ONが15[s]以上
</t>
        </r>
      </text>
    </comment>
    <comment ref="E51" authorId="1" shapeId="0" xr:uid="{00000000-0006-0000-0A00-00000B000000}">
      <text>
        <r>
          <rPr>
            <b/>
            <sz val="9"/>
            <color indexed="81"/>
            <rFont val="MS P ゴシック"/>
            <family val="3"/>
            <charset val="128"/>
          </rPr>
          <t xml:space="preserve">IG ON 且つ ST OFF
</t>
        </r>
      </text>
    </comment>
    <comment ref="F51" authorId="1" shapeId="0" xr:uid="{00000000-0006-0000-0A00-00000C000000}">
      <text>
        <r>
          <rPr>
            <b/>
            <sz val="9"/>
            <color indexed="81"/>
            <rFont val="MS P ゴシック"/>
            <family val="3"/>
            <charset val="128"/>
          </rPr>
          <t>IG ON</t>
        </r>
      </text>
    </comment>
    <comment ref="G51" authorId="1" shapeId="0" xr:uid="{00000000-0006-0000-0A00-00000D000000}">
      <text>
        <r>
          <rPr>
            <b/>
            <sz val="9"/>
            <color indexed="81"/>
            <rFont val="MS P ゴシック"/>
            <family val="3"/>
            <charset val="128"/>
          </rPr>
          <t xml:space="preserve">IG OFF 且つ IG OFF後25[m]未満
</t>
        </r>
      </text>
    </comment>
    <comment ref="H51" authorId="1" shapeId="0" xr:uid="{00000000-0006-0000-0A00-00000E000000}">
      <text>
        <r>
          <rPr>
            <b/>
            <sz val="9"/>
            <color indexed="81"/>
            <rFont val="MS P ゴシック"/>
            <family val="3"/>
            <charset val="128"/>
          </rPr>
          <t xml:space="preserve">IG OFF
</t>
        </r>
      </text>
    </comment>
    <comment ref="I51" authorId="1" shapeId="0" xr:uid="{00000000-0006-0000-0A00-00000F000000}">
      <text>
        <r>
          <rPr>
            <b/>
            <sz val="9"/>
            <color indexed="81"/>
            <rFont val="MS P ゴシック"/>
            <family val="3"/>
            <charset val="128"/>
          </rPr>
          <t xml:space="preserve">IG ON 又は IG OFF後25[m]未満
</t>
        </r>
      </text>
    </comment>
    <comment ref="J51" authorId="1" shapeId="0" xr:uid="{00000000-0006-0000-0A00-000010000000}">
      <text>
        <r>
          <rPr>
            <b/>
            <sz val="9"/>
            <color indexed="81"/>
            <rFont val="MS P ゴシック"/>
            <family val="3"/>
            <charset val="128"/>
          </rPr>
          <t>+B ON 又は ACC ON</t>
        </r>
      </text>
    </comment>
    <comment ref="B74" authorId="0" shapeId="0" xr:uid="{00000000-0006-0000-0A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7" authorId="1" shapeId="0" xr:uid="{00000000-0006-0000-0A00-000012000000}">
      <text>
        <r>
          <rPr>
            <b/>
            <sz val="9"/>
            <color indexed="81"/>
            <rFont val="MS P ゴシック"/>
            <family val="3"/>
            <charset val="128"/>
          </rPr>
          <t xml:space="preserve">リモート送信条件成立：IG ON 且つ PTS ONが15[s]以上
</t>
        </r>
      </text>
    </comment>
    <comment ref="E77" authorId="1" shapeId="0" xr:uid="{00000000-0006-0000-0A00-000013000000}">
      <text>
        <r>
          <rPr>
            <b/>
            <sz val="9"/>
            <color indexed="81"/>
            <rFont val="MS P ゴシック"/>
            <family val="3"/>
            <charset val="128"/>
          </rPr>
          <t xml:space="preserve">IG ON 且つ ST OFF
</t>
        </r>
      </text>
    </comment>
    <comment ref="F77" authorId="1" shapeId="0" xr:uid="{00000000-0006-0000-0A00-000014000000}">
      <text>
        <r>
          <rPr>
            <b/>
            <sz val="9"/>
            <color indexed="81"/>
            <rFont val="MS P ゴシック"/>
            <family val="3"/>
            <charset val="128"/>
          </rPr>
          <t>IG ON</t>
        </r>
      </text>
    </comment>
    <comment ref="G77" authorId="1" shapeId="0" xr:uid="{00000000-0006-0000-0A00-000015000000}">
      <text>
        <r>
          <rPr>
            <b/>
            <sz val="9"/>
            <color indexed="81"/>
            <rFont val="MS P ゴシック"/>
            <family val="3"/>
            <charset val="128"/>
          </rPr>
          <t xml:space="preserve">IG OFF 且つ IG OFF後25[m]未満
</t>
        </r>
      </text>
    </comment>
    <comment ref="H77" authorId="1" shapeId="0" xr:uid="{00000000-0006-0000-0A00-000016000000}">
      <text>
        <r>
          <rPr>
            <b/>
            <sz val="9"/>
            <color indexed="81"/>
            <rFont val="MS P ゴシック"/>
            <family val="3"/>
            <charset val="128"/>
          </rPr>
          <t xml:space="preserve">IG OFF
</t>
        </r>
      </text>
    </comment>
    <comment ref="I77" authorId="1" shapeId="0" xr:uid="{00000000-0006-0000-0A00-000017000000}">
      <text>
        <r>
          <rPr>
            <b/>
            <sz val="9"/>
            <color indexed="81"/>
            <rFont val="MS P ゴシック"/>
            <family val="3"/>
            <charset val="128"/>
          </rPr>
          <t xml:space="preserve">IG ON 又は IG OFF後25[m]未満
</t>
        </r>
      </text>
    </comment>
    <comment ref="J77" authorId="1" shapeId="0" xr:uid="{00000000-0006-0000-0A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<sst xmlns="http://schemas.openxmlformats.org/spreadsheetml/2006/main" count="8719" uniqueCount="743">
  <si>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</si>
  <si>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</si>
  <si>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</si>
  <si>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</si>
  <si>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</si>
  <si>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</si>
  <si>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</si>
  <si>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</si>
  <si>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</si>
  <si>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</si>
  <si>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</si>
  <si>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</si>
  <si>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</si>
  <si>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</si>
  <si>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</si>
  <si>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</si>
  <si>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</si>
  <si>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</si>
  <si>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</si>
  <si>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</si>
  <si>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</si>
  <si>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</si>
  <si>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</si>
  <si>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</si>
  <si>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</si>
  <si>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</si>
  <si>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</si>
  <si>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</si>
  <si>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</si>
  <si>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</si>
  <si>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</si>
  <si>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</si>
  <si>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</si>
  <si>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</si>
  <si>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</si>
  <si>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</si>
  <si>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</si>
  <si>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</si>
  <si>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</si>
  <si>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</si>
  <si>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</si>
  <si>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</si>
  <si>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</si>
  <si>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</si>
  <si>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</si>
  <si>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</si>
  <si>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</si>
  <si>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</si>
  <si>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</si>
  <si>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</si>
  <si>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</si>
  <si>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</si>
  <si>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</si>
  <si>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</si>
  <si>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</si>
  <si>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</si>
  <si>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</si>
  <si>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</si>
  <si>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</si>
  <si>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</si>
  <si>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</si>
  <si>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</si>
  <si>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</si>
  <si>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</si>
  <si>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</si>
  <si>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</si>
  <si>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</si>
  <si>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</si>
  <si>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</si>
  <si>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</si>
  <si>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</si>
  <si>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</si>
  <si>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</si>
  <si>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</si>
  <si>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</si>
  <si>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</si>
  <si>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</si>
  <si>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</si>
  <si>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</si>
  <si>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</si>
  <si>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</si>
  <si>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</si>
  <si>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</si>
  <si>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</si>
  <si>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</si>
  <si>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</si>
  <si>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</si>
  <si>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</si>
  <si>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</si>
  <si>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</si>
  <si>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</si>
  <si>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</si>
  <si>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</si>
  <si>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</si>
  <si>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</si>
  <si>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</si>
  <si>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</si>
  <si>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</si>
  <si>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</si>
  <si>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</si>
  <si>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</si>
  <si>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</si>
  <si>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</si>
  <si>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</si>
  <si>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</si>
  <si>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</si>
  <si>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</si>
  <si>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</si>
  <si>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</si>
  <si>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</si>
  <si>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</si>
  <si>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</si>
  <si>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</si>
  <si>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</si>
  <si>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</si>
  <si>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</si>
  <si>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</si>
  <si>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</si>
  <si>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</si>
  <si>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</si>
  <si>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</si>
  <si>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</si>
  <si>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</si>
  <si>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</si>
  <si>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</si>
  <si>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</si>
  <si>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</si>
  <si>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</si>
  <si>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</si>
  <si>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</si>
  <si>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</si>
  <si>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</si>
  <si>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</si>
  <si>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</si>
  <si>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</si>
  <si>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</si>
  <si>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</si>
  <si>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</si>
  <si>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</si>
  <si>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</si>
  <si>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</si>
  <si>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</si>
  <si>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</si>
  <si>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</si>
  <si>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</si>
  <si>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</si>
  <si>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</si>
  <si>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</si>
  <si>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</si>
  <si>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</si>
  <si>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</si>
  <si>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</si>
  <si>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</si>
  <si>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</si>
  <si>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</si>
  <si>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</si>
  <si>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</si>
  <si>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</si>
  <si>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</si>
  <si>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</si>
  <si>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</si>
  <si>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</si>
  <si>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</si>
  <si>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</si>
  <si>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</si>
  <si>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</si>
  <si>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RWT_EN</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</si>
  <si>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</si>
  <si>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</si>
  <si>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</si>
  <si>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</si>
  <si>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</si>
  <si>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</si>
  <si>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</si>
  <si>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</si>
  <si>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</si>
  <si>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</si>
  <si>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</si>
  <si>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</si>
  <si>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</si>
  <si>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</si>
  <si>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</si>
  <si>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</si>
  <si>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</si>
  <si>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</si>
  <si>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</si>
  <si>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</si>
  <si>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</si>
  <si>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</si>
  <si>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</si>
  <si>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</si>
  <si>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</si>
  <si>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</si>
  <si>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</si>
  <si>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</si>
  <si>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</si>
  <si>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</si>
  <si>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</si>
  <si>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</si>
  <si>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</si>
  <si>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</si>
  <si>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</si>
  <si>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</si>
  <si>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</si>
  <si>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Index</t>
  </si>
  <si>
    <t>×</t>
  </si>
  <si>
    <t>-/
要求有り</t>
    <rPh sb="4" eb="6">
      <t>ヨウキュウ</t>
    </rPh>
    <rPh sb="6" eb="7">
      <t>ア</t>
    </rPh>
    <phoneticPr fontId="2"/>
  </si>
  <si>
    <t>REQ01</t>
  </si>
  <si>
    <t>REQ02</t>
  </si>
  <si>
    <t>－</t>
  </si>
  <si>
    <t>PD1</t>
  </si>
  <si>
    <t>PD2</t>
  </si>
  <si>
    <t>ALERT_CH_H_SYSMAL_BC</t>
  </si>
  <si>
    <t>SINGLE</t>
  </si>
  <si>
    <t>ON</t>
  </si>
  <si>
    <t>CYCL1</t>
  </si>
  <si>
    <t>CYCL2</t>
  </si>
  <si>
    <t>CYCL3</t>
  </si>
  <si>
    <t>CYCL4</t>
  </si>
  <si>
    <t>ALERT_CH_H_SYSMAL_PD1</t>
  </si>
  <si>
    <t>MALPAT1</t>
  </si>
  <si>
    <t>MALPAT3</t>
  </si>
  <si>
    <t>MALPAT4</t>
  </si>
  <si>
    <t>MALPAT5</t>
  </si>
  <si>
    <t>MALPAT6</t>
  </si>
  <si>
    <t>ALERT_CH_H_SYSMAL_PD2</t>
  </si>
  <si>
    <t>IND1</t>
  </si>
  <si>
    <t>IND2</t>
  </si>
  <si>
    <t>IND3</t>
  </si>
  <si>
    <t>IND4</t>
  </si>
  <si>
    <t>IND5</t>
  </si>
  <si>
    <t>IND6</t>
  </si>
  <si>
    <t>IND7</t>
  </si>
  <si>
    <t>IND8</t>
  </si>
  <si>
    <t>IND9</t>
  </si>
  <si>
    <t>IND10</t>
  </si>
  <si>
    <t>IND11</t>
  </si>
  <si>
    <t>IND12</t>
  </si>
  <si>
    <t>IND13</t>
  </si>
  <si>
    <t>IND14</t>
  </si>
  <si>
    <t>IND15</t>
  </si>
  <si>
    <t>HVSW</t>
  </si>
  <si>
    <t>HVSW2</t>
  </si>
  <si>
    <t>EHV1S26_STS</t>
  </si>
  <si>
    <t>HVBUZZ</t>
  </si>
  <si>
    <t>EHV1S26_STS</t>
    <phoneticPr fontId="2"/>
  </si>
  <si>
    <t>PTSYS</t>
    <phoneticPr fontId="2"/>
  </si>
  <si>
    <t>PTSYS_JDG</t>
  </si>
  <si>
    <t>HVMALPAT_JDG</t>
  </si>
  <si>
    <t>HVIND_JDG</t>
  </si>
  <si>
    <t>Table Type</t>
    <phoneticPr fontId="2"/>
  </si>
  <si>
    <t>入力</t>
    <phoneticPr fontId="2"/>
  </si>
  <si>
    <t>REQ</t>
    <phoneticPr fontId="2"/>
  </si>
  <si>
    <t>Vehicle Operation Mode</t>
    <phoneticPr fontId="2"/>
  </si>
  <si>
    <t>-</t>
    <phoneticPr fontId="2"/>
  </si>
  <si>
    <t>-</t>
    <phoneticPr fontId="2"/>
  </si>
  <si>
    <t>-</t>
    <phoneticPr fontId="2"/>
  </si>
  <si>
    <t>ALERT_VOM_IGN_ON</t>
    <phoneticPr fontId="2"/>
  </si>
  <si>
    <t>VOM</t>
    <phoneticPr fontId="2"/>
  </si>
  <si>
    <t>EHV1S26</t>
    <phoneticPr fontId="2"/>
  </si>
  <si>
    <t>EHV1S26</t>
    <phoneticPr fontId="2"/>
  </si>
  <si>
    <t>VCS_ON</t>
    <phoneticPr fontId="2"/>
  </si>
  <si>
    <t>IGN_ON</t>
    <phoneticPr fontId="2"/>
  </si>
  <si>
    <t>IGN_OFF_WT</t>
    <phoneticPr fontId="2"/>
  </si>
  <si>
    <t>IGN_OFF_WT</t>
    <phoneticPr fontId="2"/>
  </si>
  <si>
    <t>IGN_OFF</t>
    <phoneticPr fontId="2"/>
  </si>
  <si>
    <t>BAT_WT</t>
    <phoneticPr fontId="2"/>
  </si>
  <si>
    <t>BAT_AO</t>
    <phoneticPr fontId="2"/>
  </si>
  <si>
    <t>EHV1S26_STS</t>
    <phoneticPr fontId="2"/>
  </si>
  <si>
    <t>0b/
1b</t>
    <phoneticPr fontId="2"/>
  </si>
  <si>
    <t>0b/
1b</t>
    <phoneticPr fontId="2"/>
  </si>
  <si>
    <t>0b/
1b</t>
    <phoneticPr fontId="2"/>
  </si>
  <si>
    <t>0b/
1b</t>
    <phoneticPr fontId="2"/>
  </si>
  <si>
    <t>-/
単発/
連続/
断続200ms/
断続400ms/
断続700ms/
断続1200ms</t>
    <rPh sb="4" eb="6">
      <t>タンパツ</t>
    </rPh>
    <phoneticPr fontId="2"/>
  </si>
  <si>
    <t>000b</t>
  </si>
  <si>
    <t>001b</t>
  </si>
  <si>
    <t>単発</t>
  </si>
  <si>
    <t>010b</t>
  </si>
  <si>
    <t>連続</t>
    <rPh sb="0" eb="2">
      <t>レンゾク</t>
    </rPh>
    <phoneticPr fontId="10"/>
  </si>
  <si>
    <t>011b</t>
  </si>
  <si>
    <t>断続200ms</t>
    <rPh sb="0" eb="2">
      <t>ダンゾク</t>
    </rPh>
    <phoneticPr fontId="10"/>
  </si>
  <si>
    <t>100b</t>
  </si>
  <si>
    <t>断続400ms</t>
    <rPh sb="0" eb="2">
      <t>ダンゾク</t>
    </rPh>
    <phoneticPr fontId="10"/>
  </si>
  <si>
    <t>101b</t>
  </si>
  <si>
    <t>断続700ms</t>
    <rPh sb="0" eb="2">
      <t>ダンゾク</t>
    </rPh>
    <phoneticPr fontId="10"/>
  </si>
  <si>
    <t>110b</t>
  </si>
  <si>
    <t>断続1200ms</t>
    <rPh sb="0" eb="2">
      <t>ダンゾク</t>
    </rPh>
    <phoneticPr fontId="10"/>
  </si>
  <si>
    <t>111b</t>
  </si>
  <si>
    <t>***b</t>
  </si>
  <si>
    <t>-</t>
    <phoneticPr fontId="2"/>
  </si>
  <si>
    <t>-</t>
    <phoneticPr fontId="2"/>
  </si>
  <si>
    <t>**b</t>
  </si>
  <si>
    <t>Table Type</t>
    <phoneticPr fontId="2"/>
  </si>
  <si>
    <t>入力</t>
    <phoneticPr fontId="2"/>
  </si>
  <si>
    <t>REQ</t>
    <phoneticPr fontId="2"/>
  </si>
  <si>
    <t>Vehicle Operation Mode</t>
    <phoneticPr fontId="2"/>
  </si>
  <si>
    <t>他ドメイン</t>
    <rPh sb="0" eb="1">
      <t>タ</t>
    </rPh>
    <phoneticPr fontId="2"/>
  </si>
  <si>
    <t>CAN</t>
    <phoneticPr fontId="2"/>
  </si>
  <si>
    <t>-</t>
    <phoneticPr fontId="2"/>
  </si>
  <si>
    <t>VOM</t>
    <phoneticPr fontId="2"/>
  </si>
  <si>
    <t>EHV1S26</t>
  </si>
  <si>
    <t>RWT_EN</t>
    <phoneticPr fontId="2"/>
  </si>
  <si>
    <t>VCS_ON</t>
    <phoneticPr fontId="2"/>
  </si>
  <si>
    <t>IGN_ON</t>
    <phoneticPr fontId="2"/>
  </si>
  <si>
    <t>IGN_OFF</t>
    <phoneticPr fontId="2"/>
  </si>
  <si>
    <t>BAT_AO</t>
    <phoneticPr fontId="2"/>
  </si>
  <si>
    <t>EHV1S26_STS</t>
    <phoneticPr fontId="2"/>
  </si>
  <si>
    <t>取り得る値</t>
    <phoneticPr fontId="2"/>
  </si>
  <si>
    <t>通常(0b)/
未受信(1b)</t>
    <rPh sb="0" eb="2">
      <t>ツウジョウ</t>
    </rPh>
    <phoneticPr fontId="2"/>
  </si>
  <si>
    <t>*</t>
    <phoneticPr fontId="2"/>
  </si>
  <si>
    <t>*</t>
    <phoneticPr fontId="2"/>
  </si>
  <si>
    <t>*</t>
    <phoneticPr fontId="2"/>
  </si>
  <si>
    <t>*</t>
    <phoneticPr fontId="2"/>
  </si>
  <si>
    <t>0b</t>
    <phoneticPr fontId="2"/>
  </si>
  <si>
    <t>0011b</t>
  </si>
  <si>
    <t>0100b</t>
  </si>
  <si>
    <t>0101b</t>
  </si>
  <si>
    <t>0110b</t>
  </si>
  <si>
    <t>0111b</t>
  </si>
  <si>
    <t>1b</t>
    <phoneticPr fontId="2"/>
  </si>
  <si>
    <t>1b</t>
    <phoneticPr fontId="2"/>
  </si>
  <si>
    <t>*b</t>
    <phoneticPr fontId="2"/>
  </si>
  <si>
    <t>Table Type</t>
    <phoneticPr fontId="2"/>
  </si>
  <si>
    <t>VOM</t>
    <phoneticPr fontId="2"/>
  </si>
  <si>
    <t>IGN_OFF_WT</t>
    <phoneticPr fontId="2"/>
  </si>
  <si>
    <t>IGN_OFF</t>
    <phoneticPr fontId="2"/>
  </si>
  <si>
    <t>*</t>
    <phoneticPr fontId="2"/>
  </si>
  <si>
    <t>00000b</t>
  </si>
  <si>
    <t>00001b</t>
  </si>
  <si>
    <t>00010b</t>
  </si>
  <si>
    <t>0b</t>
    <phoneticPr fontId="2"/>
  </si>
  <si>
    <t>00011b</t>
  </si>
  <si>
    <t>00100b</t>
  </si>
  <si>
    <t>00101b</t>
  </si>
  <si>
    <t>00110b</t>
  </si>
  <si>
    <t>00111b</t>
  </si>
  <si>
    <t>01000b</t>
  </si>
  <si>
    <t>01001b</t>
  </si>
  <si>
    <t>01010b</t>
  </si>
  <si>
    <t>01011b</t>
  </si>
  <si>
    <t>01100b</t>
  </si>
  <si>
    <t>01101b</t>
  </si>
  <si>
    <t>01110b</t>
  </si>
  <si>
    <t>01111b</t>
  </si>
  <si>
    <t>*****b</t>
    <phoneticPr fontId="2"/>
  </si>
  <si>
    <t>*****b</t>
  </si>
  <si>
    <t>内部データ</t>
    <rPh sb="0" eb="2">
      <t>ナイブ</t>
    </rPh>
    <phoneticPr fontId="2"/>
  </si>
  <si>
    <t>RWT_EN
機能有無：-</t>
    <rPh sb="7" eb="9">
      <t>キノウ</t>
    </rPh>
    <rPh sb="9" eb="11">
      <t>ウム</t>
    </rPh>
    <phoneticPr fontId="2"/>
  </si>
  <si>
    <t>IGN_OFF</t>
    <phoneticPr fontId="2"/>
  </si>
  <si>
    <t>HVMALPAT_JDG
(Reference2参照)</t>
    <phoneticPr fontId="2"/>
  </si>
  <si>
    <t>PTSYS_JDG
(Reference2参照)</t>
    <rPh sb="21" eb="23">
      <t>サンショウ</t>
    </rPh>
    <phoneticPr fontId="2"/>
  </si>
  <si>
    <t>HVIND_JDG
(Reference2参照)</t>
    <phoneticPr fontId="2"/>
  </si>
  <si>
    <t>00b</t>
    <phoneticPr fontId="2"/>
  </si>
  <si>
    <t>UNKNOWN</t>
    <phoneticPr fontId="2"/>
  </si>
  <si>
    <t>01b</t>
    <phoneticPr fontId="2"/>
  </si>
  <si>
    <t>10b</t>
    <phoneticPr fontId="2"/>
  </si>
  <si>
    <t>11b</t>
    <phoneticPr fontId="2"/>
  </si>
  <si>
    <t>0b</t>
  </si>
  <si>
    <t>1b</t>
  </si>
  <si>
    <t>*</t>
    <phoneticPr fontId="2"/>
  </si>
  <si>
    <t>*</t>
    <phoneticPr fontId="2"/>
  </si>
  <si>
    <t>UNKNOWN</t>
    <phoneticPr fontId="2"/>
  </si>
  <si>
    <t>11b</t>
    <phoneticPr fontId="2"/>
  </si>
  <si>
    <t>*</t>
    <phoneticPr fontId="2"/>
  </si>
  <si>
    <t>IGP</t>
  </si>
  <si>
    <t>通常(00b)/
未受信(01b)/
通信途絶(10b)/
未受信通信途絶(11b)</t>
    <phoneticPr fontId="2"/>
  </si>
  <si>
    <t>RW</t>
    <phoneticPr fontId="2"/>
  </si>
  <si>
    <t>ALERT_CH_H_SYSMAL_BC</t>
    <phoneticPr fontId="2"/>
  </si>
  <si>
    <t>ALERT_CH_H_SYSMAL_PD1</t>
    <phoneticPr fontId="2"/>
  </si>
  <si>
    <t>ALERT_CH_H_SYSMAL_PD2</t>
    <phoneticPr fontId="2"/>
  </si>
  <si>
    <t>ALERT_CH_H_SYSMAL_RW</t>
    <phoneticPr fontId="2"/>
  </si>
  <si>
    <t>出力無し(000b)/
単発(001b)/
連続(010b)/
断続200ms(011b)/
断続400ms(100b)/
断続700ms(101b)/
断続1200ms(110b)/
未定義(111b)</t>
    <phoneticPr fontId="2"/>
  </si>
  <si>
    <t>IG-ON + 通常 + 出力無し</t>
  </si>
  <si>
    <t>IG-ON + 通常 + 単発</t>
  </si>
  <si>
    <t>IG-ON + 通常 + 連続</t>
  </si>
  <si>
    <t>IG-ON + 通常 + 断続200ms</t>
  </si>
  <si>
    <t>IG-ON + 通常 + 断続400ms</t>
  </si>
  <si>
    <t>IG-ON + 通常 + 断続700ms</t>
  </si>
  <si>
    <t>IG-ON + 通常 + 断続1200ms</t>
  </si>
  <si>
    <t>IG-ON + 通常 + 未定義</t>
  </si>
  <si>
    <t>IG-ON + 未受信 + *</t>
  </si>
  <si>
    <t>IG-ON + 通信途絶 + *</t>
  </si>
  <si>
    <t>IG-ON + 未受信通信途絶 + *</t>
  </si>
  <si>
    <t>IG-OFF + * + *</t>
    <phoneticPr fontId="2"/>
  </si>
  <si>
    <t>IG-ON + 未受信 + * + *</t>
  </si>
  <si>
    <t>IG-OFF + * + * + *</t>
  </si>
  <si>
    <t>MALPAT1</t>
    <phoneticPr fontId="2"/>
  </si>
  <si>
    <t>REQ15</t>
    <phoneticPr fontId="2"/>
  </si>
  <si>
    <t>REQ08</t>
    <phoneticPr fontId="2"/>
  </si>
  <si>
    <t>-</t>
    <phoneticPr fontId="2"/>
  </si>
  <si>
    <t>010b</t>
    <phoneticPr fontId="2"/>
  </si>
  <si>
    <t>011b</t>
    <phoneticPr fontId="2"/>
  </si>
  <si>
    <t>MALPAT3</t>
    <phoneticPr fontId="2"/>
  </si>
  <si>
    <t>REQ03</t>
  </si>
  <si>
    <t>REQ03</t>
    <phoneticPr fontId="2"/>
  </si>
  <si>
    <t>100b</t>
    <phoneticPr fontId="2"/>
  </si>
  <si>
    <t>MALPAT4</t>
    <phoneticPr fontId="2"/>
  </si>
  <si>
    <t>REQ04</t>
    <phoneticPr fontId="2"/>
  </si>
  <si>
    <t>110b</t>
    <phoneticPr fontId="2"/>
  </si>
  <si>
    <t>111b</t>
    <phoneticPr fontId="2"/>
  </si>
  <si>
    <t>REQ10</t>
    <phoneticPr fontId="2"/>
  </si>
  <si>
    <t>REQ05</t>
    <phoneticPr fontId="2"/>
  </si>
  <si>
    <t>MALPAT5</t>
    <phoneticPr fontId="2"/>
  </si>
  <si>
    <t>REQ12</t>
  </si>
  <si>
    <t>UNKNOWN/
IND1/
IND2/
IND3/
IND4/
IND5/
IND6/
IND7/
IND8/
IND9/
IND10/
IND11/
IND12/
IND13/
IND14/
IND15/
IND16/
IND17</t>
    <phoneticPr fontId="2"/>
  </si>
  <si>
    <t>IG-ON + 通常 + 文言2 + *</t>
  </si>
  <si>
    <t>IG-ON + 通常 + 文言3 + *</t>
  </si>
  <si>
    <t>IG-ON + 通常 + 文言4 + *</t>
  </si>
  <si>
    <t>IG-ON + 通常 + 文言5 + *</t>
  </si>
  <si>
    <t>IG-ON + 通常 + 文言6 + *</t>
  </si>
  <si>
    <t>IG-ON + 通常 + 文言7 + *</t>
  </si>
  <si>
    <t>IG-ON + 通常 + 文言8 + *</t>
  </si>
  <si>
    <t>IG-ON + 通常 + 文言9 + *</t>
  </si>
  <si>
    <t>IG-ON + 通常 + 文言10 + *</t>
  </si>
  <si>
    <t>IG-ON + 通常 + 文言11 + *</t>
  </si>
  <si>
    <t>IG-ON + 通常 + 文言12 + *</t>
  </si>
  <si>
    <t>IG-ON + 通常 + 文言13 + EV</t>
  </si>
  <si>
    <t>IG-ON + 通常 + 文言14 + *</t>
  </si>
  <si>
    <t>IG-ON + 通常 + 文言15 + *</t>
  </si>
  <si>
    <t>-/
H_SYSMAL-CSTD-1-VM01-GWM02-REQ01/
REQ02/
REQ03/
REQ11/
REQ12/
REQ15/
REQ19/
REQ20/
REQ21/
REQ22/
REQ23/
REQ24/
REQ25/
REQ26/
REQ27/
REQ28/
REQ29</t>
    <phoneticPr fontId="2"/>
  </si>
  <si>
    <t>IG-ON + 通常 + 文言1 + *</t>
    <phoneticPr fontId="2"/>
  </si>
  <si>
    <t>IG-ON + 通常 + 未定義 + *</t>
    <rPh sb="13" eb="16">
      <t>ミテイギ</t>
    </rPh>
    <phoneticPr fontId="2"/>
  </si>
  <si>
    <t>00001b</t>
    <phoneticPr fontId="2"/>
  </si>
  <si>
    <t>文言1(00001b)/
文言2(00010b)/
文言3(00011b)/
文言4(00100b)/
文言5(00101b)/
文言6(00110b)/
文言7(00111b)/
文言8(01000b)/
文言9(01001b)/
文言10(01010b)/
文言11(01011b)/
文言12(01100b)/
文言13(01101b)/
文言14(01110b)/
文言15(01111b)/
未定義(上記以外)</t>
  </si>
  <si>
    <t>00000b</t>
    <phoneticPr fontId="2"/>
  </si>
  <si>
    <t>1****b</t>
    <phoneticPr fontId="2"/>
  </si>
  <si>
    <t>01111b</t>
    <phoneticPr fontId="2"/>
  </si>
  <si>
    <t>文言1(00001b)/
文言2(00010b)/
文言3(00011b)/
文言4(00100b)/
文言5(00101b)/
文言6(00110b)/
文言7(00111b)/
文言8(01000b)/
文言9(01001b)/
文言10(01010b)/
文言11(01011b)/
文言12(01100b)/
文言13(01101b)/
文言14(01110b)/
文言15(01111b)/
未定義(上記以外)</t>
    <phoneticPr fontId="2"/>
  </si>
  <si>
    <t>01110b</t>
    <phoneticPr fontId="2"/>
  </si>
  <si>
    <t>REQ19</t>
  </si>
  <si>
    <t>REQ20</t>
  </si>
  <si>
    <t>REQ21</t>
  </si>
  <si>
    <t>REQ22</t>
  </si>
  <si>
    <t>REQ23</t>
  </si>
  <si>
    <t>REQ24</t>
  </si>
  <si>
    <t>REQ25</t>
  </si>
  <si>
    <t>REQ11</t>
  </si>
  <si>
    <t>REQ28</t>
    <phoneticPr fontId="2"/>
  </si>
  <si>
    <t>REQ27</t>
    <phoneticPr fontId="2"/>
  </si>
  <si>
    <t>部位1(001b)/
部位2(010b)/
部位3(011b)/
部位4(100b)/
部位5(101b)/
部位6(110b)/
部位7(111b)/
未定義(上記以外)</t>
  </si>
  <si>
    <t>IGON中
機能有無：-</t>
    <rPh sb="4" eb="5">
      <t>チュウ</t>
    </rPh>
    <rPh sb="6" eb="8">
      <t>キノウ</t>
    </rPh>
    <rPh sb="8" eb="10">
      <t>ウム</t>
    </rPh>
    <phoneticPr fontId="2"/>
  </si>
  <si>
    <t>MET1S36</t>
    <phoneticPr fontId="2"/>
  </si>
  <si>
    <t>MET1S36</t>
    <phoneticPr fontId="2"/>
  </si>
  <si>
    <t>HVSW</t>
    <phoneticPr fontId="2"/>
  </si>
  <si>
    <t>HVSW2</t>
    <phoneticPr fontId="2"/>
  </si>
  <si>
    <t>UNKNOWN</t>
    <phoneticPr fontId="2"/>
  </si>
  <si>
    <t>RW_OFF</t>
    <phoneticPr fontId="2"/>
  </si>
  <si>
    <t>RW_ON</t>
    <phoneticPr fontId="2"/>
  </si>
  <si>
    <t>RW用HVMALPAT判定</t>
    <rPh sb="2" eb="3">
      <t>ヨウ</t>
    </rPh>
    <rPh sb="11" eb="13">
      <t>ハンテイ</t>
    </rPh>
    <phoneticPr fontId="2"/>
  </si>
  <si>
    <t>RW_OFF</t>
  </si>
  <si>
    <t>***b</t>
    <phoneticPr fontId="2"/>
  </si>
  <si>
    <t>RW用PTSYS判定</t>
    <rPh sb="2" eb="3">
      <t>ヨウ</t>
    </rPh>
    <rPh sb="8" eb="10">
      <t>ハンテイ</t>
    </rPh>
    <phoneticPr fontId="2"/>
  </si>
  <si>
    <t>OTHER</t>
  </si>
  <si>
    <t>RW用HVIND判定</t>
    <rPh sb="2" eb="3">
      <t>ヨウ</t>
    </rPh>
    <rPh sb="8" eb="10">
      <t>ハンテイ</t>
    </rPh>
    <phoneticPr fontId="2"/>
  </si>
  <si>
    <t>RW_PTN2</t>
  </si>
  <si>
    <t>RW_PTN1</t>
  </si>
  <si>
    <t>HV</t>
  </si>
  <si>
    <t>未受信 + *</t>
    <rPh sb="0" eb="1">
      <t>ミ</t>
    </rPh>
    <rPh sb="1" eb="3">
      <t>ジュシン</t>
    </rPh>
    <phoneticPr fontId="2"/>
  </si>
  <si>
    <t>通常 + 000b</t>
  </si>
  <si>
    <t>通常 + 001b</t>
  </si>
  <si>
    <t>通常 + 010b</t>
  </si>
  <si>
    <t>通常 + 011b</t>
  </si>
  <si>
    <t>通常 + 100b</t>
  </si>
  <si>
    <t>通常 + 101b</t>
  </si>
  <si>
    <t>通常 + 110b</t>
  </si>
  <si>
    <t>通常 + 111b</t>
  </si>
  <si>
    <t>通常 + 00000b</t>
  </si>
  <si>
    <t>通常 + 00001b</t>
  </si>
  <si>
    <t>通常 + 00010b</t>
  </si>
  <si>
    <t>通常 + 00011b</t>
  </si>
  <si>
    <t>通常 + 00100b</t>
  </si>
  <si>
    <t>通常 + 00101b</t>
  </si>
  <si>
    <t>通常 + 00110b</t>
  </si>
  <si>
    <t>通常 + 00111b</t>
  </si>
  <si>
    <t>通常 + 01000b</t>
  </si>
  <si>
    <t>通常 + 01001b</t>
  </si>
  <si>
    <t>通常 + 01010b</t>
  </si>
  <si>
    <t>通常 + 01011b</t>
  </si>
  <si>
    <t>通常 + 01100b</t>
  </si>
  <si>
    <t>通常 + 01101b</t>
  </si>
  <si>
    <t>通常 + 01110b</t>
  </si>
  <si>
    <t>通常 + 01111b</t>
  </si>
  <si>
    <t>通常 + 1****b</t>
  </si>
  <si>
    <t>RW_OFF(00b)/
RW_PTN1(01b)/
RW_PTN2(10b)/
N/A(11b)</t>
    <phoneticPr fontId="2"/>
  </si>
  <si>
    <t>RW_OFF(0b)/
RW_ON(1b)</t>
    <phoneticPr fontId="2"/>
  </si>
  <si>
    <t>OTHER + RW_OFF + RW_OFF</t>
  </si>
  <si>
    <t>OTHER + RW_OFF + RW_PTN1</t>
  </si>
  <si>
    <t>OTHER + RW_OFF + RW_PTN2</t>
  </si>
  <si>
    <t>OTHER + RW_OFF + N/A</t>
  </si>
  <si>
    <t>OTHER + RW_ON + RW_OFF</t>
  </si>
  <si>
    <t>OTHER + RW_ON + RW_PTN1</t>
  </si>
  <si>
    <t>OTHER + RW_ON + RW_PTN2</t>
  </si>
  <si>
    <t>OTHER + RW_ON + N/A</t>
  </si>
  <si>
    <t>HV + RW_OFF + RW_OFF</t>
  </si>
  <si>
    <t>HV + RW_OFF + RW_PTN1</t>
  </si>
  <si>
    <t>HV + RW_OFF + RW_PTN2</t>
  </si>
  <si>
    <t>HV + RW_OFF + N/A</t>
  </si>
  <si>
    <t>HV + RW_ON + RW_OFF</t>
  </si>
  <si>
    <t>HV + RW_ON + RW_PTN1</t>
  </si>
  <si>
    <t>HV + RW_ON + RW_PTN2</t>
  </si>
  <si>
    <t>HV + RW_ON + N/A</t>
  </si>
  <si>
    <t>要求有り</t>
    <phoneticPr fontId="2"/>
  </si>
  <si>
    <t>UNKNOWN/
SINGLE/
ON/
CYCL1/
CYCL2/
CYCL3/
CYCL4</t>
    <phoneticPr fontId="2"/>
  </si>
  <si>
    <t>SINGLE</t>
    <phoneticPr fontId="2"/>
  </si>
  <si>
    <t>■CH構成</t>
    <rPh sb="3" eb="5">
      <t>コウセイ</t>
    </rPh>
    <phoneticPr fontId="23"/>
  </si>
  <si>
    <t>表示先</t>
    <rPh sb="0" eb="2">
      <t>ヒョウジ</t>
    </rPh>
    <rPh sb="2" eb="3">
      <t>サキ</t>
    </rPh>
    <phoneticPr fontId="23"/>
  </si>
  <si>
    <t>シグナル</t>
    <phoneticPr fontId="23"/>
  </si>
  <si>
    <t>値</t>
    <rPh sb="0" eb="1">
      <t>アタイ</t>
    </rPh>
    <phoneticPr fontId="23"/>
  </si>
  <si>
    <t>フレーム</t>
    <phoneticPr fontId="23"/>
  </si>
  <si>
    <t>振る舞い</t>
    <rPh sb="0" eb="1">
      <t>フ</t>
    </rPh>
    <rPh sb="2" eb="3">
      <t>マ</t>
    </rPh>
    <phoneticPr fontId="23"/>
  </si>
  <si>
    <t>フェール処理</t>
    <rPh sb="4" eb="6">
      <t>ショリ</t>
    </rPh>
    <phoneticPr fontId="23"/>
  </si>
  <si>
    <t>REQ</t>
    <phoneticPr fontId="23"/>
  </si>
  <si>
    <t>CH</t>
    <phoneticPr fontId="23"/>
  </si>
  <si>
    <t>memo1</t>
    <phoneticPr fontId="23"/>
  </si>
  <si>
    <t>■PTSYS</t>
    <phoneticPr fontId="23"/>
  </si>
  <si>
    <t>ブザー</t>
    <phoneticPr fontId="23"/>
  </si>
  <si>
    <t>HVBUZZ=000b</t>
  </si>
  <si>
    <t>出力無し</t>
    <phoneticPr fontId="23"/>
  </si>
  <si>
    <t>BC</t>
    <phoneticPr fontId="23"/>
  </si>
  <si>
    <t>HVBUZZ=001b</t>
  </si>
  <si>
    <t>HVBUZZ=010b</t>
    <phoneticPr fontId="23"/>
  </si>
  <si>
    <t>連続</t>
  </si>
  <si>
    <t>HVBUZZ=011b</t>
  </si>
  <si>
    <t>断続(0.2s)</t>
  </si>
  <si>
    <t>EV</t>
  </si>
  <si>
    <t>HVBUZZ=100b</t>
  </si>
  <si>
    <t>断続(0.4s)</t>
  </si>
  <si>
    <t>HVBUZZ=101b</t>
  </si>
  <si>
    <t>断続(0.7s)</t>
  </si>
  <si>
    <t>FCV</t>
  </si>
  <si>
    <t>HVBUZZ=110b</t>
  </si>
  <si>
    <t>断続(1.2s)</t>
  </si>
  <si>
    <t>可変MID</t>
    <rPh sb="0" eb="2">
      <t>カヘン</t>
    </rPh>
    <phoneticPr fontId="23"/>
  </si>
  <si>
    <t>HVMALPAT</t>
    <phoneticPr fontId="23"/>
  </si>
  <si>
    <t>EHV1S26</t>
    <phoneticPr fontId="23"/>
  </si>
  <si>
    <t>最終状態保持</t>
  </si>
  <si>
    <t>PD1</t>
    <phoneticPr fontId="23"/>
  </si>
  <si>
    <t>PTSYS</t>
    <phoneticPr fontId="23"/>
  </si>
  <si>
    <t>HVMALPAT=010b</t>
  </si>
  <si>
    <t>HVMALPAT=011b</t>
  </si>
  <si>
    <t>HVIND</t>
    <phoneticPr fontId="23"/>
  </si>
  <si>
    <t>HVMALPAT=100b</t>
    <phoneticPr fontId="23"/>
  </si>
  <si>
    <t>LONP_IND</t>
    <phoneticPr fontId="23"/>
  </si>
  <si>
    <t>HVMALPAT=110b</t>
  </si>
  <si>
    <t>HVIND</t>
    <phoneticPr fontId="23"/>
  </si>
  <si>
    <t>HVIND=00001b</t>
    <phoneticPr fontId="23"/>
  </si>
  <si>
    <t>EHV1S26</t>
    <phoneticPr fontId="23"/>
  </si>
  <si>
    <t>IND1</t>
    <phoneticPr fontId="23"/>
  </si>
  <si>
    <t>PD2</t>
    <phoneticPr fontId="23"/>
  </si>
  <si>
    <t>HVIND=00010b</t>
  </si>
  <si>
    <t>HVIND=00011b</t>
  </si>
  <si>
    <t>HVIND=00100b</t>
  </si>
  <si>
    <t>HVIND=00101b</t>
  </si>
  <si>
    <t>HVIND=00110b</t>
  </si>
  <si>
    <t>HVIND=00111b</t>
  </si>
  <si>
    <t>HVIND=01000b</t>
  </si>
  <si>
    <t>HVIND=01001b</t>
  </si>
  <si>
    <t>HVIND=01010b</t>
  </si>
  <si>
    <t>HVIND=01011b</t>
  </si>
  <si>
    <t>HVIND=01100b</t>
  </si>
  <si>
    <t>HVIND=01101b and PTSYS=0101b</t>
  </si>
  <si>
    <t>HVIND=01110b</t>
  </si>
  <si>
    <t>HVIND=01111b</t>
    <phoneticPr fontId="23"/>
  </si>
  <si>
    <t>RW</t>
    <phoneticPr fontId="23"/>
  </si>
  <si>
    <t>HVMALPAT/HVIND</t>
    <phoneticPr fontId="23"/>
  </si>
  <si>
    <t>HVSW2</t>
    <phoneticPr fontId="23"/>
  </si>
  <si>
    <t>HVSW</t>
    <phoneticPr fontId="23"/>
  </si>
  <si>
    <t>HVSW</t>
    <phoneticPr fontId="23"/>
  </si>
  <si>
    <t>HVSW</t>
    <phoneticPr fontId="23"/>
  </si>
  <si>
    <t>HVSW2</t>
    <phoneticPr fontId="23"/>
  </si>
  <si>
    <t>HVSW2</t>
    <phoneticPr fontId="23"/>
  </si>
  <si>
    <t>■RW入力信号 x BA表</t>
    <rPh sb="3" eb="5">
      <t>ニュウリョク</t>
    </rPh>
    <rPh sb="5" eb="7">
      <t>シンゴウ</t>
    </rPh>
    <rPh sb="12" eb="13">
      <t>ヒョウ</t>
    </rPh>
    <phoneticPr fontId="23"/>
  </si>
  <si>
    <t>11111b</t>
  </si>
  <si>
    <t>10000b</t>
  </si>
  <si>
    <t>10001b</t>
  </si>
  <si>
    <t>10010b</t>
  </si>
  <si>
    <t>10011b</t>
  </si>
  <si>
    <t>10100b</t>
  </si>
  <si>
    <t>10101b</t>
  </si>
  <si>
    <t>10110b</t>
  </si>
  <si>
    <t>10111b</t>
  </si>
  <si>
    <t>11000b</t>
  </si>
  <si>
    <t>11001b</t>
  </si>
  <si>
    <t>11010b</t>
  </si>
  <si>
    <t>11011b</t>
  </si>
  <si>
    <t>11100b</t>
  </si>
  <si>
    <t>11101b</t>
  </si>
  <si>
    <t>11110b</t>
  </si>
  <si>
    <t>コンベ(00001b)/
S&amp;S(00010b)/
HV(00011b)/
PHV(00100b)/
EV(00101b)/
1モータHV(00110b)/
FCV(00111b)/
未受信(11111b)/
未定義(上記以外)</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</si>
  <si>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</si>
  <si>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</si>
  <si>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</si>
  <si>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HVMALPAT_SIG</t>
    <phoneticPr fontId="2"/>
  </si>
  <si>
    <t>HVIND_SIG</t>
    <phoneticPr fontId="2"/>
  </si>
  <si>
    <t>HVBUZZ_SIG</t>
    <phoneticPr fontId="2"/>
  </si>
  <si>
    <t>HVMALPAT_SIG</t>
    <phoneticPr fontId="2"/>
  </si>
  <si>
    <t>HVIND_SIG</t>
    <phoneticPr fontId="2"/>
  </si>
  <si>
    <t>HVIND_SIG</t>
    <phoneticPr fontId="22"/>
  </si>
  <si>
    <t>HVMALPAT_SIG</t>
    <phoneticPr fontId="22"/>
  </si>
  <si>
    <t>HVBUZZ_SIG</t>
    <phoneticPr fontId="2"/>
  </si>
  <si>
    <t>EVSW</t>
    <phoneticPr fontId="2"/>
  </si>
  <si>
    <t>EVSW2</t>
    <phoneticPr fontId="2"/>
  </si>
  <si>
    <t>FCW1</t>
    <phoneticPr fontId="2"/>
  </si>
  <si>
    <t>EV</t>
    <phoneticPr fontId="2"/>
  </si>
  <si>
    <t>EV + RW_OFF + RW_OFF</t>
  </si>
  <si>
    <t>EV + RW_OFF + RW_PTN1</t>
  </si>
  <si>
    <t>EV + RW_OFF + RW_PTN2</t>
  </si>
  <si>
    <t>EVSW2</t>
  </si>
  <si>
    <t>EV + RW_OFF + N/A</t>
  </si>
  <si>
    <t>EV + RW_ON + RW_OFF</t>
  </si>
  <si>
    <t>EV + RW_ON + RW_PTN1</t>
  </si>
  <si>
    <t>EVSW</t>
  </si>
  <si>
    <t>EV + RW_ON + RW_PTN2</t>
  </si>
  <si>
    <t>EV + RW_ON + N/A</t>
  </si>
  <si>
    <t>N/A + * + *</t>
    <phoneticPr fontId="2"/>
  </si>
  <si>
    <t>**b</t>
    <phoneticPr fontId="2"/>
  </si>
  <si>
    <t>PTSYS = 00101b and HVIND = 00001b</t>
  </si>
  <si>
    <t>MET1S36</t>
    <phoneticPr fontId="23"/>
  </si>
  <si>
    <t>PTSYS = 00101b and HVIND = 00010b</t>
  </si>
  <si>
    <t>PTSYS = 00101b and HVIND = 00011b</t>
  </si>
  <si>
    <t>PTSYS = 00101b and HVIND = 00100b</t>
  </si>
  <si>
    <t>PTSYS = 00101b and HVIND = 00101b</t>
  </si>
  <si>
    <t>PTSYS = 00101b and HVIND = 00110b</t>
  </si>
  <si>
    <t>PTSYS = 00101b and HVIND = 00111b</t>
  </si>
  <si>
    <t>PTSYS = 00101b and HVIND = 01000b</t>
  </si>
  <si>
    <t>PTSYS = 00101b and HVIND = 01001b</t>
  </si>
  <si>
    <t>PTSYS = 00101b and HVIND = 01010b</t>
  </si>
  <si>
    <t>PTSYS = 00101b and HVIND = 01011b</t>
  </si>
  <si>
    <t>PTSYS = 00101b and HVIND = 01100b</t>
  </si>
  <si>
    <t>PTSYS = 00101b and HVIND = 01101b</t>
  </si>
  <si>
    <t>PTSYS = 00101b and HVIND = 01110b</t>
  </si>
  <si>
    <t>PTSYS = 00101b and HVIND = 01111b</t>
  </si>
  <si>
    <t>(PTSYS = 0011b or 0100b or 0110b) and (HVMALPAT=001b or 010b or 011b or　100b or 110b) and HVIND = 00001b</t>
    <phoneticPr fontId="23"/>
  </si>
  <si>
    <t>(PTSYS = 0011b or 0100b or 0110b) and (HVMALPAT=001b or 010b or 011b or　100b or 110b) and HVIND = 00010b</t>
    <phoneticPr fontId="2"/>
  </si>
  <si>
    <t>(PTSYS = 0011b or 0100b or 0110b) and (HVMALPAT=001b or 010b or 011b or　100b or 110b) and HVIND = 00011b</t>
    <phoneticPr fontId="23"/>
  </si>
  <si>
    <t>(PTSYS = 0011b or 0100b or 0110b) and (HVMALPAT=001b or 010b or 011b or　100b or 110b) and HVIND = 00100b</t>
    <phoneticPr fontId="2"/>
  </si>
  <si>
    <t>(PTSYS = 0011b or 0100b or 0110b) and (HVMALPAT=001b or 010b or 011b or　100b or 110b) and HVIND = 00101b</t>
    <phoneticPr fontId="2"/>
  </si>
  <si>
    <t>(PTSYS = 0011b or 0100b or 0110b) and (HVMALPAT=001b or 010b or 011b or　100b or 110b) and HVIND = 00110b</t>
    <phoneticPr fontId="2"/>
  </si>
  <si>
    <t>(PTSYS = 0011b or 0100b or 0110b) and (HVMALPAT=001b or 010b or 011b or　100b or 110b) and HVIND = 00111b</t>
    <phoneticPr fontId="2"/>
  </si>
  <si>
    <t>(PTSYS = 0011b or 0100b or 0110b) and (HVMALPAT=001b or 010b or 011b or　100b or 110b) and HVIND = 01000b</t>
    <phoneticPr fontId="2"/>
  </si>
  <si>
    <t>(PTSYS = 0011b or 0100b or 0110b) and (HVMALPAT=001b or 010b or 011b or　100b or 110b) and HVIND = 01001b</t>
    <phoneticPr fontId="2"/>
  </si>
  <si>
    <t>(PTSYS = 0011b or 0100b or 0110b) and (HVMALPAT=001b or 010b or 011b or　100b or 110b) and HVIND = 01010b</t>
    <phoneticPr fontId="2"/>
  </si>
  <si>
    <t>(PTSYS = 0011b or 0100b or 0110b) and (HVMALPAT=001b or 010b or 011b or　100b or 110b) and HVIND = 01011b</t>
    <phoneticPr fontId="23"/>
  </si>
  <si>
    <t>(PTSYS = 0011b or 0100b or 0110b) and (HVMALPAT=001b or 010b or 011b or　100b or 110b) and HVIND = 01100b</t>
    <phoneticPr fontId="23"/>
  </si>
  <si>
    <t>(PTSYS = 0011b or 0100b or 0110b) and (HVMALPAT=001b or 010b or 011b or　100b or 110b) and HVIND = 01101b</t>
    <phoneticPr fontId="2"/>
  </si>
  <si>
    <t>(PTSYS = 0011b or 0100b or 0110b) and (HVMALPAT=001b or 010b or 011b or　100b or 110b) and HVIND = 01110b</t>
    <phoneticPr fontId="2"/>
  </si>
  <si>
    <t>(PTSYS = 0011b or 0100b or 0110b) and (HVMALPAT=001b or 010b or 011b or　100b or 110b) and HVIND = 01111b</t>
    <phoneticPr fontId="2"/>
  </si>
  <si>
    <t>MET03</t>
    <phoneticPr fontId="23"/>
  </si>
  <si>
    <t>00ｂ</t>
  </si>
  <si>
    <t>00ｂ</t>
    <phoneticPr fontId="2"/>
  </si>
  <si>
    <t>01ｂ</t>
  </si>
  <si>
    <t>01ｂ</t>
    <phoneticPr fontId="2"/>
  </si>
  <si>
    <t>FCW2</t>
    <phoneticPr fontId="2"/>
  </si>
  <si>
    <t>長島</t>
    <rPh sb="0" eb="2">
      <t>ナガシマ</t>
    </rPh>
    <phoneticPr fontId="2"/>
  </si>
  <si>
    <t>OTHER(00b)/
HV(01b)
EV(10b)/
N/A(11b)</t>
    <phoneticPr fontId="2"/>
  </si>
  <si>
    <t>UNKNOWN/
HVSW/
HVSW2/
EVSW/
EVSW2</t>
    <phoneticPr fontId="2"/>
  </si>
  <si>
    <t>ハイブリッドシステム故障 BC判定</t>
    <rPh sb="15" eb="17">
      <t>ハンテイ</t>
    </rPh>
    <phoneticPr fontId="2"/>
  </si>
  <si>
    <t>ハイブリッドシステム故障 PD1判定</t>
    <rPh sb="16" eb="18">
      <t>ハンテイ</t>
    </rPh>
    <phoneticPr fontId="2"/>
  </si>
  <si>
    <t>ハイブリッドシステム故障 PD2判定</t>
    <rPh sb="16" eb="18">
      <t>ハンテイ</t>
    </rPh>
    <phoneticPr fontId="2"/>
  </si>
  <si>
    <t>ハイブリッドシステム故障 RW判定</t>
    <rPh sb="15" eb="17">
      <t>ハンテイ</t>
    </rPh>
    <phoneticPr fontId="2"/>
  </si>
  <si>
    <r>
      <t xml:space="preserve">HV system </t>
    </r>
    <r>
      <rPr>
        <b/>
        <sz val="11"/>
        <rFont val="Meiryo UI"/>
        <family val="3"/>
        <charset val="128"/>
      </rPr>
      <t>MAL</t>
    </r>
    <r>
      <rPr>
        <sz val="11"/>
        <rFont val="Meiryo UI"/>
        <family val="3"/>
        <charset val="128"/>
      </rPr>
      <t xml:space="preserve">function </t>
    </r>
    <r>
      <rPr>
        <b/>
        <sz val="11"/>
        <rFont val="Meiryo UI"/>
        <family val="3"/>
        <charset val="128"/>
      </rPr>
      <t>PA</t>
    </r>
    <r>
      <rPr>
        <sz val="11"/>
        <rFont val="Meiryo UI"/>
        <family val="3"/>
        <charset val="128"/>
      </rPr>
      <t>r</t>
    </r>
    <r>
      <rPr>
        <b/>
        <sz val="11"/>
        <rFont val="Meiryo UI"/>
        <family val="3"/>
        <charset val="128"/>
      </rPr>
      <t>T</t>
    </r>
    <phoneticPr fontId="23"/>
  </si>
  <si>
    <r>
      <t xml:space="preserve">HV system malfunction </t>
    </r>
    <r>
      <rPr>
        <b/>
        <sz val="11"/>
        <rFont val="Meiryo UI"/>
        <family val="3"/>
        <charset val="128"/>
      </rPr>
      <t>IND</t>
    </r>
    <r>
      <rPr>
        <sz val="11"/>
        <rFont val="Meiryo UI"/>
        <family val="3"/>
        <charset val="128"/>
      </rPr>
      <t>cation</t>
    </r>
    <phoneticPr fontId="23"/>
  </si>
  <si>
    <r>
      <rPr>
        <b/>
        <sz val="11"/>
        <rFont val="Meiryo UI"/>
        <family val="3"/>
        <charset val="128"/>
      </rPr>
      <t>HV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 xml:space="preserve">arning </t>
    </r>
    <r>
      <rPr>
        <b/>
        <sz val="11"/>
        <rFont val="Meiryo UI"/>
        <family val="3"/>
        <charset val="128"/>
      </rPr>
      <t>2</t>
    </r>
    <phoneticPr fontId="23"/>
  </si>
  <si>
    <r>
      <rPr>
        <b/>
        <sz val="11"/>
        <rFont val="Meiryo UI"/>
        <family val="3"/>
        <charset val="128"/>
      </rPr>
      <t>HV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arning</t>
    </r>
    <phoneticPr fontId="23"/>
  </si>
  <si>
    <r>
      <rPr>
        <b/>
        <sz val="11"/>
        <rFont val="Meiryo UI"/>
        <family val="3"/>
        <charset val="128"/>
      </rPr>
      <t>EV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 xml:space="preserve">arning </t>
    </r>
    <r>
      <rPr>
        <b/>
        <sz val="11"/>
        <rFont val="Meiryo UI"/>
        <family val="3"/>
        <charset val="128"/>
      </rPr>
      <t>2</t>
    </r>
    <phoneticPr fontId="23"/>
  </si>
  <si>
    <r>
      <rPr>
        <b/>
        <sz val="11"/>
        <rFont val="Meiryo UI"/>
        <family val="3"/>
        <charset val="128"/>
      </rPr>
      <t>EV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arning</t>
    </r>
    <phoneticPr fontId="23"/>
  </si>
  <si>
    <r>
      <t xml:space="preserve">新規作成(流用元：alert_H_SYSMAL-CSTD-1-03-A-C0.xlsx)
050D CV対応
[Matrix]シート
・対象仕様書変更
・ロケーション変更
[Reference]シート
・各キャプチャ画像を050D制御仕様書の画像に変更
・BC判定№2(単発)の実施条件変更について説明を追加
・PD1判定、RW判定にてPTSYSの送信DMS№追加
[Reference2]シート
</t>
    </r>
    <r>
      <rPr>
        <sz val="11"/>
        <color theme="1"/>
        <rFont val="ＭＳ Ｐゴシック"/>
        <family val="3"/>
        <charset val="128"/>
        <scheme val="minor"/>
      </rPr>
      <t>・各キャプチャ画像を</t>
    </r>
    <r>
      <rPr>
        <sz val="11"/>
        <color theme="1"/>
        <rFont val="ＭＳ Ｐゴシック"/>
        <family val="2"/>
        <charset val="128"/>
        <scheme val="minor"/>
      </rPr>
      <t>050D</t>
    </r>
    <r>
      <rPr>
        <sz val="11"/>
        <color theme="1"/>
        <rFont val="ＭＳ Ｐゴシック"/>
        <family val="3"/>
        <charset val="128"/>
        <scheme val="minor"/>
      </rPr>
      <t>制御仕様書の画像に変更</t>
    </r>
    <rPh sb="5" eb="7">
      <t>リュウヨウ</t>
    </rPh>
    <rPh sb="7" eb="8">
      <t>モト</t>
    </rPh>
    <rPh sb="69" eb="71">
      <t>タイショウ</t>
    </rPh>
    <rPh sb="71" eb="74">
      <t>シヨウショ</t>
    </rPh>
    <rPh sb="74" eb="76">
      <t>ヘンコウ</t>
    </rPh>
    <rPh sb="136" eb="138">
      <t>タンパツ</t>
    </rPh>
    <rPh sb="140" eb="142">
      <t>ジッシ</t>
    </rPh>
    <rPh sb="142" eb="144">
      <t>ジョウケン</t>
    </rPh>
    <rPh sb="144" eb="146">
      <t>ヘンコウ</t>
    </rPh>
    <rPh sb="150" eb="152">
      <t>セツメイ</t>
    </rPh>
    <rPh sb="153" eb="155">
      <t>ツイカ</t>
    </rPh>
    <rPh sb="160" eb="162">
      <t>ハンテイ</t>
    </rPh>
    <rPh sb="165" eb="167">
      <t>ハンテイ</t>
    </rPh>
    <rPh sb="175" eb="177">
      <t>ソウシン</t>
    </rPh>
    <rPh sb="181" eb="183">
      <t>ツイカ</t>
    </rPh>
    <phoneticPr fontId="2"/>
  </si>
  <si>
    <t>REQ17</t>
    <phoneticPr fontId="2"/>
  </si>
  <si>
    <t>IND10</t>
    <phoneticPr fontId="2"/>
  </si>
  <si>
    <t>H_SYSMAL-CSTD-2-BZR01-REQ02</t>
    <phoneticPr fontId="2"/>
  </si>
  <si>
    <t>H_SYSMAL-CSTD-2-BZR01-REQ03</t>
    <phoneticPr fontId="2"/>
  </si>
  <si>
    <t>H_SYSMAL-CSTD-2-BZR01-REQ04</t>
    <phoneticPr fontId="2"/>
  </si>
  <si>
    <t>H_SYSMAL-CSTD-2-BZR01-REQ05</t>
    <phoneticPr fontId="2"/>
  </si>
  <si>
    <t>H_SYSMAL-CSTD-2-BZR01-REQ06</t>
    <phoneticPr fontId="2"/>
  </si>
  <si>
    <t>H_SYSMAL-CSTD-2-BZR01-REQ07</t>
    <phoneticPr fontId="2"/>
  </si>
  <si>
    <t>2.0.0</t>
    <phoneticPr fontId="2"/>
  </si>
  <si>
    <t>仕様書変更に伴い設計書の修正
[Matrix]シート
・対象仕様書名の変更
　MET-H_SYSMAL-CSTD-1-04-B-C0.xlsm → MET-H_SYSMAL-CSTD-2-00-A-C0.xlsm
・対象ロケーションの変更
　https://aip01.dndev.net/svn/met/toyota/std/rd/spec/19PFver3/tags/00.Product/v0.16.d/制御仕様/　→　https://svn.geniie.net/bevs3/bevs3cdc/仕様書/MET/%231/tags/00.Product/v0.1.0/制御仕様/
[CH_Design]シート
・仕様変更に合わせて警告8件削除
[PD1]シート
・PTSYSの判定を削除
・警告6件削除
[PD2]シート
・PTSYSの判定を削除
・警告2件削除</t>
    <rPh sb="3" eb="5">
      <t>ヘンコウ</t>
    </rPh>
    <rPh sb="309" eb="311">
      <t>シヨウ</t>
    </rPh>
    <rPh sb="311" eb="313">
      <t>ヘンコウ</t>
    </rPh>
    <rPh sb="314" eb="315">
      <t>ア</t>
    </rPh>
    <rPh sb="318" eb="320">
      <t>ケイコク</t>
    </rPh>
    <rPh sb="321" eb="322">
      <t>ケン</t>
    </rPh>
    <rPh sb="322" eb="324">
      <t>サクジョ</t>
    </rPh>
    <rPh sb="341" eb="343">
      <t>ハンテイ</t>
    </rPh>
    <rPh sb="344" eb="346">
      <t>サクジョ</t>
    </rPh>
    <rPh sb="348" eb="350">
      <t>ケイコク</t>
    </rPh>
    <rPh sb="351" eb="352">
      <t>ケン</t>
    </rPh>
    <rPh sb="352" eb="354">
      <t>サクジョツイカチュウゴクハンテイツイカ</t>
    </rPh>
    <phoneticPr fontId="2"/>
  </si>
  <si>
    <t>MALPAT2</t>
  </si>
  <si>
    <t>H_SYSMAL-CSTD-2-VM01-GWM01-REQ03-</t>
  </si>
  <si>
    <t>H_SYSMAL-CSTD-2-VM01-GWM01-REQ04-</t>
  </si>
  <si>
    <t>H_SYSMAL-CSTD-2-VM01-GWM01-REQ05-</t>
  </si>
  <si>
    <t>H_SYSMAL-CSTD-2-VM01-GWM01-REQ08-</t>
  </si>
  <si>
    <t>H_SYSMAL-CSTD-2-VM01-GWM01-REQ10-</t>
  </si>
  <si>
    <t>H_SYSMAL-CSTD-2-VM01-GWM01-REQ17-</t>
  </si>
  <si>
    <t>H_SYSMAL-CSTD-2-VM01-GWM02-REQ01-</t>
  </si>
  <si>
    <t>H_SYSMAL-CSTD-2-VM01-GWM02-REQ03-</t>
  </si>
  <si>
    <t>H_SYSMAL-CSTD-2-VM01-GWM02-REQ02-</t>
    <phoneticPr fontId="2"/>
  </si>
  <si>
    <t>H_SYSMAL-CSTD-2-VM01-GWM02-REQ11-</t>
  </si>
  <si>
    <t>H_SYSMAL-CSTD-2-VM01-GWM02-REQ12-</t>
  </si>
  <si>
    <t>H_SYSMAL-CSTD-2-VM01-GWM02-REQ15-</t>
  </si>
  <si>
    <t>H_SYSMAL-CSTD-2-VM01-GWM02-REQ19-</t>
  </si>
  <si>
    <t>H_SYSMAL-CSTD-2-VM01-GWM02-REQ20-</t>
  </si>
  <si>
    <t>H_SYSMAL-CSTD-2-VM01-GWM02-REQ21-</t>
  </si>
  <si>
    <t>H_SYSMAL-CSTD-2-VM01-GWM02-REQ22-</t>
  </si>
  <si>
    <t>H_SYSMAL-CSTD-2-VM01-GWM02-REQ23-</t>
  </si>
  <si>
    <t>H_SYSMAL-CSTD-2-VM01-GWM02-REQ24-</t>
  </si>
  <si>
    <t>H_SYSMAL-CSTD-2-VM01-GWM02-REQ25-</t>
  </si>
  <si>
    <t>H_SYSMAL-CSTD-2-VM01-GWM02-REQ27-</t>
  </si>
  <si>
    <t>H_SYSMAL-CSTD-2-VM01-GWM02-REQ28-</t>
  </si>
  <si>
    <t>MALPAT6</t>
    <phoneticPr fontId="2"/>
  </si>
  <si>
    <t>MALPAT2</t>
    <phoneticPr fontId="2"/>
  </si>
  <si>
    <t xml:space="preserve">IG-ON + 通常 + 未定義 </t>
    <rPh sb="13" eb="16">
      <t>ミテイギ</t>
    </rPh>
    <phoneticPr fontId="2"/>
  </si>
  <si>
    <t>IG-ON + 通常 + 部位1</t>
    <phoneticPr fontId="2"/>
  </si>
  <si>
    <t>IG-ON + 通常 + 部位2</t>
    <phoneticPr fontId="2"/>
  </si>
  <si>
    <t>IG-ON + 通常 + 部位3</t>
    <phoneticPr fontId="2"/>
  </si>
  <si>
    <t>IG-ON + 通常 + 部位4</t>
    <phoneticPr fontId="2"/>
  </si>
  <si>
    <t>IG-ON + 通常 + 部位5</t>
    <phoneticPr fontId="2"/>
  </si>
  <si>
    <t>IG-ON + 通常 + 部位6</t>
    <phoneticPr fontId="2"/>
  </si>
  <si>
    <t>IG-ON + 通常 + 部位7</t>
    <phoneticPr fontId="2"/>
  </si>
  <si>
    <t>Index</t>
    <phoneticPr fontId="2"/>
  </si>
  <si>
    <t>UNKNOWN/
MALPAT1/
MALPAT3/
MALPAT4/
MALPAT5/
MALPAT6</t>
    <phoneticPr fontId="2"/>
  </si>
  <si>
    <r>
      <t xml:space="preserve">-/
H_SYSMAL-CSTD-1-VM01-GWM01-REQ03/
REQ04/
REQ05/
REQ08/
REQ10/
</t>
    </r>
    <r>
      <rPr>
        <sz val="11"/>
        <rFont val="ＭＳ Ｐゴシック"/>
        <family val="3"/>
        <charset val="128"/>
        <scheme val="minor"/>
      </rPr>
      <t>REQ17</t>
    </r>
    <phoneticPr fontId="2"/>
  </si>
  <si>
    <t>IND15</t>
    <phoneticPr fontId="2"/>
  </si>
  <si>
    <t>IND14</t>
    <phoneticPr fontId="2"/>
  </si>
  <si>
    <t>HVMALPAT=001b</t>
    <phoneticPr fontId="23"/>
  </si>
  <si>
    <t>MALPAT4</t>
    <phoneticPr fontId="23"/>
  </si>
  <si>
    <t>MALPAT5</t>
    <phoneticPr fontId="23"/>
  </si>
  <si>
    <t>HVMALPAT=101b</t>
    <phoneticPr fontId="2"/>
  </si>
  <si>
    <t>H_SYSMAL-CSTD-2-VM01-GWM02-REQ02-</t>
  </si>
  <si>
    <t>BEVリベース(シス検追従)対応
[Matrix]シート
・RWRN削除</t>
    <rPh sb="10" eb="11">
      <t>ケン</t>
    </rPh>
    <rPh sb="11" eb="13">
      <t>ツイジュウ</t>
    </rPh>
    <rPh sb="34" eb="36">
      <t>サクジョ</t>
    </rPh>
    <phoneticPr fontId="2"/>
  </si>
  <si>
    <t>5.3.0</t>
  </si>
  <si>
    <t>DT廣瀬冴</t>
    <rPh sb="0" eb="5">
      <t>dtヒロセサエ</t>
    </rPh>
    <phoneticPr fontId="2"/>
  </si>
  <si>
    <t>2.1.0</t>
    <phoneticPr fontId="2"/>
  </si>
  <si>
    <t>2.1.1</t>
    <phoneticPr fontId="2"/>
  </si>
  <si>
    <t>DTPH Kiko</t>
  </si>
  <si>
    <t>MET-H_SYSMAL-CSTD-2-00-C-C0.xlsm</t>
    <phoneticPr fontId="2"/>
  </si>
  <si>
    <t>https://svn.geniie.net/bevs3/bevs3cdc/仕様書/MET/#1/tags/00.Product/v1.19/制御仕様/</t>
    <phoneticPr fontId="2"/>
  </si>
  <si>
    <t>BEVシス検ADAS
課題対応（BEV3CDCMET-2941）
ファイル名変更
・流用元：alert_H_SYSMAL-CSTD-2-00-A-C0.xlsx
[Matrix]シート
・対象仕様書の記載を変更
・ロケーションの記載を変更
[BC]シート
・AU10～11の数式を修正（NULL→vdp_PTR_NA）</t>
    <rPh sb="11" eb="13">
      <t>カダイ</t>
    </rPh>
    <rPh sb="13" eb="15">
      <t>タイオウ</t>
    </rPh>
    <rPh sb="38" eb="41">
      <t>メイヘンコウ</t>
    </rPh>
    <rPh sb="43" eb="46">
      <t>リュウヨウモト</t>
    </rPh>
    <rPh sb="139" eb="141">
      <t>スウシキ</t>
    </rPh>
    <rPh sb="142" eb="144">
      <t>シュウセイ</t>
    </rPh>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</si>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</sst>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6"/>
      <name val="ＭＳ Ｐゴシック"/>
      <family val="3"/>
      <charset val="128"/>
    </font>
    <font>
      <sz val="6"/>
      <name val="Meiryo UI"/>
      <family val="2"/>
      <charset val="128"/>
    </font>
    <font>
      <sz val="11"/>
      <color rgb="FFFF0000"/>
      <name val="Meiryo UI"/>
      <family val="3"/>
      <charset val="128"/>
    </font>
    <font>
      <sz val="11"/>
      <color rgb="FFFF0000"/>
      <name val="Meiryo UI"/>
      <family val="2"/>
      <charset val="128"/>
    </font>
    <font>
      <sz val="11"/>
      <name val="Meiryo UI"/>
      <family val="3"/>
      <charset val="128"/>
    </font>
    <font>
      <sz val="12"/>
      <name val="ＭＳ Ｐゴシック"/>
      <family val="3"/>
      <charset val="128"/>
      <scheme val="minor"/>
    </font>
    <font>
      <b/>
      <sz val="11"/>
      <name val="Meiryo UI"/>
      <family val="3"/>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34998626667073579"/>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1" fillId="0" borderId="0">
      <alignment vertical="center"/>
    </xf>
  </cellStyleXfs>
  <cellXfs count="44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5" fillId="22" borderId="27" xfId="0" applyFont="1" applyFill="1" applyBorder="1" applyAlignment="1">
      <alignment vertical="center" textRotation="90"/>
    </xf>
    <xf numFmtId="0" fontId="15" fillId="0" borderId="0" xfId="0" applyFont="1">
      <alignment vertical="center"/>
    </xf>
    <xf numFmtId="0" fontId="15" fillId="12" borderId="74" xfId="0" applyFont="1" applyFill="1" applyBorder="1">
      <alignment vertical="center"/>
    </xf>
    <xf numFmtId="0" fontId="15" fillId="12" borderId="44" xfId="0" applyFont="1" applyFill="1" applyBorder="1">
      <alignment vertical="center"/>
    </xf>
    <xf numFmtId="0" fontId="15" fillId="13" borderId="74" xfId="0" applyFont="1" applyFill="1" applyBorder="1">
      <alignment vertical="center"/>
    </xf>
    <xf numFmtId="0" fontId="15" fillId="13" borderId="44" xfId="0" applyFont="1" applyFill="1" applyBorder="1">
      <alignment vertical="center"/>
    </xf>
    <xf numFmtId="0" fontId="15" fillId="12" borderId="47" xfId="0" applyFont="1" applyFill="1" applyBorder="1">
      <alignment vertical="center"/>
    </xf>
    <xf numFmtId="0" fontId="15" fillId="12" borderId="23" xfId="0" applyFont="1" applyFill="1" applyBorder="1" applyAlignment="1">
      <alignment vertical="center"/>
    </xf>
    <xf numFmtId="0" fontId="15" fillId="12" borderId="18" xfId="0" applyFont="1" applyFill="1" applyBorder="1" applyAlignment="1">
      <alignment vertical="center"/>
    </xf>
    <xf numFmtId="0" fontId="15" fillId="12" borderId="22" xfId="0" applyFont="1" applyFill="1" applyBorder="1">
      <alignment vertical="center"/>
    </xf>
    <xf numFmtId="0" fontId="15" fillId="13" borderId="36" xfId="0" applyFont="1" applyFill="1" applyBorder="1" applyAlignment="1">
      <alignment vertical="center"/>
    </xf>
    <xf numFmtId="0" fontId="15" fillId="13" borderId="23" xfId="0" applyFont="1" applyFill="1" applyBorder="1" applyAlignment="1">
      <alignment vertical="center"/>
    </xf>
    <xf numFmtId="0" fontId="15" fillId="13" borderId="18" xfId="0" applyFont="1" applyFill="1" applyBorder="1" applyAlignment="1">
      <alignment vertical="center"/>
    </xf>
    <xf numFmtId="0" fontId="15" fillId="12" borderId="19" xfId="0" applyFont="1" applyFill="1" applyBorder="1">
      <alignment vertical="center"/>
    </xf>
    <xf numFmtId="0" fontId="15" fillId="0" borderId="27" xfId="0" applyFont="1" applyBorder="1" applyAlignment="1">
      <alignment vertical="center"/>
    </xf>
    <xf numFmtId="0" fontId="15" fillId="0" borderId="33" xfId="0" applyFont="1" applyBorder="1">
      <alignment vertical="center"/>
    </xf>
    <xf numFmtId="0" fontId="15" fillId="15" borderId="31" xfId="0" applyFont="1" applyFill="1" applyBorder="1">
      <alignment vertical="center"/>
    </xf>
    <xf numFmtId="0" fontId="15" fillId="15" borderId="2" xfId="0" applyFont="1" applyFill="1" applyBorder="1">
      <alignment vertical="center"/>
    </xf>
    <xf numFmtId="0" fontId="15" fillId="23" borderId="2" xfId="0" applyFont="1" applyFill="1" applyBorder="1">
      <alignment vertical="center"/>
    </xf>
    <xf numFmtId="0" fontId="15" fillId="15" borderId="7" xfId="0" applyFont="1" applyFill="1" applyBorder="1">
      <alignment vertical="center"/>
    </xf>
    <xf numFmtId="0" fontId="15" fillId="18" borderId="31" xfId="0" quotePrefix="1" applyFont="1" applyFill="1" applyBorder="1">
      <alignment vertical="center"/>
    </xf>
    <xf numFmtId="0" fontId="15" fillId="20" borderId="31" xfId="0" applyFont="1" applyFill="1" applyBorder="1">
      <alignment vertical="center"/>
    </xf>
    <xf numFmtId="0" fontId="15" fillId="20" borderId="2" xfId="0" applyFont="1" applyFill="1" applyBorder="1">
      <alignment vertical="center"/>
    </xf>
    <xf numFmtId="0" fontId="15" fillId="24" borderId="2" xfId="0" applyFont="1" applyFill="1" applyBorder="1">
      <alignment vertical="center"/>
    </xf>
    <xf numFmtId="0" fontId="15" fillId="12" borderId="19" xfId="0" applyFont="1" applyFill="1" applyBorder="1" applyAlignment="1">
      <alignment vertical="center" wrapText="1"/>
    </xf>
    <xf numFmtId="0" fontId="15" fillId="14" borderId="33" xfId="0" applyFont="1" applyFill="1" applyBorder="1">
      <alignment vertical="center"/>
    </xf>
    <xf numFmtId="0" fontId="15" fillId="12" borderId="48" xfId="0" applyFont="1" applyFill="1" applyBorder="1">
      <alignment vertical="center"/>
    </xf>
    <xf numFmtId="0" fontId="15" fillId="18" borderId="32" xfId="0" applyFont="1" applyFill="1" applyBorder="1" applyAlignment="1">
      <alignment vertical="center" wrapText="1"/>
    </xf>
    <xf numFmtId="0" fontId="15" fillId="18" borderId="16" xfId="0" applyFont="1" applyFill="1" applyBorder="1" applyAlignment="1">
      <alignment vertical="center" wrapText="1"/>
    </xf>
    <xf numFmtId="0" fontId="15" fillId="0" borderId="28" xfId="3" applyFont="1" applyFill="1" applyBorder="1" applyAlignment="1">
      <alignment vertical="center" wrapText="1"/>
    </xf>
    <xf numFmtId="0" fontId="15" fillId="0" borderId="34" xfId="0" applyFont="1" applyBorder="1" applyAlignment="1">
      <alignment vertical="center" wrapText="1"/>
    </xf>
    <xf numFmtId="0" fontId="15" fillId="15" borderId="32" xfId="0" applyFont="1" applyFill="1" applyBorder="1" applyAlignment="1">
      <alignment vertical="center" wrapText="1"/>
    </xf>
    <xf numFmtId="0" fontId="15" fillId="15" borderId="16" xfId="0" applyFont="1" applyFill="1" applyBorder="1" applyAlignment="1">
      <alignment vertical="center" wrapText="1"/>
    </xf>
    <xf numFmtId="0" fontId="15" fillId="23" borderId="16" xfId="0" quotePrefix="1" applyFont="1" applyFill="1" applyBorder="1" applyAlignment="1">
      <alignment vertical="center" wrapText="1"/>
    </xf>
    <xf numFmtId="0" fontId="15" fillId="15" borderId="17" xfId="0" applyFont="1" applyFill="1" applyBorder="1" applyAlignment="1">
      <alignment vertical="center" wrapText="1"/>
    </xf>
    <xf numFmtId="0" fontId="15" fillId="0" borderId="49" xfId="0" applyFont="1" applyBorder="1">
      <alignment vertical="center"/>
    </xf>
    <xf numFmtId="0" fontId="15" fillId="15" borderId="25" xfId="0" applyFont="1" applyFill="1" applyBorder="1" applyAlignment="1">
      <alignment horizontal="center" vertical="center"/>
    </xf>
    <xf numFmtId="0" fontId="15" fillId="0" borderId="14" xfId="0" applyFont="1" applyBorder="1" applyAlignment="1">
      <alignment horizontal="center" vertical="center"/>
    </xf>
    <xf numFmtId="0" fontId="15" fillId="0" borderId="29" xfId="0" applyFont="1" applyBorder="1" applyAlignment="1">
      <alignment horizontal="center" vertical="center"/>
    </xf>
    <xf numFmtId="0" fontId="15" fillId="0" borderId="24" xfId="0" applyFont="1" applyBorder="1" applyAlignment="1">
      <alignment horizontal="center" vertical="center"/>
    </xf>
    <xf numFmtId="0" fontId="15" fillId="15" borderId="14" xfId="0" applyFont="1" applyFill="1" applyBorder="1" applyAlignment="1">
      <alignment horizontal="center" vertical="center"/>
    </xf>
    <xf numFmtId="0" fontId="15" fillId="23" borderId="14" xfId="0" applyFont="1" applyFill="1" applyBorder="1" applyAlignment="1">
      <alignment horizontal="center" vertical="center"/>
    </xf>
    <xf numFmtId="0" fontId="15" fillId="15" borderId="15" xfId="0" applyFont="1" applyFill="1" applyBorder="1" applyAlignment="1">
      <alignment horizontal="center" vertical="center"/>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2" xfId="0" applyFont="1" applyBorder="1" applyAlignment="1">
      <alignment horizontal="center" vertical="center"/>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15" borderId="2" xfId="0" applyFont="1" applyFill="1" applyBorder="1" applyAlignment="1">
      <alignment horizontal="center" vertical="center"/>
    </xf>
    <xf numFmtId="0" fontId="15" fillId="23" borderId="2" xfId="0" applyFont="1" applyFill="1" applyBorder="1" applyAlignment="1">
      <alignment horizontal="center" vertical="center"/>
    </xf>
    <xf numFmtId="0" fontId="15" fillId="15" borderId="7" xfId="0" applyFont="1" applyFill="1" applyBorder="1" applyAlignment="1">
      <alignment horizontal="center" vertical="center"/>
    </xf>
    <xf numFmtId="0" fontId="15" fillId="0" borderId="20" xfId="0" applyFont="1" applyBorder="1">
      <alignment vertical="center"/>
    </xf>
    <xf numFmtId="0" fontId="15" fillId="15" borderId="26" xfId="0" applyFont="1" applyFill="1" applyBorder="1" applyAlignment="1">
      <alignment horizontal="center" vertical="center"/>
    </xf>
    <xf numFmtId="0" fontId="15" fillId="0" borderId="9" xfId="0" applyFont="1" applyBorder="1" applyAlignment="1">
      <alignment horizontal="center" vertical="center"/>
    </xf>
    <xf numFmtId="0" fontId="15" fillId="0" borderId="30" xfId="0" applyFont="1" applyBorder="1" applyAlignment="1">
      <alignment horizontal="center" vertical="center"/>
    </xf>
    <xf numFmtId="0" fontId="15" fillId="0" borderId="35" xfId="0" applyFont="1" applyBorder="1" applyAlignment="1">
      <alignment horizontal="center" vertical="center"/>
    </xf>
    <xf numFmtId="0" fontId="15" fillId="15" borderId="9" xfId="0" applyFont="1" applyFill="1" applyBorder="1" applyAlignment="1">
      <alignment horizontal="center" vertical="center"/>
    </xf>
    <xf numFmtId="0" fontId="15" fillId="23" borderId="9" xfId="0" applyFont="1" applyFill="1" applyBorder="1" applyAlignment="1">
      <alignment horizontal="center" vertical="center"/>
    </xf>
    <xf numFmtId="0" fontId="15" fillId="15" borderId="10" xfId="0" applyFont="1" applyFill="1" applyBorder="1" applyAlignment="1">
      <alignment horizontal="center" vertical="center"/>
    </xf>
    <xf numFmtId="0" fontId="15" fillId="0" borderId="28" xfId="0" applyFont="1" applyBorder="1" applyAlignment="1">
      <alignment vertical="center" wrapText="1"/>
    </xf>
    <xf numFmtId="0" fontId="15" fillId="15" borderId="16" xfId="0" quotePrefix="1" applyFont="1" applyFill="1" applyBorder="1" applyAlignment="1">
      <alignment vertical="center" wrapText="1"/>
    </xf>
    <xf numFmtId="0" fontId="15" fillId="0" borderId="27" xfId="0" applyFont="1" applyFill="1" applyBorder="1" applyAlignment="1">
      <alignment horizontal="center" vertical="center"/>
    </xf>
    <xf numFmtId="0" fontId="15" fillId="0" borderId="34" xfId="3" applyFont="1" applyFill="1" applyBorder="1" applyAlignment="1">
      <alignment vertical="center" wrapText="1"/>
    </xf>
    <xf numFmtId="0" fontId="15" fillId="0" borderId="0" xfId="0" applyFont="1" applyBorder="1">
      <alignment vertical="center"/>
    </xf>
    <xf numFmtId="0" fontId="15" fillId="0" borderId="0" xfId="3" applyFont="1" applyFill="1" applyBorder="1" applyAlignment="1">
      <alignment horizontal="center" vertical="center" wrapText="1"/>
    </xf>
    <xf numFmtId="0" fontId="15" fillId="15" borderId="29" xfId="0" applyFont="1" applyFill="1" applyBorder="1" applyAlignment="1">
      <alignment horizontal="center" vertical="center"/>
    </xf>
    <xf numFmtId="0" fontId="15" fillId="15" borderId="27" xfId="0" applyFont="1" applyFill="1" applyBorder="1" applyAlignment="1">
      <alignment horizontal="center" vertical="center"/>
    </xf>
    <xf numFmtId="0" fontId="19" fillId="0" borderId="19" xfId="0" applyFont="1" applyBorder="1">
      <alignment vertical="center"/>
    </xf>
    <xf numFmtId="0" fontId="19" fillId="0" borderId="33" xfId="0" applyFont="1" applyBorder="1" applyAlignment="1">
      <alignment horizontal="center"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Fill="1" applyBorder="1" applyAlignment="1">
      <alignment horizontal="center" vertical="center"/>
    </xf>
    <xf numFmtId="0" fontId="19" fillId="15" borderId="2" xfId="0" applyFont="1" applyFill="1" applyBorder="1" applyAlignment="1">
      <alignment horizontal="center" vertical="center"/>
    </xf>
    <xf numFmtId="0" fontId="19" fillId="15" borderId="27" xfId="0" applyFont="1" applyFill="1" applyBorder="1" applyAlignment="1">
      <alignment horizontal="center" vertical="center"/>
    </xf>
    <xf numFmtId="0" fontId="19" fillId="0" borderId="0" xfId="0" applyFont="1">
      <alignment vertical="center"/>
    </xf>
    <xf numFmtId="0" fontId="15" fillId="18" borderId="31" xfId="0" applyFont="1" applyFill="1" applyBorder="1" applyAlignment="1">
      <alignment vertical="center" textRotation="90"/>
    </xf>
    <xf numFmtId="0" fontId="15" fillId="15" borderId="28" xfId="3" applyFont="1" applyFill="1" applyBorder="1" applyAlignment="1">
      <alignment vertical="center" wrapText="1"/>
    </xf>
    <xf numFmtId="0" fontId="15" fillId="15" borderId="30" xfId="0" applyFont="1" applyFill="1" applyBorder="1" applyAlignment="1">
      <alignment horizontal="center" vertical="center"/>
    </xf>
    <xf numFmtId="0" fontId="15" fillId="0" borderId="2" xfId="3" applyFont="1" applyFill="1" applyBorder="1" applyAlignment="1">
      <alignment vertical="center"/>
    </xf>
    <xf numFmtId="0" fontId="15" fillId="0" borderId="27" xfId="3" applyFont="1" applyFill="1" applyBorder="1" applyAlignment="1">
      <alignment vertical="center"/>
    </xf>
    <xf numFmtId="0" fontId="15" fillId="15" borderId="27" xfId="3" applyFont="1" applyFill="1" applyBorder="1" applyAlignment="1">
      <alignment vertical="center"/>
    </xf>
    <xf numFmtId="0" fontId="15" fillId="0" borderId="2" xfId="3" applyFont="1" applyFill="1" applyBorder="1" applyAlignment="1">
      <alignment vertical="center" wrapText="1"/>
    </xf>
    <xf numFmtId="0" fontId="15" fillId="0" borderId="27" xfId="3" applyFont="1" applyFill="1" applyBorder="1" applyAlignment="1">
      <alignment vertical="center" wrapText="1"/>
    </xf>
    <xf numFmtId="0" fontId="15" fillId="0" borderId="30" xfId="0" applyFont="1" applyFill="1" applyBorder="1" applyAlignment="1">
      <alignment horizontal="center" vertical="center"/>
    </xf>
    <xf numFmtId="0" fontId="15" fillId="15" borderId="17" xfId="3" applyFont="1" applyFill="1" applyBorder="1" applyAlignment="1">
      <alignment vertical="center" wrapText="1"/>
    </xf>
    <xf numFmtId="0" fontId="15" fillId="15" borderId="77" xfId="0" applyFont="1" applyFill="1" applyBorder="1">
      <alignment vertical="center"/>
    </xf>
    <xf numFmtId="0" fontId="15" fillId="15" borderId="7" xfId="3" applyFont="1" applyFill="1" applyBorder="1" applyAlignment="1">
      <alignment vertical="center"/>
    </xf>
    <xf numFmtId="0" fontId="15" fillId="15" borderId="7" xfId="3" applyFont="1" applyFill="1" applyBorder="1" applyAlignment="1">
      <alignment vertical="center" wrapText="1"/>
    </xf>
    <xf numFmtId="0" fontId="20" fillId="0" borderId="0" xfId="2">
      <alignment vertical="center"/>
    </xf>
    <xf numFmtId="0" fontId="20" fillId="0" borderId="2" xfId="2" applyBorder="1">
      <alignment vertical="center"/>
    </xf>
    <xf numFmtId="0" fontId="0" fillId="0" borderId="2" xfId="0" applyBorder="1" applyAlignment="1">
      <alignment vertical="center" wrapText="1"/>
    </xf>
    <xf numFmtId="0" fontId="15" fillId="22" borderId="2" xfId="0" applyFont="1" applyFill="1" applyBorder="1" applyAlignment="1">
      <alignment vertical="center" textRotation="90"/>
    </xf>
    <xf numFmtId="0" fontId="15" fillId="0" borderId="78" xfId="0" applyFont="1" applyBorder="1">
      <alignment vertical="center"/>
    </xf>
    <xf numFmtId="0" fontId="15" fillId="15" borderId="65" xfId="0" applyFont="1" applyFill="1" applyBorder="1" applyAlignment="1">
      <alignment horizontal="center" vertical="center"/>
    </xf>
    <xf numFmtId="0" fontId="15" fillId="0" borderId="64" xfId="0" applyFont="1" applyFill="1" applyBorder="1" applyAlignment="1">
      <alignment horizontal="center" vertical="center"/>
    </xf>
    <xf numFmtId="0" fontId="15" fillId="15" borderId="72" xfId="0" applyFont="1" applyFill="1" applyBorder="1">
      <alignment vertical="center"/>
    </xf>
    <xf numFmtId="0" fontId="15" fillId="0" borderId="79" xfId="0" applyFont="1" applyBorder="1" applyAlignment="1">
      <alignment horizontal="center" vertical="center"/>
    </xf>
    <xf numFmtId="14" fontId="0" fillId="0" borderId="7" xfId="0" applyNumberFormat="1" applyBorder="1">
      <alignment vertical="center"/>
    </xf>
    <xf numFmtId="0" fontId="16" fillId="7" borderId="62" xfId="0" applyFont="1" applyFill="1" applyBorder="1" applyAlignment="1">
      <alignment vertical="center"/>
    </xf>
    <xf numFmtId="0" fontId="0" fillId="0" borderId="80" xfId="0" applyBorder="1">
      <alignment vertical="center"/>
    </xf>
    <xf numFmtId="0" fontId="0" fillId="0" borderId="62" xfId="0" applyBorder="1" applyAlignment="1">
      <alignment vertical="center" wrapText="1"/>
    </xf>
    <xf numFmtId="0" fontId="0" fillId="0" borderId="62" xfId="0" applyBorder="1">
      <alignment vertical="center"/>
    </xf>
    <xf numFmtId="14" fontId="0" fillId="0" borderId="81" xfId="0" applyNumberFormat="1" applyBorder="1">
      <alignment vertical="center"/>
    </xf>
    <xf numFmtId="0" fontId="25" fillId="0" borderId="2" xfId="2" applyFont="1" applyBorder="1">
      <alignment vertical="center"/>
    </xf>
    <xf numFmtId="0" fontId="24" fillId="0" borderId="2" xfId="2" applyFont="1" applyBorder="1">
      <alignment vertical="center"/>
    </xf>
    <xf numFmtId="0" fontId="19" fillId="0" borderId="24" xfId="0" applyFont="1" applyBorder="1" applyAlignment="1">
      <alignment horizontal="center" vertical="center"/>
    </xf>
    <xf numFmtId="0" fontId="19" fillId="0" borderId="35" xfId="0" applyFont="1" applyBorder="1" applyAlignment="1">
      <alignment horizontal="center" vertical="center"/>
    </xf>
    <xf numFmtId="0" fontId="26" fillId="0" borderId="2" xfId="2" applyFont="1" applyBorder="1" applyAlignment="1">
      <alignment vertical="center" wrapText="1"/>
    </xf>
    <xf numFmtId="0" fontId="26" fillId="0" borderId="2" xfId="2" applyFont="1" applyBorder="1">
      <alignment vertical="center"/>
    </xf>
    <xf numFmtId="0" fontId="0" fillId="12" borderId="7" xfId="0" applyFill="1" applyBorder="1" applyProtection="1">
      <alignment vertical="center"/>
    </xf>
    <xf numFmtId="0" fontId="15" fillId="0" borderId="2" xfId="0" applyFont="1" applyBorder="1" applyAlignment="1">
      <alignment vertical="center"/>
    </xf>
    <xf numFmtId="0" fontId="15" fillId="15" borderId="7" xfId="0" applyFont="1" applyFill="1" applyBorder="1" applyAlignment="1">
      <alignment vertical="center"/>
    </xf>
    <xf numFmtId="0" fontId="27"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pplyAlignment="1">
      <alignment vertical="center"/>
    </xf>
    <xf numFmtId="0" fontId="19" fillId="12" borderId="18" xfId="0" applyFont="1" applyFill="1" applyBorder="1" applyAlignment="1">
      <alignment vertical="center"/>
    </xf>
    <xf numFmtId="0" fontId="19" fillId="12" borderId="22" xfId="0" applyFont="1" applyFill="1" applyBorder="1">
      <alignment vertical="center"/>
    </xf>
    <xf numFmtId="0" fontId="19" fillId="13" borderId="36" xfId="0" applyFont="1" applyFill="1" applyBorder="1" applyAlignment="1">
      <alignment vertical="center"/>
    </xf>
    <xf numFmtId="0" fontId="19" fillId="13" borderId="23" xfId="0" applyFont="1" applyFill="1" applyBorder="1" applyAlignment="1">
      <alignment vertical="center"/>
    </xf>
    <xf numFmtId="0" fontId="19" fillId="13" borderId="18" xfId="0" applyFont="1" applyFill="1" applyBorder="1" applyAlignment="1">
      <alignment vertical="center"/>
    </xf>
    <xf numFmtId="0" fontId="19" fillId="12" borderId="19" xfId="0" applyFont="1" applyFill="1" applyBorder="1">
      <alignment vertical="center"/>
    </xf>
    <xf numFmtId="0" fontId="19" fillId="0" borderId="27" xfId="0" applyFont="1" applyBorder="1" applyAlignment="1">
      <alignment vertical="center"/>
    </xf>
    <xf numFmtId="0" fontId="19" fillId="0" borderId="33" xfId="0" applyFont="1" applyBorder="1">
      <alignment vertical="center"/>
    </xf>
    <xf numFmtId="0" fontId="19" fillId="15" borderId="31" xfId="0" applyFont="1" applyFill="1" applyBorder="1">
      <alignment vertical="center"/>
    </xf>
    <xf numFmtId="0" fontId="19" fillId="15" borderId="27" xfId="0" applyFont="1" applyFill="1" applyBorder="1">
      <alignment vertical="center"/>
    </xf>
    <xf numFmtId="0" fontId="19" fillId="0" borderId="27" xfId="0" applyFont="1" applyFill="1" applyBorder="1" applyAlignment="1">
      <alignment vertical="center" wrapText="1"/>
    </xf>
    <xf numFmtId="0" fontId="19" fillId="0" borderId="12" xfId="0" applyFont="1" applyFill="1" applyBorder="1">
      <alignment vertical="center"/>
    </xf>
    <xf numFmtId="0" fontId="19" fillId="0" borderId="12" xfId="0" applyFont="1" applyFill="1" applyBorder="1" applyAlignment="1">
      <alignment vertical="center" wrapText="1"/>
    </xf>
    <xf numFmtId="0" fontId="19" fillId="0" borderId="50" xfId="0" applyFont="1" applyFill="1" applyBorder="1">
      <alignment vertical="center"/>
    </xf>
    <xf numFmtId="0" fontId="19" fillId="18" borderId="31" xfId="0" quotePrefix="1" applyFont="1" applyFill="1" applyBorder="1">
      <alignment vertical="center"/>
    </xf>
    <xf numFmtId="0" fontId="19" fillId="0" borderId="2" xfId="3" applyFont="1" applyFill="1" applyBorder="1" applyAlignment="1">
      <alignment vertical="center"/>
    </xf>
    <xf numFmtId="0" fontId="19" fillId="0" borderId="27" xfId="3" applyFont="1" applyFill="1" applyBorder="1" applyAlignment="1">
      <alignment vertical="center"/>
    </xf>
    <xf numFmtId="0" fontId="19" fillId="20" borderId="31" xfId="0" applyFont="1" applyFill="1" applyBorder="1">
      <alignment vertical="center"/>
    </xf>
    <xf numFmtId="0" fontId="19" fillId="20" borderId="2" xfId="0" applyFont="1" applyFill="1" applyBorder="1">
      <alignment vertical="center"/>
    </xf>
    <xf numFmtId="0" fontId="19" fillId="20" borderId="27" xfId="0" applyFont="1" applyFill="1" applyBorder="1">
      <alignment vertical="center"/>
    </xf>
    <xf numFmtId="0" fontId="19" fillId="0" borderId="2" xfId="0" applyFont="1" applyFill="1" applyBorder="1" applyAlignment="1">
      <alignment vertical="center" wrapText="1"/>
    </xf>
    <xf numFmtId="0" fontId="19" fillId="0" borderId="7" xfId="0" applyFont="1" applyFill="1" applyBorder="1" applyAlignment="1">
      <alignment vertical="center" wrapText="1"/>
    </xf>
    <xf numFmtId="0" fontId="19" fillId="12" borderId="19" xfId="0" applyFont="1" applyFill="1" applyBorder="1" applyAlignment="1">
      <alignment vertical="center" wrapText="1"/>
    </xf>
    <xf numFmtId="0" fontId="19" fillId="14" borderId="33" xfId="0" applyFont="1" applyFill="1" applyBorder="1">
      <alignment vertical="center"/>
    </xf>
    <xf numFmtId="0" fontId="19" fillId="0" borderId="2" xfId="0" applyFont="1" applyFill="1" applyBorder="1">
      <alignment vertical="center"/>
    </xf>
    <xf numFmtId="0" fontId="19" fillId="0" borderId="7" xfId="0" applyFont="1" applyFill="1" applyBorder="1">
      <alignment vertical="center"/>
    </xf>
    <xf numFmtId="0" fontId="19" fillId="18" borderId="31" xfId="0" applyFont="1" applyFill="1" applyBorder="1" applyAlignment="1">
      <alignment vertical="center" textRotation="90"/>
    </xf>
    <xf numFmtId="0" fontId="19" fillId="0" borderId="27" xfId="3" applyFont="1" applyFill="1" applyBorder="1" applyAlignment="1">
      <alignment vertical="center" wrapText="1"/>
    </xf>
    <xf numFmtId="0" fontId="19" fillId="0" borderId="2" xfId="0" applyFont="1" applyBorder="1">
      <alignment vertical="center"/>
    </xf>
    <xf numFmtId="0" fontId="19" fillId="0" borderId="7" xfId="0" applyFont="1" applyBorder="1">
      <alignment vertical="center"/>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18" borderId="16" xfId="0" applyFont="1" applyFill="1" applyBorder="1" applyAlignment="1">
      <alignment vertical="center" wrapText="1"/>
    </xf>
    <xf numFmtId="0" fontId="19" fillId="0" borderId="16" xfId="3" applyFont="1" applyFill="1" applyBorder="1" applyAlignment="1">
      <alignment vertical="center" wrapText="1"/>
    </xf>
    <xf numFmtId="0" fontId="19" fillId="0" borderId="28" xfId="0" applyFont="1" applyBorder="1" applyAlignment="1">
      <alignment vertical="center" wrapText="1"/>
    </xf>
    <xf numFmtId="0" fontId="19" fillId="0" borderId="17" xfId="3" applyFont="1" applyFill="1" applyBorder="1" applyAlignment="1">
      <alignment vertical="center" wrapText="1"/>
    </xf>
    <xf numFmtId="0" fontId="19" fillId="0" borderId="34" xfId="3" applyFont="1" applyFill="1" applyBorder="1" applyAlignment="1">
      <alignment vertical="center" wrapText="1"/>
    </xf>
    <xf numFmtId="0" fontId="19" fillId="15" borderId="32" xfId="0" applyFont="1" applyFill="1" applyBorder="1" applyAlignment="1">
      <alignment vertical="center" wrapText="1"/>
    </xf>
    <xf numFmtId="0" fontId="19" fillId="15" borderId="16" xfId="0" applyFont="1" applyFill="1" applyBorder="1" applyAlignment="1">
      <alignment vertical="center" wrapText="1"/>
    </xf>
    <xf numFmtId="0" fontId="19" fillId="15" borderId="28" xfId="0" quotePrefix="1" applyFont="1" applyFill="1" applyBorder="1" applyAlignment="1">
      <alignment vertical="center" wrapText="1"/>
    </xf>
    <xf numFmtId="0" fontId="19" fillId="0" borderId="16" xfId="0" applyFont="1" applyFill="1" applyBorder="1" applyAlignment="1">
      <alignment vertical="center" wrapText="1"/>
    </xf>
    <xf numFmtId="0" fontId="19" fillId="0" borderId="17" xfId="0"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9" xfId="0" applyFont="1" applyBorder="1" applyAlignment="1">
      <alignment horizontal="center" vertical="center"/>
    </xf>
    <xf numFmtId="0" fontId="19" fillId="15" borderId="14" xfId="0" applyFont="1" applyFill="1" applyBorder="1" applyAlignment="1">
      <alignment horizontal="center" vertical="center"/>
    </xf>
    <xf numFmtId="0" fontId="19" fillId="15" borderId="29" xfId="0" applyFont="1" applyFill="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9" fillId="0" borderId="7" xfId="0" applyFont="1" applyBorder="1" applyAlignment="1">
      <alignment horizontal="center" vertical="center"/>
    </xf>
    <xf numFmtId="0" fontId="19" fillId="15" borderId="19" xfId="0" applyFont="1" applyFill="1" applyBorder="1">
      <alignment vertical="center"/>
    </xf>
    <xf numFmtId="0" fontId="19" fillId="15" borderId="33" xfId="0" applyFont="1" applyFill="1" applyBorder="1" applyAlignment="1">
      <alignment horizontal="center" vertical="center"/>
    </xf>
    <xf numFmtId="0" fontId="19" fillId="15" borderId="7" xfId="0" applyFont="1" applyFill="1" applyBorder="1" applyAlignment="1">
      <alignment horizontal="center" vertical="center"/>
    </xf>
    <xf numFmtId="0" fontId="19" fillId="0" borderId="27" xfId="0" applyFont="1" applyBorder="1" applyAlignment="1">
      <alignment horizontal="center" vertical="center"/>
    </xf>
    <xf numFmtId="0" fontId="19" fillId="15" borderId="20" xfId="0" applyFont="1" applyFill="1" applyBorder="1">
      <alignment vertical="center"/>
    </xf>
    <xf numFmtId="0" fontId="19" fillId="15" borderId="26" xfId="0" applyFont="1" applyFill="1" applyBorder="1" applyAlignment="1">
      <alignment horizontal="center" vertical="center"/>
    </xf>
    <xf numFmtId="0" fontId="19" fillId="15" borderId="30" xfId="0" applyFont="1" applyFill="1" applyBorder="1" applyAlignment="1">
      <alignment horizontal="center" vertical="center"/>
    </xf>
    <xf numFmtId="0" fontId="19" fillId="15" borderId="35" xfId="0" applyFont="1" applyFill="1" applyBorder="1" applyAlignment="1">
      <alignment horizontal="center" vertical="center"/>
    </xf>
    <xf numFmtId="0" fontId="19" fillId="15" borderId="9" xfId="0" applyFont="1" applyFill="1" applyBorder="1" applyAlignment="1">
      <alignment horizontal="center" vertical="center"/>
    </xf>
    <xf numFmtId="0" fontId="19" fillId="15" borderId="10" xfId="0" applyFont="1" applyFill="1" applyBorder="1" applyAlignment="1">
      <alignment horizontal="center" vertical="center"/>
    </xf>
    <xf numFmtId="0" fontId="26" fillId="0" borderId="0" xfId="2" applyFont="1">
      <alignment vertical="center"/>
    </xf>
    <xf numFmtId="0" fontId="26" fillId="0" borderId="62" xfId="2" applyFont="1" applyBorder="1">
      <alignment vertical="center"/>
    </xf>
    <xf numFmtId="0" fontId="26" fillId="0" borderId="62" xfId="2" applyFont="1" applyFill="1" applyBorder="1">
      <alignment vertical="center"/>
    </xf>
    <xf numFmtId="0" fontId="26" fillId="0" borderId="2" xfId="2" applyFont="1" applyFill="1" applyBorder="1">
      <alignment vertical="center"/>
    </xf>
    <xf numFmtId="0" fontId="26" fillId="0" borderId="63" xfId="2" applyFont="1" applyBorder="1" applyAlignment="1">
      <alignment vertical="center"/>
    </xf>
    <xf numFmtId="0" fontId="26" fillId="0" borderId="63" xfId="2" applyFont="1" applyFill="1" applyBorder="1" applyAlignment="1">
      <alignment vertical="center"/>
    </xf>
    <xf numFmtId="0" fontId="26" fillId="0" borderId="63" xfId="2" applyFont="1" applyFill="1" applyBorder="1">
      <alignment vertical="center"/>
    </xf>
    <xf numFmtId="0" fontId="26" fillId="0" borderId="63" xfId="2" applyFont="1" applyBorder="1">
      <alignment vertical="center"/>
    </xf>
    <xf numFmtId="0" fontId="26" fillId="0" borderId="14" xfId="2" applyFont="1" applyBorder="1" applyAlignment="1">
      <alignment vertical="center"/>
    </xf>
    <xf numFmtId="0" fontId="26" fillId="0" borderId="14" xfId="2" applyFont="1" applyBorder="1">
      <alignment vertical="center"/>
    </xf>
    <xf numFmtId="0" fontId="26" fillId="0" borderId="62" xfId="2" applyFont="1" applyBorder="1" applyAlignment="1">
      <alignment vertical="center"/>
    </xf>
    <xf numFmtId="0" fontId="0" fillId="0" borderId="14" xfId="0" applyBorder="1" applyAlignment="1">
      <alignment vertical="center" wrapText="1"/>
    </xf>
    <xf numFmtId="0" fontId="0" fillId="12" borderId="7" xfId="0" applyFill="1" applyBorder="1" applyAlignment="1" applyProtection="1">
      <alignment vertical="center" wrapText="1"/>
    </xf>
    <xf numFmtId="0" fontId="0" fillId="0" borderId="2" xfId="0" applyBorder="1" applyAlignment="1">
      <alignment horizontal="center" vertical="center"/>
    </xf>
    <xf numFmtId="0" fontId="16" fillId="12" borderId="2" xfId="0" applyFont="1" applyFill="1" applyBorder="1">
      <alignment vertical="center"/>
    </xf>
    <xf numFmtId="0" fontId="19" fillId="23" borderId="2" xfId="0" applyFont="1" applyFill="1" applyBorder="1" applyAlignment="1">
      <alignment horizontal="center" vertical="center"/>
    </xf>
    <xf numFmtId="0" fontId="15" fillId="15" borderId="8" xfId="0" applyFont="1" applyFill="1" applyBorder="1" applyAlignment="1">
      <alignment horizontal="center" vertical="center"/>
    </xf>
    <xf numFmtId="0" fontId="11" fillId="0" borderId="80"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0" fontId="18" fillId="0" borderId="63" xfId="0" applyFont="1" applyBorder="1">
      <alignment vertical="center"/>
    </xf>
    <xf numFmtId="14" fontId="18" fillId="0" borderId="81" xfId="0" applyNumberFormat="1"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19" fillId="22" borderId="2" xfId="2" applyFont="1" applyFill="1" applyBorder="1" applyAlignment="1">
      <alignment horizontal="center" vertical="center" textRotation="90"/>
    </xf>
    <xf numFmtId="0" fontId="19" fillId="22" borderId="27" xfId="2" applyFont="1" applyFill="1" applyBorder="1" applyAlignment="1">
      <alignment horizontal="center" vertical="center" textRotation="90"/>
    </xf>
    <xf numFmtId="0" fontId="19" fillId="22" borderId="12" xfId="2" applyFont="1" applyFill="1" applyBorder="1" applyAlignment="1">
      <alignment horizontal="center" vertical="center" textRotation="90"/>
    </xf>
    <xf numFmtId="0" fontId="19" fillId="22" borderId="31" xfId="2" applyFont="1" applyFill="1" applyBorder="1" applyAlignment="1">
      <alignment horizontal="center" vertical="center" textRotation="90"/>
    </xf>
    <xf numFmtId="0" fontId="19" fillId="18" borderId="68"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5" fillId="18" borderId="27"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1" xfId="0" applyFont="1" applyFill="1" applyBorder="1" applyAlignment="1">
      <alignment horizontal="left" vertical="center"/>
    </xf>
    <xf numFmtId="0" fontId="15" fillId="18" borderId="68" xfId="0" applyFont="1" applyFill="1" applyBorder="1" applyAlignment="1">
      <alignment horizontal="left"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5" fillId="25" borderId="73" xfId="0" applyFont="1" applyFill="1" applyBorder="1" applyAlignment="1">
      <alignment horizontal="center" vertical="center"/>
    </xf>
    <xf numFmtId="0" fontId="15" fillId="25" borderId="74" xfId="0" applyFont="1" applyFill="1" applyBorder="1" applyAlignment="1">
      <alignment horizontal="center" vertical="center"/>
    </xf>
    <xf numFmtId="0" fontId="15" fillId="25" borderId="75" xfId="0" applyFont="1" applyFill="1" applyBorder="1" applyAlignment="1">
      <alignment horizontal="center" vertical="center"/>
    </xf>
    <xf numFmtId="0" fontId="29" fillId="0" borderId="0" xfId="4" applyFont="1">
      <alignment vertical="center"/>
    </xf>
    <xf numFmtId="0" fontId="30" fillId="0" borderId="0" xfId="4" applyFont="1" applyAlignment="1">
      <alignment horizontal="center" vertical="center"/>
    </xf>
    <xf numFmtId="0" fontId="31" fillId="0" borderId="0" xfId="4" applyFont="1" applyAlignment="1">
      <alignment horizontal="center" vertical="center"/>
    </xf>
    <xf numFmtId="0" fontId="32" fillId="0" borderId="0" xfId="4" applyFont="1">
      <alignment vertical="center"/>
    </xf>
    <xf numFmtId="0" fontId="29" fillId="0" borderId="0" xfId="4" applyFont="1" applyAlignment="1">
      <alignment horizontal="center" vertical="center"/>
    </xf>
    <xf numFmtId="0" fontId="29" fillId="0" borderId="27" xfId="4" applyFont="1" applyBorder="1" applyAlignment="1">
      <alignment horizontal="center" vertical="center"/>
    </xf>
    <xf numFmtId="0" fontId="29" fillId="0" borderId="12" xfId="4" applyFont="1" applyBorder="1" applyAlignment="1">
      <alignment horizontal="center" vertical="center"/>
    </xf>
    <xf numFmtId="0" fontId="29" fillId="0" borderId="31" xfId="4" applyFont="1" applyBorder="1" applyAlignment="1">
      <alignment horizontal="center" vertical="center"/>
    </xf>
    <xf numFmtId="0" fontId="33" fillId="0" borderId="0" xfId="4" applyFont="1" applyAlignment="1">
      <alignment horizontal="center" vertical="center"/>
    </xf>
    <xf numFmtId="0" fontId="29" fillId="0" borderId="64" xfId="4" applyFont="1" applyBorder="1">
      <alignment vertical="center"/>
    </xf>
    <xf numFmtId="0" fontId="29" fillId="0" borderId="66" xfId="4" applyFont="1" applyBorder="1">
      <alignment vertical="center"/>
    </xf>
    <xf numFmtId="0" fontId="29" fillId="0" borderId="65" xfId="4" applyFont="1" applyBorder="1">
      <alignment vertical="center"/>
    </xf>
    <xf numFmtId="0" fontId="29" fillId="0" borderId="82" xfId="4" applyFont="1" applyBorder="1">
      <alignment vertical="center"/>
    </xf>
    <xf numFmtId="0" fontId="29" fillId="0" borderId="83" xfId="4" applyFont="1" applyBorder="1">
      <alignment vertical="center"/>
    </xf>
    <xf numFmtId="0" fontId="29" fillId="0" borderId="83" xfId="4" applyFont="1" applyBorder="1" applyAlignment="1">
      <alignment horizontal="center" vertical="center"/>
    </xf>
    <xf numFmtId="0" fontId="29" fillId="0" borderId="82" xfId="4" applyFont="1" applyBorder="1" applyAlignment="1">
      <alignment horizontal="center" vertical="center"/>
    </xf>
    <xf numFmtId="0" fontId="29" fillId="0" borderId="29" xfId="4" applyFont="1" applyBorder="1">
      <alignment vertical="center"/>
    </xf>
    <xf numFmtId="0" fontId="29" fillId="0" borderId="11" xfId="4" applyFont="1" applyBorder="1">
      <alignment vertical="center"/>
    </xf>
    <xf numFmtId="0" fontId="29" fillId="0" borderId="25" xfId="4" applyFont="1" applyBorder="1">
      <alignment vertical="center"/>
    </xf>
  </cellXfs>
  <cellStyles count="5">
    <cellStyle name="ハイパーリンク" xfId="1" builtinId="8"/>
    <cellStyle name="標準" xfId="0" builtinId="0"/>
    <cellStyle name="標準 2" xfId="2" xr:uid="{00000000-0005-0000-0000-000002000000}"/>
    <cellStyle name="標準 3 3 4 3" xfId="4" xr:uid="{B093C981-EA3E-4515-850E-970F95F6F496}"/>
    <cellStyle name="標準 30 2" xfId="3" xr:uid="{00000000-0005-0000-0000-000003000000}"/>
  </cellStyles>
  <dxfs count="19">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DBEEF4"/>
      <color rgb="FF385D8A"/>
      <color rgb="FFFFB9F0"/>
      <color rgb="FFFFCC99"/>
      <color rgb="FF0000FF"/>
      <color rgb="FFFBBDBD"/>
      <color rgb="FFCCFDB1"/>
      <color rgb="FF79DCFF"/>
      <color rgb="FF66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emf"/><Relationship Id="rId6" Type="http://schemas.openxmlformats.org/officeDocument/2006/relationships/image" Target="../media/image7.PNG"/><Relationship Id="rId11" Type="http://schemas.openxmlformats.org/officeDocument/2006/relationships/hyperlink" Target="https://aip01.dndev.net/jira/browse/METHUD800B-6441" TargetMode="External"/><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9" Type="http://schemas.openxmlformats.org/officeDocument/2006/relationships/hyperlink" Target="https://aip01.dndev.net/jira/browse/METHUD800B-6441" TargetMode="External"/></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258778E-9D83-4044-A29C-11D31A6EFA58}"/>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5854E319-F5B9-4ADB-B140-CE60AC7DA4E6}"/>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DD72FD5B-7E2C-46A6-97D0-14869095B0D6}"/>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758C3D82-8903-4AD4-8B84-0267AABB5EF2}"/>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22411</xdr:colOff>
      <xdr:row>113</xdr:row>
      <xdr:rowOff>336174</xdr:rowOff>
    </xdr:from>
    <xdr:to>
      <xdr:col>49</xdr:col>
      <xdr:colOff>437029</xdr:colOff>
      <xdr:row>220</xdr:row>
      <xdr:rowOff>19489</xdr:rowOff>
    </xdr:to>
    <xdr:pic>
      <xdr:nvPicPr>
        <xdr:cNvPr id="15" name="図 14">
          <a:extLst>
            <a:ext uri="{FF2B5EF4-FFF2-40B4-BE49-F238E27FC236}">
              <a16:creationId xmlns:a16="http://schemas.microsoft.com/office/drawing/2014/main" id="{516C04CD-5621-43C3-B13B-3A6D96012257}"/>
            </a:ext>
          </a:extLst>
        </xdr:cNvPr>
        <xdr:cNvPicPr>
          <a:picLocks noChangeAspect="1" noChangeArrowheads="1"/>
        </xdr:cNvPicPr>
      </xdr:nvPicPr>
      <xdr:blipFill rotWithShape="1">
        <a:blip xmlns:r="http://schemas.openxmlformats.org/officeDocument/2006/relationships" r:embed="rId1"/>
        <a:srcRect t="48084" r="18425" b="2746"/>
        <a:stretch/>
      </xdr:blipFill>
      <xdr:spPr bwMode="auto">
        <a:xfrm>
          <a:off x="23095323" y="24966703"/>
          <a:ext cx="16136471" cy="2181493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26</xdr:col>
      <xdr:colOff>33616</xdr:colOff>
      <xdr:row>55</xdr:row>
      <xdr:rowOff>268940</xdr:rowOff>
    </xdr:from>
    <xdr:to>
      <xdr:col>50</xdr:col>
      <xdr:colOff>67236</xdr:colOff>
      <xdr:row>98</xdr:row>
      <xdr:rowOff>54395</xdr:rowOff>
    </xdr:to>
    <xdr:pic>
      <xdr:nvPicPr>
        <xdr:cNvPr id="2" name="図 1">
          <a:extLst>
            <a:ext uri="{FF2B5EF4-FFF2-40B4-BE49-F238E27FC236}">
              <a16:creationId xmlns:a16="http://schemas.microsoft.com/office/drawing/2014/main" id="{E0CBAC30-A6DE-415B-907D-7E3569E2CFF4}"/>
            </a:ext>
          </a:extLst>
        </xdr:cNvPr>
        <xdr:cNvPicPr>
          <a:picLocks noChangeAspect="1" noChangeArrowheads="1"/>
        </xdr:cNvPicPr>
      </xdr:nvPicPr>
      <xdr:blipFill rotWithShape="1">
        <a:blip xmlns:r="http://schemas.openxmlformats.org/officeDocument/2006/relationships" r:embed="rId1"/>
        <a:srcRect t="25302" r="18251" b="51620"/>
        <a:stretch/>
      </xdr:blipFill>
      <xdr:spPr bwMode="auto">
        <a:xfrm>
          <a:off x="23106528" y="11710146"/>
          <a:ext cx="16439032" cy="104086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26</xdr:col>
      <xdr:colOff>48491</xdr:colOff>
      <xdr:row>31</xdr:row>
      <xdr:rowOff>68657</xdr:rowOff>
    </xdr:from>
    <xdr:to>
      <xdr:col>49</xdr:col>
      <xdr:colOff>235357</xdr:colOff>
      <xdr:row>55</xdr:row>
      <xdr:rowOff>268935</xdr:rowOff>
    </xdr:to>
    <xdr:pic>
      <xdr:nvPicPr>
        <xdr:cNvPr id="156" name="図 155">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913436" y="7300730"/>
          <a:ext cx="14526321" cy="4245805"/>
        </a:xfrm>
        <a:prstGeom prst="rect">
          <a:avLst/>
        </a:prstGeom>
      </xdr:spPr>
    </xdr:pic>
    <xdr:clientData/>
  </xdr:twoCellAnchor>
  <xdr:twoCellAnchor>
    <xdr:from>
      <xdr:col>0</xdr:col>
      <xdr:colOff>587830</xdr:colOff>
      <xdr:row>77</xdr:row>
      <xdr:rowOff>58593</xdr:rowOff>
    </xdr:from>
    <xdr:to>
      <xdr:col>3</xdr:col>
      <xdr:colOff>99995</xdr:colOff>
      <xdr:row>82</xdr:row>
      <xdr:rowOff>110137</xdr:rowOff>
    </xdr:to>
    <xdr:sp macro="" textlink="">
      <xdr:nvSpPr>
        <xdr:cNvPr id="92" name="線吹き出し 1 (枠付き) 91">
          <a:extLst>
            <a:ext uri="{FF2B5EF4-FFF2-40B4-BE49-F238E27FC236}">
              <a16:creationId xmlns:a16="http://schemas.microsoft.com/office/drawing/2014/main" id="{00000000-0008-0000-0900-00005C000000}"/>
            </a:ext>
          </a:extLst>
        </xdr:cNvPr>
        <xdr:cNvSpPr/>
      </xdr:nvSpPr>
      <xdr:spPr>
        <a:xfrm>
          <a:off x="587830" y="18593122"/>
          <a:ext cx="3154077" cy="891986"/>
        </a:xfrm>
        <a:prstGeom prst="borderCallout1">
          <a:avLst>
            <a:gd name="adj1" fmla="val 46491"/>
            <a:gd name="adj2" fmla="val 99417"/>
            <a:gd name="adj3" fmla="val -41576"/>
            <a:gd name="adj4" fmla="val 116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7</xdr:col>
      <xdr:colOff>134790</xdr:colOff>
      <xdr:row>32</xdr:row>
      <xdr:rowOff>121664</xdr:rowOff>
    </xdr:from>
    <xdr:to>
      <xdr:col>11</xdr:col>
      <xdr:colOff>883765</xdr:colOff>
      <xdr:row>37</xdr:row>
      <xdr:rowOff>41620</xdr:rowOff>
    </xdr:to>
    <xdr:sp macro="" textlink="">
      <xdr:nvSpPr>
        <xdr:cNvPr id="94" name="線吹き出し 1 (枠付き) 93">
          <a:extLst>
            <a:ext uri="{FF2B5EF4-FFF2-40B4-BE49-F238E27FC236}">
              <a16:creationId xmlns:a16="http://schemas.microsoft.com/office/drawing/2014/main" id="{00000000-0008-0000-0900-00005E000000}"/>
            </a:ext>
          </a:extLst>
        </xdr:cNvPr>
        <xdr:cNvSpPr/>
      </xdr:nvSpPr>
      <xdr:spPr>
        <a:xfrm>
          <a:off x="4339237" y="7598229"/>
          <a:ext cx="2864646" cy="771603"/>
        </a:xfrm>
        <a:prstGeom prst="borderCallout1">
          <a:avLst>
            <a:gd name="adj1" fmla="val 52423"/>
            <a:gd name="adj2" fmla="val 83"/>
            <a:gd name="adj3" fmla="val -43627"/>
            <a:gd name="adj4" fmla="val -182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1378323</xdr:colOff>
      <xdr:row>76</xdr:row>
      <xdr:rowOff>123264</xdr:rowOff>
    </xdr:from>
    <xdr:to>
      <xdr:col>13</xdr:col>
      <xdr:colOff>737347</xdr:colOff>
      <xdr:row>83</xdr:row>
      <xdr:rowOff>143754</xdr:rowOff>
    </xdr:to>
    <xdr:sp macro="" textlink="">
      <xdr:nvSpPr>
        <xdr:cNvPr id="95" name="線吹き出し 1 (枠付き) 94">
          <a:extLst>
            <a:ext uri="{FF2B5EF4-FFF2-40B4-BE49-F238E27FC236}">
              <a16:creationId xmlns:a16="http://schemas.microsoft.com/office/drawing/2014/main" id="{00000000-0008-0000-0900-00005F000000}"/>
            </a:ext>
          </a:extLst>
        </xdr:cNvPr>
        <xdr:cNvSpPr/>
      </xdr:nvSpPr>
      <xdr:spPr>
        <a:xfrm>
          <a:off x="6824382" y="18489705"/>
          <a:ext cx="4065494" cy="1197108"/>
        </a:xfrm>
        <a:prstGeom prst="borderCallout1">
          <a:avLst>
            <a:gd name="adj1" fmla="val 48645"/>
            <a:gd name="adj2" fmla="val -635"/>
            <a:gd name="adj3" fmla="val -19336"/>
            <a:gd name="adj4" fmla="val -187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110073</xdr:colOff>
      <xdr:row>137</xdr:row>
      <xdr:rowOff>36179</xdr:rowOff>
    </xdr:from>
    <xdr:to>
      <xdr:col>3</xdr:col>
      <xdr:colOff>210131</xdr:colOff>
      <xdr:row>141</xdr:row>
      <xdr:rowOff>114616</xdr:rowOff>
    </xdr:to>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793632" y="32824591"/>
          <a:ext cx="3058411" cy="750790"/>
        </a:xfrm>
        <a:prstGeom prst="borderCallout1">
          <a:avLst>
            <a:gd name="adj1" fmla="val 46491"/>
            <a:gd name="adj2" fmla="val 99417"/>
            <a:gd name="adj3" fmla="val -46593"/>
            <a:gd name="adj4" fmla="val 1162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34001</xdr:colOff>
      <xdr:row>136</xdr:row>
      <xdr:rowOff>56030</xdr:rowOff>
    </xdr:from>
    <xdr:to>
      <xdr:col>13</xdr:col>
      <xdr:colOff>777688</xdr:colOff>
      <xdr:row>144</xdr:row>
      <xdr:rowOff>87728</xdr:rowOff>
    </xdr:to>
    <xdr:sp macro="" textlink="">
      <xdr:nvSpPr>
        <xdr:cNvPr id="97" name="線吹き出し 1 (枠付き) 96">
          <a:extLst>
            <a:ext uri="{FF2B5EF4-FFF2-40B4-BE49-F238E27FC236}">
              <a16:creationId xmlns:a16="http://schemas.microsoft.com/office/drawing/2014/main" id="{00000000-0008-0000-0900-000061000000}"/>
            </a:ext>
          </a:extLst>
        </xdr:cNvPr>
        <xdr:cNvSpPr/>
      </xdr:nvSpPr>
      <xdr:spPr>
        <a:xfrm>
          <a:off x="7048883" y="32676354"/>
          <a:ext cx="3881334" cy="1376403"/>
        </a:xfrm>
        <a:prstGeom prst="borderCallout1">
          <a:avLst>
            <a:gd name="adj1" fmla="val 48645"/>
            <a:gd name="adj2" fmla="val -635"/>
            <a:gd name="adj3" fmla="val -11850"/>
            <a:gd name="adj4" fmla="val -19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286772</xdr:colOff>
      <xdr:row>212</xdr:row>
      <xdr:rowOff>39540</xdr:rowOff>
    </xdr:from>
    <xdr:to>
      <xdr:col>13</xdr:col>
      <xdr:colOff>1164771</xdr:colOff>
      <xdr:row>218</xdr:row>
      <xdr:rowOff>26224</xdr:rowOff>
    </xdr:to>
    <xdr:sp macro="" textlink="">
      <xdr:nvSpPr>
        <xdr:cNvPr id="98" name="線吹き出し 1 (枠付き) 97">
          <a:extLst>
            <a:ext uri="{FF2B5EF4-FFF2-40B4-BE49-F238E27FC236}">
              <a16:creationId xmlns:a16="http://schemas.microsoft.com/office/drawing/2014/main" id="{00000000-0008-0000-0900-000062000000}"/>
            </a:ext>
          </a:extLst>
        </xdr:cNvPr>
        <xdr:cNvSpPr/>
      </xdr:nvSpPr>
      <xdr:spPr>
        <a:xfrm>
          <a:off x="5163572" y="44061369"/>
          <a:ext cx="5123428" cy="966398"/>
        </a:xfrm>
        <a:prstGeom prst="borderCallout1">
          <a:avLst>
            <a:gd name="adj1" fmla="val 47020"/>
            <a:gd name="adj2" fmla="val 240"/>
            <a:gd name="adj3" fmla="val 130658"/>
            <a:gd name="adj4" fmla="val -35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として、切り出す。</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を統合した真理値表では出力パターンが多くなりすぎてしまうため。</a:t>
          </a:r>
        </a:p>
      </xdr:txBody>
    </xdr:sp>
    <xdr:clientData/>
  </xdr:twoCellAnchor>
  <xdr:twoCellAnchor>
    <xdr:from>
      <xdr:col>13</xdr:col>
      <xdr:colOff>971068</xdr:colOff>
      <xdr:row>253</xdr:row>
      <xdr:rowOff>90608</xdr:rowOff>
    </xdr:from>
    <xdr:to>
      <xdr:col>16</xdr:col>
      <xdr:colOff>729343</xdr:colOff>
      <xdr:row>261</xdr:row>
      <xdr:rowOff>22352</xdr:rowOff>
    </xdr:to>
    <xdr:sp macro="" textlink="">
      <xdr:nvSpPr>
        <xdr:cNvPr id="99" name="線吹き出し 1 (枠付き) 98">
          <a:extLst>
            <a:ext uri="{FF2B5EF4-FFF2-40B4-BE49-F238E27FC236}">
              <a16:creationId xmlns:a16="http://schemas.microsoft.com/office/drawing/2014/main" id="{00000000-0008-0000-0900-000063000000}"/>
            </a:ext>
          </a:extLst>
        </xdr:cNvPr>
        <xdr:cNvSpPr/>
      </xdr:nvSpPr>
      <xdr:spPr>
        <a:xfrm>
          <a:off x="10093297" y="52537979"/>
          <a:ext cx="3470303" cy="1238030"/>
        </a:xfrm>
        <a:prstGeom prst="borderCallout1">
          <a:avLst>
            <a:gd name="adj1" fmla="val 47020"/>
            <a:gd name="adj2" fmla="val 240"/>
            <a:gd name="adj3" fmla="val -15124"/>
            <a:gd name="adj4" fmla="val -138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HVIND_JDG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となるケースはない為、判定結果は一律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で定義するためのダミー状態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97971</xdr:colOff>
      <xdr:row>253</xdr:row>
      <xdr:rowOff>64034</xdr:rowOff>
    </xdr:from>
    <xdr:to>
      <xdr:col>4</xdr:col>
      <xdr:colOff>174171</xdr:colOff>
      <xdr:row>258</xdr:row>
      <xdr:rowOff>108857</xdr:rowOff>
    </xdr:to>
    <xdr:sp macro="" textlink="">
      <xdr:nvSpPr>
        <xdr:cNvPr id="103" name="線吹き出し 1 (枠付き) 102">
          <a:extLst>
            <a:ext uri="{FF2B5EF4-FFF2-40B4-BE49-F238E27FC236}">
              <a16:creationId xmlns:a16="http://schemas.microsoft.com/office/drawing/2014/main" id="{00000000-0008-0000-0900-000067000000}"/>
            </a:ext>
          </a:extLst>
        </xdr:cNvPr>
        <xdr:cNvSpPr/>
      </xdr:nvSpPr>
      <xdr:spPr>
        <a:xfrm>
          <a:off x="718457" y="52511405"/>
          <a:ext cx="2960914" cy="861252"/>
        </a:xfrm>
        <a:prstGeom prst="borderCallout1">
          <a:avLst>
            <a:gd name="adj1" fmla="val 47020"/>
            <a:gd name="adj2" fmla="val 97837"/>
            <a:gd name="adj3" fmla="val -19455"/>
            <a:gd name="adj4" fmla="val 104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・電源状態は各判定結果に含まれる</a:t>
          </a:r>
        </a:p>
      </xdr:txBody>
    </xdr:sp>
    <xdr:clientData/>
  </xdr:twoCellAnchor>
  <xdr:twoCellAnchor>
    <xdr:from>
      <xdr:col>10</xdr:col>
      <xdr:colOff>92850</xdr:colOff>
      <xdr:row>47</xdr:row>
      <xdr:rowOff>58911</xdr:rowOff>
    </xdr:from>
    <xdr:to>
      <xdr:col>12</xdr:col>
      <xdr:colOff>1093695</xdr:colOff>
      <xdr:row>49</xdr:row>
      <xdr:rowOff>114938</xdr:rowOff>
    </xdr:to>
    <xdr:sp macro="" textlink="">
      <xdr:nvSpPr>
        <xdr:cNvPr id="104" name="線吹き出し 1 (枠付き) 103">
          <a:extLst>
            <a:ext uri="{FF2B5EF4-FFF2-40B4-BE49-F238E27FC236}">
              <a16:creationId xmlns:a16="http://schemas.microsoft.com/office/drawing/2014/main" id="{00000000-0008-0000-0900-000068000000}"/>
            </a:ext>
          </a:extLst>
        </xdr:cNvPr>
        <xdr:cNvSpPr/>
      </xdr:nvSpPr>
      <xdr:spPr>
        <a:xfrm>
          <a:off x="4996544" y="10090417"/>
          <a:ext cx="3833692" cy="396686"/>
        </a:xfrm>
        <a:prstGeom prst="borderCallout1">
          <a:avLst>
            <a:gd name="adj1" fmla="val 52423"/>
            <a:gd name="adj2" fmla="val 83"/>
            <a:gd name="adj3" fmla="val 167054"/>
            <a:gd name="adj4" fmla="val -20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ビットを超えないため</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を使用</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201384</xdr:colOff>
      <xdr:row>106</xdr:row>
      <xdr:rowOff>3522</xdr:rowOff>
    </xdr:from>
    <xdr:to>
      <xdr:col>12</xdr:col>
      <xdr:colOff>816428</xdr:colOff>
      <xdr:row>108</xdr:row>
      <xdr:rowOff>119743</xdr:rowOff>
    </xdr:to>
    <xdr:sp macro="" textlink="">
      <xdr:nvSpPr>
        <xdr:cNvPr id="105" name="線吹き出し 1 (枠付き) 104">
          <a:extLst>
            <a:ext uri="{FF2B5EF4-FFF2-40B4-BE49-F238E27FC236}">
              <a16:creationId xmlns:a16="http://schemas.microsoft.com/office/drawing/2014/main" id="{00000000-0008-0000-0900-000069000000}"/>
            </a:ext>
          </a:extLst>
        </xdr:cNvPr>
        <xdr:cNvSpPr/>
      </xdr:nvSpPr>
      <xdr:spPr>
        <a:xfrm>
          <a:off x="4849584" y="22645808"/>
          <a:ext cx="3673930" cy="442792"/>
        </a:xfrm>
        <a:prstGeom prst="borderCallout1">
          <a:avLst>
            <a:gd name="adj1" fmla="val 52423"/>
            <a:gd name="adj2" fmla="val 83"/>
            <a:gd name="adj3" fmla="val 110510"/>
            <a:gd name="adj4" fmla="val -235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p>
      </xdr:txBody>
    </xdr:sp>
    <xdr:clientData/>
  </xdr:twoCellAnchor>
  <xdr:twoCellAnchor editAs="absolute">
    <xdr:from>
      <xdr:col>7</xdr:col>
      <xdr:colOff>108856</xdr:colOff>
      <xdr:row>256</xdr:row>
      <xdr:rowOff>1</xdr:rowOff>
    </xdr:from>
    <xdr:to>
      <xdr:col>11</xdr:col>
      <xdr:colOff>964119</xdr:colOff>
      <xdr:row>263</xdr:row>
      <xdr:rowOff>107277</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4299856" y="53070580"/>
          <a:ext cx="2956206" cy="1242111"/>
        </a:xfrm>
        <a:prstGeom prst="borderCallout1">
          <a:avLst>
            <a:gd name="adj1" fmla="val -4776"/>
            <a:gd name="adj2" fmla="val 23904"/>
            <a:gd name="adj3" fmla="val -64401"/>
            <a:gd name="adj4" fmla="val 449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PTSYS_JDG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となるケースはない為、判定結果は一律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で定義するためのダミー状態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48491</xdr:colOff>
      <xdr:row>4</xdr:row>
      <xdr:rowOff>68656</xdr:rowOff>
    </xdr:from>
    <xdr:to>
      <xdr:col>49</xdr:col>
      <xdr:colOff>191173</xdr:colOff>
      <xdr:row>26</xdr:row>
      <xdr:rowOff>106979</xdr:rowOff>
    </xdr:to>
    <xdr:pic>
      <xdr:nvPicPr>
        <xdr:cNvPr id="87" name="図 86">
          <a:extLst>
            <a:ext uri="{FF2B5EF4-FFF2-40B4-BE49-F238E27FC236}">
              <a16:creationId xmlns:a16="http://schemas.microsoft.com/office/drawing/2014/main" id="{00000000-0008-0000-0900-00005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913436" y="733674"/>
          <a:ext cx="14482137" cy="5760250"/>
        </a:xfrm>
        <a:prstGeom prst="rect">
          <a:avLst/>
        </a:prstGeom>
      </xdr:spPr>
    </xdr:pic>
    <xdr:clientData/>
  </xdr:twoCellAnchor>
  <xdr:twoCellAnchor>
    <xdr:from>
      <xdr:col>19</xdr:col>
      <xdr:colOff>353291</xdr:colOff>
      <xdr:row>5</xdr:row>
      <xdr:rowOff>27092</xdr:rowOff>
    </xdr:from>
    <xdr:to>
      <xdr:col>24</xdr:col>
      <xdr:colOff>207818</xdr:colOff>
      <xdr:row>8</xdr:row>
      <xdr:rowOff>47876</xdr:rowOff>
    </xdr:to>
    <xdr:sp macro="" textlink="">
      <xdr:nvSpPr>
        <xdr:cNvPr id="112" name="正方形/長方形 111">
          <a:extLst>
            <a:ext uri="{FF2B5EF4-FFF2-40B4-BE49-F238E27FC236}">
              <a16:creationId xmlns:a16="http://schemas.microsoft.com/office/drawing/2014/main" id="{00000000-0008-0000-0900-000070000000}"/>
            </a:ext>
          </a:extLst>
        </xdr:cNvPr>
        <xdr:cNvSpPr/>
      </xdr:nvSpPr>
      <xdr:spPr>
        <a:xfrm>
          <a:off x="16313727" y="858365"/>
          <a:ext cx="3512127" cy="519547"/>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rPr>
            <a:t>からの差分箇所は赤字にて記載</a:t>
          </a:r>
        </a:p>
      </xdr:txBody>
    </xdr:sp>
    <xdr:clientData/>
  </xdr:twoCellAnchor>
  <xdr:twoCellAnchor editAs="absolute">
    <xdr:from>
      <xdr:col>35</xdr:col>
      <xdr:colOff>157823</xdr:colOff>
      <xdr:row>9</xdr:row>
      <xdr:rowOff>89031</xdr:rowOff>
    </xdr:from>
    <xdr:to>
      <xdr:col>36</xdr:col>
      <xdr:colOff>553163</xdr:colOff>
      <xdr:row>19</xdr:row>
      <xdr:rowOff>82512</xdr:rowOff>
    </xdr:to>
    <xdr:sp macro="" textlink="">
      <xdr:nvSpPr>
        <xdr:cNvPr id="114" name="正方形/長方形 113">
          <a:extLst>
            <a:ext uri="{FF2B5EF4-FFF2-40B4-BE49-F238E27FC236}">
              <a16:creationId xmlns:a16="http://schemas.microsoft.com/office/drawing/2014/main" id="{00000000-0008-0000-0900-000072000000}"/>
            </a:ext>
          </a:extLst>
        </xdr:cNvPr>
        <xdr:cNvSpPr/>
      </xdr:nvSpPr>
      <xdr:spPr>
        <a:xfrm>
          <a:off x="29382764" y="1601825"/>
          <a:ext cx="1078899" cy="38034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172166</xdr:colOff>
      <xdr:row>3</xdr:row>
      <xdr:rowOff>138543</xdr:rowOff>
    </xdr:from>
    <xdr:to>
      <xdr:col>39</xdr:col>
      <xdr:colOff>438861</xdr:colOff>
      <xdr:row>6</xdr:row>
      <xdr:rowOff>132563</xdr:rowOff>
    </xdr:to>
    <xdr:sp macro="" textlink="">
      <xdr:nvSpPr>
        <xdr:cNvPr id="115" name="線吹き出し 1 (枠付き) 114">
          <a:extLst>
            <a:ext uri="{FF2B5EF4-FFF2-40B4-BE49-F238E27FC236}">
              <a16:creationId xmlns:a16="http://schemas.microsoft.com/office/drawing/2014/main" id="{00000000-0008-0000-0900-000073000000}"/>
            </a:ext>
          </a:extLst>
        </xdr:cNvPr>
        <xdr:cNvSpPr/>
      </xdr:nvSpPr>
      <xdr:spPr>
        <a:xfrm>
          <a:off x="27271657" y="637307"/>
          <a:ext cx="2137059" cy="492783"/>
        </a:xfrm>
        <a:prstGeom prst="borderCallout1">
          <a:avLst>
            <a:gd name="adj1" fmla="val 48645"/>
            <a:gd name="adj2" fmla="val -635"/>
            <a:gd name="adj3" fmla="val 190492"/>
            <a:gd name="adj4" fmla="val -12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106278</xdr:colOff>
      <xdr:row>9</xdr:row>
      <xdr:rowOff>97996</xdr:rowOff>
    </xdr:from>
    <xdr:to>
      <xdr:col>41</xdr:col>
      <xdr:colOff>304391</xdr:colOff>
      <xdr:row>19</xdr:row>
      <xdr:rowOff>91477</xdr:rowOff>
    </xdr:to>
    <xdr:sp macro="" textlink="">
      <xdr:nvSpPr>
        <xdr:cNvPr id="116" name="正方形/長方形 115">
          <a:extLst>
            <a:ext uri="{FF2B5EF4-FFF2-40B4-BE49-F238E27FC236}">
              <a16:creationId xmlns:a16="http://schemas.microsoft.com/office/drawing/2014/main" id="{00000000-0008-0000-0900-000074000000}"/>
            </a:ext>
          </a:extLst>
        </xdr:cNvPr>
        <xdr:cNvSpPr/>
      </xdr:nvSpPr>
      <xdr:spPr>
        <a:xfrm>
          <a:off x="32065454" y="1610790"/>
          <a:ext cx="1565231" cy="38034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286462</xdr:colOff>
      <xdr:row>4</xdr:row>
      <xdr:rowOff>1421</xdr:rowOff>
    </xdr:from>
    <xdr:to>
      <xdr:col>43</xdr:col>
      <xdr:colOff>553157</xdr:colOff>
      <xdr:row>6</xdr:row>
      <xdr:rowOff>161695</xdr:rowOff>
    </xdr:to>
    <xdr:sp macro="" textlink="">
      <xdr:nvSpPr>
        <xdr:cNvPr id="117" name="線吹き出し 1 (枠付き) 116">
          <a:extLst>
            <a:ext uri="{FF2B5EF4-FFF2-40B4-BE49-F238E27FC236}">
              <a16:creationId xmlns:a16="http://schemas.microsoft.com/office/drawing/2014/main" id="{00000000-0008-0000-0900-000075000000}"/>
            </a:ext>
          </a:extLst>
        </xdr:cNvPr>
        <xdr:cNvSpPr/>
      </xdr:nvSpPr>
      <xdr:spPr>
        <a:xfrm>
          <a:off x="29879771" y="666439"/>
          <a:ext cx="2137059" cy="492783"/>
        </a:xfrm>
        <a:prstGeom prst="borderCallout1">
          <a:avLst>
            <a:gd name="adj1" fmla="val 48645"/>
            <a:gd name="adj2" fmla="val -635"/>
            <a:gd name="adj3" fmla="val 190492"/>
            <a:gd name="adj4" fmla="val -12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105825</xdr:colOff>
      <xdr:row>25</xdr:row>
      <xdr:rowOff>82512</xdr:rowOff>
    </xdr:from>
    <xdr:to>
      <xdr:col>41</xdr:col>
      <xdr:colOff>331285</xdr:colOff>
      <xdr:row>26</xdr:row>
      <xdr:rowOff>109406</xdr:rowOff>
    </xdr:to>
    <xdr:sp macro="" textlink="">
      <xdr:nvSpPr>
        <xdr:cNvPr id="118" name="正方形/長方形 117">
          <a:extLst>
            <a:ext uri="{FF2B5EF4-FFF2-40B4-BE49-F238E27FC236}">
              <a16:creationId xmlns:a16="http://schemas.microsoft.com/office/drawing/2014/main" id="{00000000-0008-0000-0900-000076000000}"/>
            </a:ext>
          </a:extLst>
        </xdr:cNvPr>
        <xdr:cNvSpPr/>
      </xdr:nvSpPr>
      <xdr:spPr>
        <a:xfrm>
          <a:off x="29075680" y="6303203"/>
          <a:ext cx="1472369" cy="193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80763</xdr:colOff>
      <xdr:row>27</xdr:row>
      <xdr:rowOff>60101</xdr:rowOff>
    </xdr:from>
    <xdr:to>
      <xdr:col>42</xdr:col>
      <xdr:colOff>582298</xdr:colOff>
      <xdr:row>29</xdr:row>
      <xdr:rowOff>99809</xdr:rowOff>
    </xdr:to>
    <xdr:sp macro="" textlink="">
      <xdr:nvSpPr>
        <xdr:cNvPr id="119" name="線吹き出し 1 (枠付き) 118">
          <a:extLst>
            <a:ext uri="{FF2B5EF4-FFF2-40B4-BE49-F238E27FC236}">
              <a16:creationId xmlns:a16="http://schemas.microsoft.com/office/drawing/2014/main" id="{00000000-0008-0000-0900-000077000000}"/>
            </a:ext>
          </a:extLst>
        </xdr:cNvPr>
        <xdr:cNvSpPr/>
      </xdr:nvSpPr>
      <xdr:spPr>
        <a:xfrm>
          <a:off x="29674072" y="6613301"/>
          <a:ext cx="1748444" cy="372217"/>
        </a:xfrm>
        <a:prstGeom prst="borderCallout1">
          <a:avLst>
            <a:gd name="adj1" fmla="val 48645"/>
            <a:gd name="adj2" fmla="val -635"/>
            <a:gd name="adj3" fmla="val -23554"/>
            <a:gd name="adj4" fmla="val -8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93316</xdr:colOff>
      <xdr:row>27</xdr:row>
      <xdr:rowOff>68657</xdr:rowOff>
    </xdr:from>
    <xdr:to>
      <xdr:col>39</xdr:col>
      <xdr:colOff>295427</xdr:colOff>
      <xdr:row>29</xdr:row>
      <xdr:rowOff>104290</xdr:rowOff>
    </xdr:to>
    <xdr:sp macro="" textlink="">
      <xdr:nvSpPr>
        <xdr:cNvPr id="120" name="線吹き出し 1 (枠付き) 119">
          <a:extLst>
            <a:ext uri="{FF2B5EF4-FFF2-40B4-BE49-F238E27FC236}">
              <a16:creationId xmlns:a16="http://schemas.microsoft.com/office/drawing/2014/main" id="{00000000-0008-0000-0900-000078000000}"/>
            </a:ext>
          </a:extLst>
        </xdr:cNvPr>
        <xdr:cNvSpPr/>
      </xdr:nvSpPr>
      <xdr:spPr>
        <a:xfrm>
          <a:off x="27816261" y="6621857"/>
          <a:ext cx="1449021" cy="368142"/>
        </a:xfrm>
        <a:prstGeom prst="borderCallout1">
          <a:avLst>
            <a:gd name="adj1" fmla="val 48645"/>
            <a:gd name="adj2" fmla="val -635"/>
            <a:gd name="adj3" fmla="val -23088"/>
            <a:gd name="adj4" fmla="val -6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532053</xdr:colOff>
      <xdr:row>25</xdr:row>
      <xdr:rowOff>73546</xdr:rowOff>
    </xdr:from>
    <xdr:to>
      <xdr:col>39</xdr:col>
      <xdr:colOff>111239</xdr:colOff>
      <xdr:row>26</xdr:row>
      <xdr:rowOff>100440</xdr:rowOff>
    </xdr:to>
    <xdr:sp macro="" textlink="">
      <xdr:nvSpPr>
        <xdr:cNvPr id="121" name="正方形/長方形 120">
          <a:extLst>
            <a:ext uri="{FF2B5EF4-FFF2-40B4-BE49-F238E27FC236}">
              <a16:creationId xmlns:a16="http://schemas.microsoft.com/office/drawing/2014/main" id="{00000000-0008-0000-0900-000079000000}"/>
            </a:ext>
          </a:extLst>
        </xdr:cNvPr>
        <xdr:cNvSpPr/>
      </xdr:nvSpPr>
      <xdr:spPr>
        <a:xfrm>
          <a:off x="27631544" y="6294237"/>
          <a:ext cx="1449550" cy="193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50</xdr:col>
      <xdr:colOff>188492</xdr:colOff>
      <xdr:row>17</xdr:row>
      <xdr:rowOff>226062</xdr:rowOff>
    </xdr:from>
    <xdr:to>
      <xdr:col>57</xdr:col>
      <xdr:colOff>322731</xdr:colOff>
      <xdr:row>18</xdr:row>
      <xdr:rowOff>663388</xdr:rowOff>
    </xdr:to>
    <xdr:sp macro="" textlink="">
      <xdr:nvSpPr>
        <xdr:cNvPr id="122" name="線吹き出し 1 (枠付き) 121">
          <a:extLst>
            <a:ext uri="{FF2B5EF4-FFF2-40B4-BE49-F238E27FC236}">
              <a16:creationId xmlns:a16="http://schemas.microsoft.com/office/drawing/2014/main" id="{00000000-0008-0000-0900-00007A000000}"/>
            </a:ext>
          </a:extLst>
        </xdr:cNvPr>
        <xdr:cNvSpPr/>
      </xdr:nvSpPr>
      <xdr:spPr>
        <a:xfrm>
          <a:off x="35841127" y="3354744"/>
          <a:ext cx="4464192" cy="1208291"/>
        </a:xfrm>
        <a:prstGeom prst="borderCallout1">
          <a:avLst>
            <a:gd name="adj1" fmla="val 48645"/>
            <a:gd name="adj2" fmla="val -635"/>
            <a:gd name="adj3" fmla="val -21798"/>
            <a:gd name="adj4" fmla="val -1592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HVBUZZ=001b</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HVBUZZ=other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than 001b -&gt; 001b</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単発吹鳴は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側でエッジ判定されるため、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では従来通りレベルで通知する。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48492</xdr:colOff>
      <xdr:row>15</xdr:row>
      <xdr:rowOff>32855</xdr:rowOff>
    </xdr:from>
    <xdr:to>
      <xdr:col>49</xdr:col>
      <xdr:colOff>160317</xdr:colOff>
      <xdr:row>16</xdr:row>
      <xdr:rowOff>333173</xdr:rowOff>
    </xdr:to>
    <xdr:sp macro="" textlink="">
      <xdr:nvSpPr>
        <xdr:cNvPr id="123" name="正方形/長方形 122">
          <a:extLst>
            <a:ext uri="{FF2B5EF4-FFF2-40B4-BE49-F238E27FC236}">
              <a16:creationId xmlns:a16="http://schemas.microsoft.com/office/drawing/2014/main" id="{00000000-0008-0000-0900-00007B000000}"/>
            </a:ext>
          </a:extLst>
        </xdr:cNvPr>
        <xdr:cNvSpPr/>
      </xdr:nvSpPr>
      <xdr:spPr>
        <a:xfrm>
          <a:off x="23121404" y="2643826"/>
          <a:ext cx="15833678" cy="4684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51</xdr:col>
      <xdr:colOff>138544</xdr:colOff>
      <xdr:row>4</xdr:row>
      <xdr:rowOff>133970</xdr:rowOff>
    </xdr:from>
    <xdr:to>
      <xdr:col>59</xdr:col>
      <xdr:colOff>394447</xdr:colOff>
      <xdr:row>8</xdr:row>
      <xdr:rowOff>107577</xdr:rowOff>
    </xdr:to>
    <xdr:sp macro="" textlink="">
      <xdr:nvSpPr>
        <xdr:cNvPr id="124" name="線吹き出し 1 (枠付き) 123">
          <a:extLst>
            <a:ext uri="{FF2B5EF4-FFF2-40B4-BE49-F238E27FC236}">
              <a16:creationId xmlns:a16="http://schemas.microsoft.com/office/drawing/2014/main" id="{00000000-0008-0000-0900-00007C000000}"/>
            </a:ext>
          </a:extLst>
        </xdr:cNvPr>
        <xdr:cNvSpPr/>
      </xdr:nvSpPr>
      <xdr:spPr>
        <a:xfrm>
          <a:off x="36409744" y="815288"/>
          <a:ext cx="5204421" cy="654924"/>
        </a:xfrm>
        <a:prstGeom prst="borderCallout1">
          <a:avLst>
            <a:gd name="adj1" fmla="val 48645"/>
            <a:gd name="adj2" fmla="val -635"/>
            <a:gd name="adj3" fmla="val 318131"/>
            <a:gd name="adj4" fmla="val -22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単発ブザーについても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側でエッジ判定が可能。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吹鳴タイミングまでは定義されていないため、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からはレベル通知とする。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42</xdr:col>
      <xdr:colOff>29936</xdr:colOff>
      <xdr:row>56</xdr:row>
      <xdr:rowOff>268939</xdr:rowOff>
    </xdr:from>
    <xdr:to>
      <xdr:col>44</xdr:col>
      <xdr:colOff>67235</xdr:colOff>
      <xdr:row>88</xdr:row>
      <xdr:rowOff>0</xdr:rowOff>
    </xdr:to>
    <xdr:sp macro="" textlink="">
      <xdr:nvSpPr>
        <xdr:cNvPr id="125" name="正方形/長方形 124">
          <a:extLst>
            <a:ext uri="{FF2B5EF4-FFF2-40B4-BE49-F238E27FC236}">
              <a16:creationId xmlns:a16="http://schemas.microsoft.com/office/drawing/2014/main" id="{00000000-0008-0000-0900-00007D000000}"/>
            </a:ext>
          </a:extLst>
        </xdr:cNvPr>
        <xdr:cNvSpPr/>
      </xdr:nvSpPr>
      <xdr:spPr>
        <a:xfrm>
          <a:off x="34250663" y="12270439"/>
          <a:ext cx="1422754" cy="84594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551125</xdr:colOff>
      <xdr:row>45</xdr:row>
      <xdr:rowOff>166228</xdr:rowOff>
    </xdr:from>
    <xdr:to>
      <xdr:col>47</xdr:col>
      <xdr:colOff>490845</xdr:colOff>
      <xdr:row>49</xdr:row>
      <xdr:rowOff>163659</xdr:rowOff>
    </xdr:to>
    <xdr:sp macro="" textlink="">
      <xdr:nvSpPr>
        <xdr:cNvPr id="126" name="線吹き出し 1 (枠付き) 125">
          <a:extLst>
            <a:ext uri="{FF2B5EF4-FFF2-40B4-BE49-F238E27FC236}">
              <a16:creationId xmlns:a16="http://schemas.microsoft.com/office/drawing/2014/main" id="{00000000-0008-0000-0900-00007E000000}"/>
            </a:ext>
          </a:extLst>
        </xdr:cNvPr>
        <xdr:cNvSpPr/>
      </xdr:nvSpPr>
      <xdr:spPr>
        <a:xfrm>
          <a:off x="35464580" y="10054910"/>
          <a:ext cx="2710629" cy="690158"/>
        </a:xfrm>
        <a:prstGeom prst="borderCallout1">
          <a:avLst>
            <a:gd name="adj1" fmla="val 48645"/>
            <a:gd name="adj2" fmla="val -635"/>
            <a:gd name="adj3" fmla="val 312511"/>
            <a:gd name="adj4" fmla="val -295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553408</xdr:colOff>
      <xdr:row>93</xdr:row>
      <xdr:rowOff>62750</xdr:rowOff>
    </xdr:from>
    <xdr:to>
      <xdr:col>42</xdr:col>
      <xdr:colOff>8393</xdr:colOff>
      <xdr:row>96</xdr:row>
      <xdr:rowOff>134470</xdr:rowOff>
    </xdr:to>
    <xdr:sp macro="" textlink="">
      <xdr:nvSpPr>
        <xdr:cNvPr id="127" name="正方形/長方形 126">
          <a:extLst>
            <a:ext uri="{FF2B5EF4-FFF2-40B4-BE49-F238E27FC236}">
              <a16:creationId xmlns:a16="http://schemas.microsoft.com/office/drawing/2014/main" id="{00000000-0008-0000-0900-00007F000000}"/>
            </a:ext>
          </a:extLst>
        </xdr:cNvPr>
        <xdr:cNvSpPr/>
      </xdr:nvSpPr>
      <xdr:spPr>
        <a:xfrm>
          <a:off x="32512584" y="21286691"/>
          <a:ext cx="1505662" cy="5759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170955</xdr:colOff>
      <xdr:row>95</xdr:row>
      <xdr:rowOff>78441</xdr:rowOff>
    </xdr:from>
    <xdr:to>
      <xdr:col>39</xdr:col>
      <xdr:colOff>500491</xdr:colOff>
      <xdr:row>96</xdr:row>
      <xdr:rowOff>145676</xdr:rowOff>
    </xdr:to>
    <xdr:sp macro="" textlink="">
      <xdr:nvSpPr>
        <xdr:cNvPr id="128" name="正方形/長方形 127">
          <a:extLst>
            <a:ext uri="{FF2B5EF4-FFF2-40B4-BE49-F238E27FC236}">
              <a16:creationId xmlns:a16="http://schemas.microsoft.com/office/drawing/2014/main" id="{00000000-0008-0000-0900-000080000000}"/>
            </a:ext>
          </a:extLst>
        </xdr:cNvPr>
        <xdr:cNvSpPr/>
      </xdr:nvSpPr>
      <xdr:spPr>
        <a:xfrm>
          <a:off x="30763014" y="21638559"/>
          <a:ext cx="1696653" cy="235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310024</xdr:colOff>
      <xdr:row>97</xdr:row>
      <xdr:rowOff>82169</xdr:rowOff>
    </xdr:from>
    <xdr:to>
      <xdr:col>49</xdr:col>
      <xdr:colOff>96851</xdr:colOff>
      <xdr:row>100</xdr:row>
      <xdr:rowOff>49626</xdr:rowOff>
    </xdr:to>
    <xdr:sp macro="" textlink="">
      <xdr:nvSpPr>
        <xdr:cNvPr id="129" name="線吹き出し 1 (枠付き) 128">
          <a:extLst>
            <a:ext uri="{FF2B5EF4-FFF2-40B4-BE49-F238E27FC236}">
              <a16:creationId xmlns:a16="http://schemas.microsoft.com/office/drawing/2014/main" id="{00000000-0008-0000-0900-000081000000}"/>
            </a:ext>
          </a:extLst>
        </xdr:cNvPr>
        <xdr:cNvSpPr/>
      </xdr:nvSpPr>
      <xdr:spPr>
        <a:xfrm>
          <a:off x="33636318" y="21978463"/>
          <a:ext cx="5255298" cy="471722"/>
        </a:xfrm>
        <a:prstGeom prst="borderCallout1">
          <a:avLst>
            <a:gd name="adj1" fmla="val 48645"/>
            <a:gd name="adj2" fmla="val -635"/>
            <a:gd name="adj3" fmla="val -3709"/>
            <a:gd name="adj4" fmla="val -4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通信途絶時は、前回値保持のため、通信ソフトからのシグナル値をそのまま使用。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588307</xdr:colOff>
      <xdr:row>97</xdr:row>
      <xdr:rowOff>64764</xdr:rowOff>
    </xdr:from>
    <xdr:to>
      <xdr:col>40</xdr:col>
      <xdr:colOff>73706</xdr:colOff>
      <xdr:row>100</xdr:row>
      <xdr:rowOff>138275</xdr:rowOff>
    </xdr:to>
    <xdr:sp macro="" textlink="">
      <xdr:nvSpPr>
        <xdr:cNvPr id="130" name="線吹き出し 1 (枠付き) 129">
          <a:extLst>
            <a:ext uri="{FF2B5EF4-FFF2-40B4-BE49-F238E27FC236}">
              <a16:creationId xmlns:a16="http://schemas.microsoft.com/office/drawing/2014/main" id="{00000000-0008-0000-0900-000082000000}"/>
            </a:ext>
          </a:extLst>
        </xdr:cNvPr>
        <xdr:cNvSpPr/>
      </xdr:nvSpPr>
      <xdr:spPr>
        <a:xfrm>
          <a:off x="31180366" y="21961058"/>
          <a:ext cx="1536075" cy="577776"/>
        </a:xfrm>
        <a:prstGeom prst="borderCallout1">
          <a:avLst>
            <a:gd name="adj1" fmla="val 48645"/>
            <a:gd name="adj2" fmla="val -635"/>
            <a:gd name="adj3" fmla="val -13601"/>
            <a:gd name="adj4" fmla="val -55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50</xdr:col>
      <xdr:colOff>146228</xdr:colOff>
      <xdr:row>57</xdr:row>
      <xdr:rowOff>878161</xdr:rowOff>
    </xdr:from>
    <xdr:to>
      <xdr:col>57</xdr:col>
      <xdr:colOff>15830</xdr:colOff>
      <xdr:row>57</xdr:row>
      <xdr:rowOff>1291816</xdr:rowOff>
    </xdr:to>
    <xdr:sp macro="" textlink="">
      <xdr:nvSpPr>
        <xdr:cNvPr id="131" name="線吹き出し 1 (枠付き) 130">
          <a:extLst>
            <a:ext uri="{FF2B5EF4-FFF2-40B4-BE49-F238E27FC236}">
              <a16:creationId xmlns:a16="http://schemas.microsoft.com/office/drawing/2014/main" id="{00000000-0008-0000-0900-000083000000}"/>
            </a:ext>
          </a:extLst>
        </xdr:cNvPr>
        <xdr:cNvSpPr/>
      </xdr:nvSpPr>
      <xdr:spPr>
        <a:xfrm>
          <a:off x="39624552" y="13484779"/>
          <a:ext cx="4654513" cy="413655"/>
        </a:xfrm>
        <a:prstGeom prst="borderCallout1">
          <a:avLst>
            <a:gd name="adj1" fmla="val 58818"/>
            <a:gd name="adj2" fmla="val -110"/>
            <a:gd name="adj3" fmla="val -56521"/>
            <a:gd name="adj4" fmla="val -42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」の判定は不要（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METHUD800B-6527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44</xdr:col>
      <xdr:colOff>65226</xdr:colOff>
      <xdr:row>57</xdr:row>
      <xdr:rowOff>529078</xdr:rowOff>
    </xdr:from>
    <xdr:to>
      <xdr:col>47</xdr:col>
      <xdr:colOff>190500</xdr:colOff>
      <xdr:row>57</xdr:row>
      <xdr:rowOff>753196</xdr:rowOff>
    </xdr:to>
    <xdr:sp macro="" textlink="">
      <xdr:nvSpPr>
        <xdr:cNvPr id="132" name="正方形/長方形 131">
          <a:extLst>
            <a:ext uri="{FF2B5EF4-FFF2-40B4-BE49-F238E27FC236}">
              <a16:creationId xmlns:a16="http://schemas.microsoft.com/office/drawing/2014/main" id="{00000000-0008-0000-0900-000084000000}"/>
            </a:ext>
          </a:extLst>
        </xdr:cNvPr>
        <xdr:cNvSpPr/>
      </xdr:nvSpPr>
      <xdr:spPr>
        <a:xfrm>
          <a:off x="35442197" y="13135696"/>
          <a:ext cx="2175950" cy="224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44</xdr:col>
      <xdr:colOff>105248</xdr:colOff>
      <xdr:row>57</xdr:row>
      <xdr:rowOff>2653305</xdr:rowOff>
    </xdr:from>
    <xdr:to>
      <xdr:col>47</xdr:col>
      <xdr:colOff>156884</xdr:colOff>
      <xdr:row>58</xdr:row>
      <xdr:rowOff>156883</xdr:rowOff>
    </xdr:to>
    <xdr:sp macro="" textlink="">
      <xdr:nvSpPr>
        <xdr:cNvPr id="133" name="正方形/長方形 132">
          <a:extLst>
            <a:ext uri="{FF2B5EF4-FFF2-40B4-BE49-F238E27FC236}">
              <a16:creationId xmlns:a16="http://schemas.microsoft.com/office/drawing/2014/main" id="{00000000-0008-0000-0900-000085000000}"/>
            </a:ext>
          </a:extLst>
        </xdr:cNvPr>
        <xdr:cNvSpPr/>
      </xdr:nvSpPr>
      <xdr:spPr>
        <a:xfrm>
          <a:off x="35482219" y="15259923"/>
          <a:ext cx="2102312" cy="2154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47</xdr:col>
      <xdr:colOff>156884</xdr:colOff>
      <xdr:row>57</xdr:row>
      <xdr:rowOff>1084989</xdr:rowOff>
    </xdr:from>
    <xdr:to>
      <xdr:col>50</xdr:col>
      <xdr:colOff>146228</xdr:colOff>
      <xdr:row>58</xdr:row>
      <xdr:rowOff>49183</xdr:rowOff>
    </xdr:to>
    <xdr:cxnSp macro="">
      <xdr:nvCxnSpPr>
        <xdr:cNvPr id="134" name="直線コネクタ 133">
          <a:extLst>
            <a:ext uri="{FF2B5EF4-FFF2-40B4-BE49-F238E27FC236}">
              <a16:creationId xmlns:a16="http://schemas.microsoft.com/office/drawing/2014/main" id="{00000000-0008-0000-0900-000086000000}"/>
            </a:ext>
          </a:extLst>
        </xdr:cNvPr>
        <xdr:cNvCxnSpPr>
          <a:stCxn id="133" idx="3"/>
          <a:endCxn id="131" idx="2"/>
        </xdr:cNvCxnSpPr>
      </xdr:nvCxnSpPr>
      <xdr:spPr>
        <a:xfrm flipV="1">
          <a:off x="37584531" y="13691607"/>
          <a:ext cx="2040021" cy="1676017"/>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26</xdr:col>
      <xdr:colOff>7671</xdr:colOff>
      <xdr:row>95</xdr:row>
      <xdr:rowOff>59372</xdr:rowOff>
    </xdr:from>
    <xdr:to>
      <xdr:col>46</xdr:col>
      <xdr:colOff>108857</xdr:colOff>
      <xdr:row>96</xdr:row>
      <xdr:rowOff>123265</xdr:rowOff>
    </xdr:to>
    <xdr:sp macro="" textlink="">
      <xdr:nvSpPr>
        <xdr:cNvPr id="135" name="正方形/長方形 134">
          <a:extLst>
            <a:ext uri="{FF2B5EF4-FFF2-40B4-BE49-F238E27FC236}">
              <a16:creationId xmlns:a16="http://schemas.microsoft.com/office/drawing/2014/main" id="{00000000-0008-0000-0900-000087000000}"/>
            </a:ext>
          </a:extLst>
        </xdr:cNvPr>
        <xdr:cNvSpPr/>
      </xdr:nvSpPr>
      <xdr:spPr>
        <a:xfrm>
          <a:off x="23080583" y="21619490"/>
          <a:ext cx="13772362" cy="2319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254646</xdr:colOff>
      <xdr:row>112</xdr:row>
      <xdr:rowOff>24818</xdr:rowOff>
    </xdr:from>
    <xdr:to>
      <xdr:col>46</xdr:col>
      <xdr:colOff>456322</xdr:colOff>
      <xdr:row>113</xdr:row>
      <xdr:rowOff>310225</xdr:rowOff>
    </xdr:to>
    <xdr:sp macro="" textlink="">
      <xdr:nvSpPr>
        <xdr:cNvPr id="137" name="線吹き出し 1 (枠付き) 136">
          <a:extLst>
            <a:ext uri="{FF2B5EF4-FFF2-40B4-BE49-F238E27FC236}">
              <a16:creationId xmlns:a16="http://schemas.microsoft.com/office/drawing/2014/main" id="{00000000-0008-0000-0900-000089000000}"/>
            </a:ext>
          </a:extLst>
        </xdr:cNvPr>
        <xdr:cNvSpPr/>
      </xdr:nvSpPr>
      <xdr:spPr>
        <a:xfrm>
          <a:off x="35041603" y="25046579"/>
          <a:ext cx="2264045" cy="459342"/>
        </a:xfrm>
        <a:prstGeom prst="borderCallout1">
          <a:avLst>
            <a:gd name="adj1" fmla="val 48645"/>
            <a:gd name="adj2" fmla="val -635"/>
            <a:gd name="adj3" fmla="val 17072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43</xdr:col>
      <xdr:colOff>617105</xdr:colOff>
      <xdr:row>202</xdr:row>
      <xdr:rowOff>50700</xdr:rowOff>
    </xdr:from>
    <xdr:to>
      <xdr:col>46</xdr:col>
      <xdr:colOff>643040</xdr:colOff>
      <xdr:row>203</xdr:row>
      <xdr:rowOff>78442</xdr:rowOff>
    </xdr:to>
    <xdr:sp macro="" textlink="">
      <xdr:nvSpPr>
        <xdr:cNvPr id="138" name="正方形/長方形 137">
          <a:extLst>
            <a:ext uri="{FF2B5EF4-FFF2-40B4-BE49-F238E27FC236}">
              <a16:creationId xmlns:a16="http://schemas.microsoft.com/office/drawing/2014/main" id="{00000000-0008-0000-0900-00008A000000}"/>
            </a:ext>
          </a:extLst>
        </xdr:cNvPr>
        <xdr:cNvSpPr/>
      </xdr:nvSpPr>
      <xdr:spPr>
        <a:xfrm>
          <a:off x="35310517" y="43764847"/>
          <a:ext cx="2076611" cy="1958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50</xdr:col>
      <xdr:colOff>1743</xdr:colOff>
      <xdr:row>194</xdr:row>
      <xdr:rowOff>117643</xdr:rowOff>
    </xdr:from>
    <xdr:to>
      <xdr:col>56</xdr:col>
      <xdr:colOff>149427</xdr:colOff>
      <xdr:row>198</xdr:row>
      <xdr:rowOff>52327</xdr:rowOff>
    </xdr:to>
    <xdr:sp macro="" textlink="">
      <xdr:nvSpPr>
        <xdr:cNvPr id="139" name="線吹き出し 1 (枠付き) 138">
          <a:extLst>
            <a:ext uri="{FF2B5EF4-FFF2-40B4-BE49-F238E27FC236}">
              <a16:creationId xmlns:a16="http://schemas.microsoft.com/office/drawing/2014/main" id="{00000000-0008-0000-0900-00008B000000}"/>
            </a:ext>
          </a:extLst>
        </xdr:cNvPr>
        <xdr:cNvSpPr/>
      </xdr:nvSpPr>
      <xdr:spPr>
        <a:xfrm>
          <a:off x="39480067" y="42487084"/>
          <a:ext cx="4249036" cy="607037"/>
        </a:xfrm>
        <a:prstGeom prst="borderCallout1">
          <a:avLst>
            <a:gd name="adj1" fmla="val 58818"/>
            <a:gd name="adj2" fmla="val -110"/>
            <a:gd name="adj3" fmla="val 225549"/>
            <a:gd name="adj4" fmla="val -538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」の判定は不要（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METHUD800B-6527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41</xdr:col>
      <xdr:colOff>538913</xdr:colOff>
      <xdr:row>114</xdr:row>
      <xdr:rowOff>265044</xdr:rowOff>
    </xdr:from>
    <xdr:to>
      <xdr:col>43</xdr:col>
      <xdr:colOff>560295</xdr:colOff>
      <xdr:row>212</xdr:row>
      <xdr:rowOff>0</xdr:rowOff>
    </xdr:to>
    <xdr:sp macro="" textlink="">
      <xdr:nvSpPr>
        <xdr:cNvPr id="140" name="正方形/長方形 139">
          <a:extLst>
            <a:ext uri="{FF2B5EF4-FFF2-40B4-BE49-F238E27FC236}">
              <a16:creationId xmlns:a16="http://schemas.microsoft.com/office/drawing/2014/main" id="{00000000-0008-0000-0900-00008C000000}"/>
            </a:ext>
          </a:extLst>
        </xdr:cNvPr>
        <xdr:cNvSpPr/>
      </xdr:nvSpPr>
      <xdr:spPr>
        <a:xfrm>
          <a:off x="33865207" y="25242956"/>
          <a:ext cx="1388500" cy="201520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446967</xdr:colOff>
      <xdr:row>217</xdr:row>
      <xdr:rowOff>156882</xdr:rowOff>
    </xdr:from>
    <xdr:to>
      <xdr:col>41</xdr:col>
      <xdr:colOff>585511</xdr:colOff>
      <xdr:row>219</xdr:row>
      <xdr:rowOff>89647</xdr:rowOff>
    </xdr:to>
    <xdr:sp macro="" textlink="">
      <xdr:nvSpPr>
        <xdr:cNvPr id="141" name="正方形/長方形 140">
          <a:extLst>
            <a:ext uri="{FF2B5EF4-FFF2-40B4-BE49-F238E27FC236}">
              <a16:creationId xmlns:a16="http://schemas.microsoft.com/office/drawing/2014/main" id="{00000000-0008-0000-0900-00008D000000}"/>
            </a:ext>
          </a:extLst>
        </xdr:cNvPr>
        <xdr:cNvSpPr/>
      </xdr:nvSpPr>
      <xdr:spPr>
        <a:xfrm>
          <a:off x="32406143" y="46392353"/>
          <a:ext cx="1505662" cy="268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102933</xdr:colOff>
      <xdr:row>217</xdr:row>
      <xdr:rowOff>151490</xdr:rowOff>
    </xdr:from>
    <xdr:to>
      <xdr:col>39</xdr:col>
      <xdr:colOff>432469</xdr:colOff>
      <xdr:row>219</xdr:row>
      <xdr:rowOff>100854</xdr:rowOff>
    </xdr:to>
    <xdr:sp macro="" textlink="">
      <xdr:nvSpPr>
        <xdr:cNvPr id="142" name="正方形/長方形 141">
          <a:extLst>
            <a:ext uri="{FF2B5EF4-FFF2-40B4-BE49-F238E27FC236}">
              <a16:creationId xmlns:a16="http://schemas.microsoft.com/office/drawing/2014/main" id="{00000000-0008-0000-0900-00008E000000}"/>
            </a:ext>
          </a:extLst>
        </xdr:cNvPr>
        <xdr:cNvSpPr/>
      </xdr:nvSpPr>
      <xdr:spPr>
        <a:xfrm>
          <a:off x="30694992" y="46386961"/>
          <a:ext cx="1696653" cy="2855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552218</xdr:colOff>
      <xdr:row>220</xdr:row>
      <xdr:rowOff>184978</xdr:rowOff>
    </xdr:from>
    <xdr:to>
      <xdr:col>47</xdr:col>
      <xdr:colOff>378364</xdr:colOff>
      <xdr:row>224</xdr:row>
      <xdr:rowOff>146548</xdr:rowOff>
    </xdr:to>
    <xdr:sp macro="" textlink="">
      <xdr:nvSpPr>
        <xdr:cNvPr id="143" name="線吹き出し 1 (枠付き) 142">
          <a:extLst>
            <a:ext uri="{FF2B5EF4-FFF2-40B4-BE49-F238E27FC236}">
              <a16:creationId xmlns:a16="http://schemas.microsoft.com/office/drawing/2014/main" id="{00000000-0008-0000-0900-00008F000000}"/>
            </a:ext>
          </a:extLst>
        </xdr:cNvPr>
        <xdr:cNvSpPr/>
      </xdr:nvSpPr>
      <xdr:spPr>
        <a:xfrm>
          <a:off x="33194953" y="46947125"/>
          <a:ext cx="4611058" cy="835629"/>
        </a:xfrm>
        <a:prstGeom prst="borderCallout1">
          <a:avLst>
            <a:gd name="adj1" fmla="val 48645"/>
            <a:gd name="adj2" fmla="val -635"/>
            <a:gd name="adj3" fmla="val -14020"/>
            <a:gd name="adj4" fmla="val -65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通信途絶時は、前回値保持のため、通信ソフトからのシグナル値をそのまま使用。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358281</xdr:colOff>
      <xdr:row>220</xdr:row>
      <xdr:rowOff>121266</xdr:rowOff>
    </xdr:from>
    <xdr:to>
      <xdr:col>39</xdr:col>
      <xdr:colOff>587344</xdr:colOff>
      <xdr:row>223</xdr:row>
      <xdr:rowOff>162619</xdr:rowOff>
    </xdr:to>
    <xdr:sp macro="" textlink="">
      <xdr:nvSpPr>
        <xdr:cNvPr id="144" name="線吹き出し 1 (枠付き) 143">
          <a:extLst>
            <a:ext uri="{FF2B5EF4-FFF2-40B4-BE49-F238E27FC236}">
              <a16:creationId xmlns:a16="http://schemas.microsoft.com/office/drawing/2014/main" id="{00000000-0008-0000-0900-000090000000}"/>
            </a:ext>
          </a:extLst>
        </xdr:cNvPr>
        <xdr:cNvSpPr/>
      </xdr:nvSpPr>
      <xdr:spPr>
        <a:xfrm>
          <a:off x="30950340" y="46883413"/>
          <a:ext cx="1596180" cy="568030"/>
        </a:xfrm>
        <a:prstGeom prst="borderCallout1">
          <a:avLst>
            <a:gd name="adj1" fmla="val 48645"/>
            <a:gd name="adj2" fmla="val -635"/>
            <a:gd name="adj3" fmla="val -27114"/>
            <a:gd name="adj4" fmla="val -9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14889</xdr:colOff>
      <xdr:row>218</xdr:row>
      <xdr:rowOff>9243</xdr:rowOff>
    </xdr:from>
    <xdr:to>
      <xdr:col>45</xdr:col>
      <xdr:colOff>605119</xdr:colOff>
      <xdr:row>219</xdr:row>
      <xdr:rowOff>78441</xdr:rowOff>
    </xdr:to>
    <xdr:sp macro="" textlink="">
      <xdr:nvSpPr>
        <xdr:cNvPr id="145" name="正方形/長方形 144">
          <a:extLst>
            <a:ext uri="{FF2B5EF4-FFF2-40B4-BE49-F238E27FC236}">
              <a16:creationId xmlns:a16="http://schemas.microsoft.com/office/drawing/2014/main" id="{00000000-0008-0000-0900-000091000000}"/>
            </a:ext>
          </a:extLst>
        </xdr:cNvPr>
        <xdr:cNvSpPr/>
      </xdr:nvSpPr>
      <xdr:spPr>
        <a:xfrm>
          <a:off x="23087801" y="46412802"/>
          <a:ext cx="13577847" cy="237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65</xdr:col>
      <xdr:colOff>70260</xdr:colOff>
      <xdr:row>54</xdr:row>
      <xdr:rowOff>59751</xdr:rowOff>
    </xdr:from>
    <xdr:to>
      <xdr:col>88</xdr:col>
      <xdr:colOff>257127</xdr:colOff>
      <xdr:row>82</xdr:row>
      <xdr:rowOff>107749</xdr:rowOff>
    </xdr:to>
    <xdr:pic>
      <xdr:nvPicPr>
        <xdr:cNvPr id="147" name="図 146">
          <a:extLst>
            <a:ext uri="{FF2B5EF4-FFF2-40B4-BE49-F238E27FC236}">
              <a16:creationId xmlns:a16="http://schemas.microsoft.com/office/drawing/2014/main" id="{00000000-0008-0000-0900-00009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5249933" y="11171096"/>
          <a:ext cx="14526321" cy="7990117"/>
        </a:xfrm>
        <a:prstGeom prst="rect">
          <a:avLst/>
        </a:prstGeom>
      </xdr:spPr>
    </xdr:pic>
    <xdr:clientData/>
  </xdr:twoCellAnchor>
  <xdr:twoCellAnchor editAs="oneCell">
    <xdr:from>
      <xdr:col>65</xdr:col>
      <xdr:colOff>58895</xdr:colOff>
      <xdr:row>83</xdr:row>
      <xdr:rowOff>15922</xdr:rowOff>
    </xdr:from>
    <xdr:to>
      <xdr:col>88</xdr:col>
      <xdr:colOff>236797</xdr:colOff>
      <xdr:row>95</xdr:row>
      <xdr:rowOff>87990</xdr:rowOff>
    </xdr:to>
    <xdr:pic>
      <xdr:nvPicPr>
        <xdr:cNvPr id="148" name="図 147">
          <a:extLst>
            <a:ext uri="{FF2B5EF4-FFF2-40B4-BE49-F238E27FC236}">
              <a16:creationId xmlns:a16="http://schemas.microsoft.com/office/drawing/2014/main" id="{00000000-0008-0000-0900-00009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5238568" y="19107486"/>
          <a:ext cx="14517356" cy="2067122"/>
        </a:xfrm>
        <a:prstGeom prst="rect">
          <a:avLst/>
        </a:prstGeom>
      </xdr:spPr>
    </xdr:pic>
    <xdr:clientData/>
  </xdr:twoCellAnchor>
  <xdr:twoCellAnchor editAs="absolute">
    <xdr:from>
      <xdr:col>66</xdr:col>
      <xdr:colOff>0</xdr:colOff>
      <xdr:row>89</xdr:row>
      <xdr:rowOff>146584</xdr:rowOff>
    </xdr:from>
    <xdr:to>
      <xdr:col>76</xdr:col>
      <xdr:colOff>228720</xdr:colOff>
      <xdr:row>113</xdr:row>
      <xdr:rowOff>16725</xdr:rowOff>
    </xdr:to>
    <xdr:cxnSp macro="">
      <xdr:nvCxnSpPr>
        <xdr:cNvPr id="149" name="直線コネクタ 148">
          <a:extLst>
            <a:ext uri="{FF2B5EF4-FFF2-40B4-BE49-F238E27FC236}">
              <a16:creationId xmlns:a16="http://schemas.microsoft.com/office/drawing/2014/main" id="{00000000-0008-0000-0900-000095000000}"/>
            </a:ext>
          </a:extLst>
        </xdr:cNvPr>
        <xdr:cNvCxnSpPr>
          <a:cxnSpLocks/>
          <a:stCxn id="150" idx="1"/>
        </xdr:cNvCxnSpPr>
      </xdr:nvCxnSpPr>
      <xdr:spPr>
        <a:xfrm flipH="1">
          <a:off x="50598457" y="21134714"/>
          <a:ext cx="7103285" cy="4077707"/>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76</xdr:col>
      <xdr:colOff>228720</xdr:colOff>
      <xdr:row>84</xdr:row>
      <xdr:rowOff>48780</xdr:rowOff>
    </xdr:from>
    <xdr:to>
      <xdr:col>88</xdr:col>
      <xdr:colOff>240196</xdr:colOff>
      <xdr:row>95</xdr:row>
      <xdr:rowOff>70452</xdr:rowOff>
    </xdr:to>
    <xdr:sp macro="" textlink="">
      <xdr:nvSpPr>
        <xdr:cNvPr id="150" name="正方形/長方形 149">
          <a:extLst>
            <a:ext uri="{FF2B5EF4-FFF2-40B4-BE49-F238E27FC236}">
              <a16:creationId xmlns:a16="http://schemas.microsoft.com/office/drawing/2014/main" id="{00000000-0008-0000-0900-000096000000}"/>
            </a:ext>
          </a:extLst>
        </xdr:cNvPr>
        <xdr:cNvSpPr/>
      </xdr:nvSpPr>
      <xdr:spPr>
        <a:xfrm>
          <a:off x="57701742" y="20167237"/>
          <a:ext cx="8260954" cy="1934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81145</xdr:colOff>
      <xdr:row>226</xdr:row>
      <xdr:rowOff>410367</xdr:rowOff>
    </xdr:from>
    <xdr:to>
      <xdr:col>49</xdr:col>
      <xdr:colOff>212942</xdr:colOff>
      <xdr:row>277</xdr:row>
      <xdr:rowOff>38171</xdr:rowOff>
    </xdr:to>
    <xdr:pic>
      <xdr:nvPicPr>
        <xdr:cNvPr id="151" name="図 150">
          <a:extLst>
            <a:ext uri="{FF2B5EF4-FFF2-40B4-BE49-F238E27FC236}">
              <a16:creationId xmlns:a16="http://schemas.microsoft.com/office/drawing/2014/main" id="{00000000-0008-0000-0900-00009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946090" y="48333240"/>
          <a:ext cx="14471252" cy="8841892"/>
        </a:xfrm>
        <a:prstGeom prst="rect">
          <a:avLst/>
        </a:prstGeom>
      </xdr:spPr>
    </xdr:pic>
    <xdr:clientData/>
  </xdr:twoCellAnchor>
  <xdr:twoCellAnchor editAs="absolute">
    <xdr:from>
      <xdr:col>26</xdr:col>
      <xdr:colOff>78442</xdr:colOff>
      <xdr:row>251</xdr:row>
      <xdr:rowOff>155660</xdr:rowOff>
    </xdr:from>
    <xdr:to>
      <xdr:col>49</xdr:col>
      <xdr:colOff>168089</xdr:colOff>
      <xdr:row>254</xdr:row>
      <xdr:rowOff>89646</xdr:rowOff>
    </xdr:to>
    <xdr:sp macro="" textlink="">
      <xdr:nvSpPr>
        <xdr:cNvPr id="152" name="正方形/長方形 151">
          <a:extLst>
            <a:ext uri="{FF2B5EF4-FFF2-40B4-BE49-F238E27FC236}">
              <a16:creationId xmlns:a16="http://schemas.microsoft.com/office/drawing/2014/main" id="{00000000-0008-0000-0900-000098000000}"/>
            </a:ext>
          </a:extLst>
        </xdr:cNvPr>
        <xdr:cNvSpPr/>
      </xdr:nvSpPr>
      <xdr:spPr>
        <a:xfrm>
          <a:off x="23151354" y="53865454"/>
          <a:ext cx="15811500" cy="4494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49</xdr:col>
      <xdr:colOff>486886</xdr:colOff>
      <xdr:row>253</xdr:row>
      <xdr:rowOff>117642</xdr:rowOff>
    </xdr:from>
    <xdr:to>
      <xdr:col>54</xdr:col>
      <xdr:colOff>584857</xdr:colOff>
      <xdr:row>256</xdr:row>
      <xdr:rowOff>139415</xdr:rowOff>
    </xdr:to>
    <xdr:sp macro="" textlink="">
      <xdr:nvSpPr>
        <xdr:cNvPr id="153" name="線吹き出し 1 (枠付き) 152">
          <a:extLst>
            <a:ext uri="{FF2B5EF4-FFF2-40B4-BE49-F238E27FC236}">
              <a16:creationId xmlns:a16="http://schemas.microsoft.com/office/drawing/2014/main" id="{00000000-0008-0000-0900-000099000000}"/>
            </a:ext>
          </a:extLst>
        </xdr:cNvPr>
        <xdr:cNvSpPr/>
      </xdr:nvSpPr>
      <xdr:spPr>
        <a:xfrm>
          <a:off x="39281651" y="54174818"/>
          <a:ext cx="3515765" cy="526038"/>
        </a:xfrm>
        <a:prstGeom prst="borderCallout1">
          <a:avLst>
            <a:gd name="adj1" fmla="val 48645"/>
            <a:gd name="adj2" fmla="val -635"/>
            <a:gd name="adj3" fmla="val -5499"/>
            <a:gd name="adj4" fmla="val -7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送信有り。詳細は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37605</xdr:colOff>
      <xdr:row>4</xdr:row>
      <xdr:rowOff>28378</xdr:rowOff>
    </xdr:from>
    <xdr:to>
      <xdr:col>29</xdr:col>
      <xdr:colOff>584860</xdr:colOff>
      <xdr:row>7</xdr:row>
      <xdr:rowOff>143866</xdr:rowOff>
    </xdr:to>
    <xdr:sp macro="" textlink="">
      <xdr:nvSpPr>
        <xdr:cNvPr id="154" name="正方形/長方形 153">
          <a:extLst>
            <a:ext uri="{FF2B5EF4-FFF2-40B4-BE49-F238E27FC236}">
              <a16:creationId xmlns:a16="http://schemas.microsoft.com/office/drawing/2014/main" id="{00000000-0008-0000-0900-00009A000000}"/>
            </a:ext>
          </a:extLst>
        </xdr:cNvPr>
        <xdr:cNvSpPr/>
      </xdr:nvSpPr>
      <xdr:spPr>
        <a:xfrm>
          <a:off x="20902550" y="693396"/>
          <a:ext cx="2417619" cy="6142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476001</xdr:colOff>
      <xdr:row>4</xdr:row>
      <xdr:rowOff>112200</xdr:rowOff>
    </xdr:from>
    <xdr:to>
      <xdr:col>33</xdr:col>
      <xdr:colOff>40805</xdr:colOff>
      <xdr:row>6</xdr:row>
      <xdr:rowOff>119135</xdr:rowOff>
    </xdr:to>
    <xdr:sp macro="" textlink="">
      <xdr:nvSpPr>
        <xdr:cNvPr id="155" name="線吹き出し 1 (枠付き) 154">
          <a:extLst>
            <a:ext uri="{FF2B5EF4-FFF2-40B4-BE49-F238E27FC236}">
              <a16:creationId xmlns:a16="http://schemas.microsoft.com/office/drawing/2014/main" id="{00000000-0008-0000-0900-00009B000000}"/>
            </a:ext>
          </a:extLst>
        </xdr:cNvPr>
        <xdr:cNvSpPr/>
      </xdr:nvSpPr>
      <xdr:spPr>
        <a:xfrm>
          <a:off x="23834765" y="777218"/>
          <a:ext cx="1435167" cy="339444"/>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57455</xdr:colOff>
      <xdr:row>31</xdr:row>
      <xdr:rowOff>77622</xdr:rowOff>
    </xdr:from>
    <xdr:to>
      <xdr:col>29</xdr:col>
      <xdr:colOff>241639</xdr:colOff>
      <xdr:row>34</xdr:row>
      <xdr:rowOff>145266</xdr:rowOff>
    </xdr:to>
    <xdr:sp macro="" textlink="">
      <xdr:nvSpPr>
        <xdr:cNvPr id="157" name="正方形/長方形 156">
          <a:extLst>
            <a:ext uri="{FF2B5EF4-FFF2-40B4-BE49-F238E27FC236}">
              <a16:creationId xmlns:a16="http://schemas.microsoft.com/office/drawing/2014/main" id="{00000000-0008-0000-0900-00009D000000}"/>
            </a:ext>
          </a:extLst>
        </xdr:cNvPr>
        <xdr:cNvSpPr/>
      </xdr:nvSpPr>
      <xdr:spPr>
        <a:xfrm>
          <a:off x="20922400" y="7309695"/>
          <a:ext cx="2054548" cy="5664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87550</xdr:colOff>
      <xdr:row>31</xdr:row>
      <xdr:rowOff>85243</xdr:rowOff>
    </xdr:from>
    <xdr:to>
      <xdr:col>32</xdr:col>
      <xdr:colOff>289662</xdr:colOff>
      <xdr:row>33</xdr:row>
      <xdr:rowOff>99105</xdr:rowOff>
    </xdr:to>
    <xdr:sp macro="" textlink="">
      <xdr:nvSpPr>
        <xdr:cNvPr id="158" name="線吹き出し 1 (枠付き) 157">
          <a:extLst>
            <a:ext uri="{FF2B5EF4-FFF2-40B4-BE49-F238E27FC236}">
              <a16:creationId xmlns:a16="http://schemas.microsoft.com/office/drawing/2014/main" id="{00000000-0008-0000-0900-00009E000000}"/>
            </a:ext>
          </a:extLst>
        </xdr:cNvPr>
        <xdr:cNvSpPr/>
      </xdr:nvSpPr>
      <xdr:spPr>
        <a:xfrm>
          <a:off x="23446314" y="7317316"/>
          <a:ext cx="1449021" cy="346371"/>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75385</xdr:colOff>
      <xdr:row>292</xdr:row>
      <xdr:rowOff>77623</xdr:rowOff>
    </xdr:from>
    <xdr:to>
      <xdr:col>31</xdr:col>
      <xdr:colOff>311403</xdr:colOff>
      <xdr:row>298</xdr:row>
      <xdr:rowOff>8230</xdr:rowOff>
    </xdr:to>
    <xdr:pic>
      <xdr:nvPicPr>
        <xdr:cNvPr id="159" name="図 158">
          <a:extLst>
            <a:ext uri="{FF2B5EF4-FFF2-40B4-BE49-F238E27FC236}">
              <a16:creationId xmlns:a16="http://schemas.microsoft.com/office/drawing/2014/main" id="{00000000-0008-0000-0900-00009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940330" y="59679878"/>
          <a:ext cx="3353291" cy="928133"/>
        </a:xfrm>
        <a:prstGeom prst="rect">
          <a:avLst/>
        </a:prstGeom>
      </xdr:spPr>
    </xdr:pic>
    <xdr:clientData/>
  </xdr:twoCellAnchor>
  <xdr:twoCellAnchor editAs="oneCell">
    <xdr:from>
      <xdr:col>26</xdr:col>
      <xdr:colOff>99878</xdr:colOff>
      <xdr:row>280</xdr:row>
      <xdr:rowOff>84186</xdr:rowOff>
    </xdr:from>
    <xdr:to>
      <xdr:col>30</xdr:col>
      <xdr:colOff>154291</xdr:colOff>
      <xdr:row>283</xdr:row>
      <xdr:rowOff>158602</xdr:rowOff>
    </xdr:to>
    <xdr:pic>
      <xdr:nvPicPr>
        <xdr:cNvPr id="160" name="図 159">
          <a:extLst>
            <a:ext uri="{FF2B5EF4-FFF2-40B4-BE49-F238E27FC236}">
              <a16:creationId xmlns:a16="http://schemas.microsoft.com/office/drawing/2014/main" id="{00000000-0008-0000-0900-0000A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964823" y="57691386"/>
          <a:ext cx="2548232" cy="573180"/>
        </a:xfrm>
        <a:prstGeom prst="rect">
          <a:avLst/>
        </a:prstGeom>
      </xdr:spPr>
    </xdr:pic>
    <xdr:clientData/>
  </xdr:twoCellAnchor>
  <xdr:twoCellAnchor editAs="oneCell">
    <xdr:from>
      <xdr:col>26</xdr:col>
      <xdr:colOff>52656</xdr:colOff>
      <xdr:row>283</xdr:row>
      <xdr:rowOff>149431</xdr:rowOff>
    </xdr:from>
    <xdr:to>
      <xdr:col>29</xdr:col>
      <xdr:colOff>550359</xdr:colOff>
      <xdr:row>287</xdr:row>
      <xdr:rowOff>79155</xdr:rowOff>
    </xdr:to>
    <xdr:pic>
      <xdr:nvPicPr>
        <xdr:cNvPr id="161" name="図 160">
          <a:extLst>
            <a:ext uri="{FF2B5EF4-FFF2-40B4-BE49-F238E27FC236}">
              <a16:creationId xmlns:a16="http://schemas.microsoft.com/office/drawing/2014/main" id="{00000000-0008-0000-0900-0000A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917601" y="58255395"/>
          <a:ext cx="2368067" cy="594740"/>
        </a:xfrm>
        <a:prstGeom prst="rect">
          <a:avLst/>
        </a:prstGeom>
      </xdr:spPr>
    </xdr:pic>
    <xdr:clientData/>
  </xdr:twoCellAnchor>
  <xdr:twoCellAnchor editAs="oneCell">
    <xdr:from>
      <xdr:col>26</xdr:col>
      <xdr:colOff>50256</xdr:colOff>
      <xdr:row>287</xdr:row>
      <xdr:rowOff>88351</xdr:rowOff>
    </xdr:from>
    <xdr:to>
      <xdr:col>29</xdr:col>
      <xdr:colOff>578441</xdr:colOff>
      <xdr:row>291</xdr:row>
      <xdr:rowOff>34615</xdr:rowOff>
    </xdr:to>
    <xdr:pic>
      <xdr:nvPicPr>
        <xdr:cNvPr id="162" name="図 161">
          <a:extLst>
            <a:ext uri="{FF2B5EF4-FFF2-40B4-BE49-F238E27FC236}">
              <a16:creationId xmlns:a16="http://schemas.microsoft.com/office/drawing/2014/main" id="{00000000-0008-0000-0900-0000A2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915201" y="58859333"/>
          <a:ext cx="2398549" cy="611283"/>
        </a:xfrm>
        <a:prstGeom prst="rect">
          <a:avLst/>
        </a:prstGeom>
      </xdr:spPr>
    </xdr:pic>
    <xdr:clientData/>
  </xdr:twoCellAnchor>
  <xdr:twoCellAnchor editAs="absolute">
    <xdr:from>
      <xdr:col>26</xdr:col>
      <xdr:colOff>39527</xdr:colOff>
      <xdr:row>279</xdr:row>
      <xdr:rowOff>106757</xdr:rowOff>
    </xdr:from>
    <xdr:to>
      <xdr:col>30</xdr:col>
      <xdr:colOff>111243</xdr:colOff>
      <xdr:row>290</xdr:row>
      <xdr:rowOff>133652</xdr:rowOff>
    </xdr:to>
    <xdr:sp macro="" textlink="">
      <xdr:nvSpPr>
        <xdr:cNvPr id="163" name="正方形/長方形 162">
          <a:extLst>
            <a:ext uri="{FF2B5EF4-FFF2-40B4-BE49-F238E27FC236}">
              <a16:creationId xmlns:a16="http://schemas.microsoft.com/office/drawing/2014/main" id="{00000000-0008-0000-0900-0000A3000000}"/>
            </a:ext>
          </a:extLst>
        </xdr:cNvPr>
        <xdr:cNvSpPr/>
      </xdr:nvSpPr>
      <xdr:spPr>
        <a:xfrm>
          <a:off x="20904472" y="57675857"/>
          <a:ext cx="2565535" cy="18556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15833</xdr:colOff>
      <xdr:row>281</xdr:row>
      <xdr:rowOff>78520</xdr:rowOff>
    </xdr:from>
    <xdr:to>
      <xdr:col>33</xdr:col>
      <xdr:colOff>208981</xdr:colOff>
      <xdr:row>283</xdr:row>
      <xdr:rowOff>110311</xdr:rowOff>
    </xdr:to>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3998051" y="57980129"/>
          <a:ext cx="1440057" cy="364300"/>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57454</xdr:colOff>
      <xdr:row>291</xdr:row>
      <xdr:rowOff>88828</xdr:rowOff>
    </xdr:from>
    <xdr:to>
      <xdr:col>31</xdr:col>
      <xdr:colOff>392206</xdr:colOff>
      <xdr:row>298</xdr:row>
      <xdr:rowOff>11206</xdr:rowOff>
    </xdr:to>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23130366" y="60533357"/>
          <a:ext cx="3752546" cy="1098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241637</xdr:colOff>
      <xdr:row>292</xdr:row>
      <xdr:rowOff>97792</xdr:rowOff>
    </xdr:from>
    <xdr:to>
      <xdr:col>34</xdr:col>
      <xdr:colOff>429896</xdr:colOff>
      <xdr:row>294</xdr:row>
      <xdr:rowOff>111654</xdr:rowOff>
    </xdr:to>
    <xdr:sp macro="" textlink="">
      <xdr:nvSpPr>
        <xdr:cNvPr id="166" name="線吹き出し 1 (枠付き) 165">
          <a:extLst>
            <a:ext uri="{FF2B5EF4-FFF2-40B4-BE49-F238E27FC236}">
              <a16:creationId xmlns:a16="http://schemas.microsoft.com/office/drawing/2014/main" id="{00000000-0008-0000-0900-0000A6000000}"/>
            </a:ext>
          </a:extLst>
        </xdr:cNvPr>
        <xdr:cNvSpPr/>
      </xdr:nvSpPr>
      <xdr:spPr>
        <a:xfrm>
          <a:off x="24847310" y="59828201"/>
          <a:ext cx="1435168" cy="346371"/>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14874</xdr:colOff>
      <xdr:row>299</xdr:row>
      <xdr:rowOff>23834</xdr:rowOff>
    </xdr:from>
    <xdr:to>
      <xdr:col>30</xdr:col>
      <xdr:colOff>41768</xdr:colOff>
      <xdr:row>302</xdr:row>
      <xdr:rowOff>133652</xdr:rowOff>
    </xdr:to>
    <xdr:sp macro="" textlink="">
      <xdr:nvSpPr>
        <xdr:cNvPr id="167" name="正方形/長方形 166">
          <a:extLst>
            <a:ext uri="{FF2B5EF4-FFF2-40B4-BE49-F238E27FC236}">
              <a16:creationId xmlns:a16="http://schemas.microsoft.com/office/drawing/2014/main" id="{00000000-0008-0000-0900-0000A7000000}"/>
            </a:ext>
          </a:extLst>
        </xdr:cNvPr>
        <xdr:cNvSpPr/>
      </xdr:nvSpPr>
      <xdr:spPr>
        <a:xfrm>
          <a:off x="23087786" y="61813069"/>
          <a:ext cx="2761129" cy="614083"/>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rPr>
            <a:t>は制御仕様にて記載無しの為、</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要求無しと判断</a:t>
          </a:r>
        </a:p>
      </xdr:txBody>
    </xdr:sp>
    <xdr:clientData/>
  </xdr:twoCellAnchor>
  <xdr:twoCellAnchor>
    <xdr:from>
      <xdr:col>18</xdr:col>
      <xdr:colOff>233083</xdr:colOff>
      <xdr:row>9</xdr:row>
      <xdr:rowOff>71717</xdr:rowOff>
    </xdr:from>
    <xdr:to>
      <xdr:col>25</xdr:col>
      <xdr:colOff>540843</xdr:colOff>
      <xdr:row>17</xdr:row>
      <xdr:rowOff>448236</xdr:rowOff>
    </xdr:to>
    <xdr:sp macro="" textlink="">
      <xdr:nvSpPr>
        <xdr:cNvPr id="168" name="正方形/長方形 167">
          <a:extLst>
            <a:ext uri="{FF2B5EF4-FFF2-40B4-BE49-F238E27FC236}">
              <a16:creationId xmlns:a16="http://schemas.microsoft.com/office/drawing/2014/main" id="{00000000-0008-0000-0900-0000A8000000}"/>
            </a:ext>
          </a:extLst>
        </xdr:cNvPr>
        <xdr:cNvSpPr/>
      </xdr:nvSpPr>
      <xdr:spPr>
        <a:xfrm>
          <a:off x="15132424" y="1604682"/>
          <a:ext cx="5596937" cy="1972236"/>
        </a:xfrm>
        <a:prstGeom prst="rect">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latin typeface="Meiryo UI" panose="020B0604030504040204" pitchFamily="50" charset="-128"/>
              <a:ea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BA</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表に存在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しない信号があり、</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適用できないため、個別モジュールと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している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(Reference2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シート参照</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ja-JP" altLang="en-US" sz="1200" b="1" i="0">
              <a:solidFill>
                <a:sysClr val="windowText" lastClr="000000"/>
              </a:solidFill>
              <a:effectLst/>
              <a:latin typeface="Meiryo UI" panose="020B0604030504040204" pitchFamily="50" charset="-128"/>
              <a:ea typeface="Meiryo UI" panose="020B0604030504040204" pitchFamily="50" charset="-128"/>
              <a:cs typeface="+mn-cs"/>
            </a:rPr>
            <a:t>要求仕様</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QA</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050D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は</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EV</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車両であり、</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RW</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信号</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FCW1</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と</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FCW2</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は非適応となる為、</a:t>
          </a:r>
          <a:endParaRPr kumimoji="1" lang="en-US" altLang="ja-JP" sz="1200" b="1" baseline="0">
            <a:solidFill>
              <a:schemeClr val="tx1"/>
            </a:solidFill>
            <a:effectLst/>
            <a:latin typeface="Meiryo UI" panose="020B0604030504040204" pitchFamily="50" charset="-128"/>
            <a:ea typeface="Meiryo UI" panose="020B0604030504040204" pitchFamily="50" charset="-128"/>
            <a:cs typeface="+mn-cs"/>
          </a:endParaRPr>
        </a:p>
        <a:p>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　</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032D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同様、個別モジュールとする。</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aseline="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baseline="0">
            <a:solidFill>
              <a:sysClr val="windowText" lastClr="000000"/>
            </a:solidFill>
          </a:endParaRPr>
        </a:p>
      </xdr:txBody>
    </xdr:sp>
    <xdr:clientData/>
  </xdr:twoCellAnchor>
  <xdr:twoCellAnchor>
    <xdr:from>
      <xdr:col>19</xdr:col>
      <xdr:colOff>322730</xdr:colOff>
      <xdr:row>13</xdr:row>
      <xdr:rowOff>62752</xdr:rowOff>
    </xdr:from>
    <xdr:to>
      <xdr:col>22</xdr:col>
      <xdr:colOff>173461</xdr:colOff>
      <xdr:row>15</xdr:row>
      <xdr:rowOff>91487</xdr:rowOff>
    </xdr:to>
    <xdr:sp macro="" textlink="">
      <xdr:nvSpPr>
        <xdr:cNvPr id="169" name="正方形/長方形 168">
          <a:hlinkClick xmlns:r="http://schemas.openxmlformats.org/officeDocument/2006/relationships" r:id="rId11"/>
          <a:extLst>
            <a:ext uri="{FF2B5EF4-FFF2-40B4-BE49-F238E27FC236}">
              <a16:creationId xmlns:a16="http://schemas.microsoft.com/office/drawing/2014/main" id="{00000000-0008-0000-0900-0000A9000000}"/>
            </a:ext>
          </a:extLst>
        </xdr:cNvPr>
        <xdr:cNvSpPr/>
      </xdr:nvSpPr>
      <xdr:spPr>
        <a:xfrm>
          <a:off x="16244048" y="2348752"/>
          <a:ext cx="2262237" cy="3693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latin typeface="Meiryo UI" panose="020B0604030504040204" pitchFamily="50" charset="-128"/>
              <a:ea typeface="Meiryo UI" panose="020B0604030504040204" pitchFamily="50" charset="-128"/>
            </a:rPr>
            <a:t>METHUD800B-6441</a:t>
          </a:r>
          <a:endParaRPr kumimoji="1" lang="ja-JP" altLang="en-US" sz="1400">
            <a:latin typeface="Meiryo UI" panose="020B0604030504040204" pitchFamily="50" charset="-128"/>
            <a:ea typeface="Meiryo UI" panose="020B0604030504040204" pitchFamily="50" charset="-128"/>
          </a:endParaRPr>
        </a:p>
      </xdr:txBody>
    </xdr:sp>
    <xdr:clientData/>
  </xdr:twoCellAnchor>
  <xdr:twoCellAnchor editAs="absolute">
    <xdr:from>
      <xdr:col>26</xdr:col>
      <xdr:colOff>16810</xdr:colOff>
      <xdr:row>57</xdr:row>
      <xdr:rowOff>220115</xdr:rowOff>
    </xdr:from>
    <xdr:to>
      <xdr:col>50</xdr:col>
      <xdr:colOff>16809</xdr:colOff>
      <xdr:row>57</xdr:row>
      <xdr:rowOff>829234</xdr:rowOff>
    </xdr:to>
    <xdr:sp macro="" textlink="">
      <xdr:nvSpPr>
        <xdr:cNvPr id="10" name="正方形/長方形 9">
          <a:extLst>
            <a:ext uri="{FF2B5EF4-FFF2-40B4-BE49-F238E27FC236}">
              <a16:creationId xmlns:a16="http://schemas.microsoft.com/office/drawing/2014/main" id="{18217A01-5C55-4C0F-9418-E778B4E4E090}"/>
            </a:ext>
          </a:extLst>
        </xdr:cNvPr>
        <xdr:cNvSpPr/>
      </xdr:nvSpPr>
      <xdr:spPr>
        <a:xfrm>
          <a:off x="23089722" y="12826733"/>
          <a:ext cx="16405411" cy="609119"/>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114461</xdr:colOff>
      <xdr:row>56</xdr:row>
      <xdr:rowOff>270542</xdr:rowOff>
    </xdr:from>
    <xdr:to>
      <xdr:col>30</xdr:col>
      <xdr:colOff>46424</xdr:colOff>
      <xdr:row>56</xdr:row>
      <xdr:rowOff>734787</xdr:rowOff>
    </xdr:to>
    <xdr:sp macro="" textlink="">
      <xdr:nvSpPr>
        <xdr:cNvPr id="11" name="線吹き出し 1 (枠付き) 125">
          <a:extLst>
            <a:ext uri="{FF2B5EF4-FFF2-40B4-BE49-F238E27FC236}">
              <a16:creationId xmlns:a16="http://schemas.microsoft.com/office/drawing/2014/main" id="{F7C8FF0A-942E-42CD-A375-F008DA06F407}"/>
            </a:ext>
          </a:extLst>
        </xdr:cNvPr>
        <xdr:cNvSpPr/>
      </xdr:nvSpPr>
      <xdr:spPr>
        <a:xfrm>
          <a:off x="24554490" y="12059130"/>
          <a:ext cx="1299081" cy="464245"/>
        </a:xfrm>
        <a:prstGeom prst="borderCallout1">
          <a:avLst>
            <a:gd name="adj1" fmla="val 48645"/>
            <a:gd name="adj2" fmla="val -635"/>
            <a:gd name="adj3" fmla="val 219811"/>
            <a:gd name="adj4" fmla="val -1058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34739</xdr:colOff>
      <xdr:row>57</xdr:row>
      <xdr:rowOff>2355958</xdr:rowOff>
    </xdr:from>
    <xdr:to>
      <xdr:col>50</xdr:col>
      <xdr:colOff>34738</xdr:colOff>
      <xdr:row>59</xdr:row>
      <xdr:rowOff>22413</xdr:rowOff>
    </xdr:to>
    <xdr:sp macro="" textlink="">
      <xdr:nvSpPr>
        <xdr:cNvPr id="6" name="正方形/長方形 5">
          <a:extLst>
            <a:ext uri="{FF2B5EF4-FFF2-40B4-BE49-F238E27FC236}">
              <a16:creationId xmlns:a16="http://schemas.microsoft.com/office/drawing/2014/main" id="{C6588B3F-4301-4DF7-B8CD-C66F43EBD281}"/>
            </a:ext>
          </a:extLst>
        </xdr:cNvPr>
        <xdr:cNvSpPr/>
      </xdr:nvSpPr>
      <xdr:spPr>
        <a:xfrm>
          <a:off x="23107651" y="14962576"/>
          <a:ext cx="16405411" cy="557572"/>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45945</xdr:colOff>
      <xdr:row>71</xdr:row>
      <xdr:rowOff>81165</xdr:rowOff>
    </xdr:from>
    <xdr:to>
      <xdr:col>50</xdr:col>
      <xdr:colOff>45944</xdr:colOff>
      <xdr:row>74</xdr:row>
      <xdr:rowOff>67235</xdr:rowOff>
    </xdr:to>
    <xdr:sp macro="" textlink="">
      <xdr:nvSpPr>
        <xdr:cNvPr id="7" name="正方形/長方形 6">
          <a:extLst>
            <a:ext uri="{FF2B5EF4-FFF2-40B4-BE49-F238E27FC236}">
              <a16:creationId xmlns:a16="http://schemas.microsoft.com/office/drawing/2014/main" id="{E26135B0-5508-425E-8548-42B572504FE3}"/>
            </a:ext>
          </a:extLst>
        </xdr:cNvPr>
        <xdr:cNvSpPr/>
      </xdr:nvSpPr>
      <xdr:spPr>
        <a:xfrm>
          <a:off x="23118857" y="17595959"/>
          <a:ext cx="16405411" cy="490335"/>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49407</xdr:colOff>
      <xdr:row>77</xdr:row>
      <xdr:rowOff>45121</xdr:rowOff>
    </xdr:from>
    <xdr:to>
      <xdr:col>50</xdr:col>
      <xdr:colOff>23430</xdr:colOff>
      <xdr:row>86</xdr:row>
      <xdr:rowOff>0</xdr:rowOff>
    </xdr:to>
    <xdr:sp macro="" textlink="">
      <xdr:nvSpPr>
        <xdr:cNvPr id="8" name="正方形/長方形 7">
          <a:extLst>
            <a:ext uri="{FF2B5EF4-FFF2-40B4-BE49-F238E27FC236}">
              <a16:creationId xmlns:a16="http://schemas.microsoft.com/office/drawing/2014/main" id="{58D70352-C629-4E2A-9294-ADCCED306BC6}"/>
            </a:ext>
          </a:extLst>
        </xdr:cNvPr>
        <xdr:cNvSpPr/>
      </xdr:nvSpPr>
      <xdr:spPr>
        <a:xfrm>
          <a:off x="23122319" y="18579650"/>
          <a:ext cx="16379435" cy="1467674"/>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524596</xdr:colOff>
      <xdr:row>57</xdr:row>
      <xdr:rowOff>1790059</xdr:rowOff>
    </xdr:from>
    <xdr:to>
      <xdr:col>25</xdr:col>
      <xdr:colOff>456559</xdr:colOff>
      <xdr:row>57</xdr:row>
      <xdr:rowOff>2254304</xdr:rowOff>
    </xdr:to>
    <xdr:sp macro="" textlink="">
      <xdr:nvSpPr>
        <xdr:cNvPr id="9" name="線吹き出し 1 (枠付き) 125">
          <a:extLst>
            <a:ext uri="{FF2B5EF4-FFF2-40B4-BE49-F238E27FC236}">
              <a16:creationId xmlns:a16="http://schemas.microsoft.com/office/drawing/2014/main" id="{C7729846-3D86-493D-8556-3D616B4E8F20}"/>
            </a:ext>
          </a:extLst>
        </xdr:cNvPr>
        <xdr:cNvSpPr/>
      </xdr:nvSpPr>
      <xdr:spPr>
        <a:xfrm>
          <a:off x="21546831" y="14396677"/>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508908</xdr:colOff>
      <xdr:row>68</xdr:row>
      <xdr:rowOff>127106</xdr:rowOff>
    </xdr:from>
    <xdr:to>
      <xdr:col>25</xdr:col>
      <xdr:colOff>440871</xdr:colOff>
      <xdr:row>71</xdr:row>
      <xdr:rowOff>87086</xdr:rowOff>
    </xdr:to>
    <xdr:sp macro="" textlink="">
      <xdr:nvSpPr>
        <xdr:cNvPr id="12" name="線吹き出し 1 (枠付き) 125">
          <a:extLst>
            <a:ext uri="{FF2B5EF4-FFF2-40B4-BE49-F238E27FC236}">
              <a16:creationId xmlns:a16="http://schemas.microsoft.com/office/drawing/2014/main" id="{89371746-D95B-4AEE-BF17-0A03C19D8503}"/>
            </a:ext>
          </a:extLst>
        </xdr:cNvPr>
        <xdr:cNvSpPr/>
      </xdr:nvSpPr>
      <xdr:spPr>
        <a:xfrm>
          <a:off x="21531143" y="17137635"/>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392367</xdr:colOff>
      <xdr:row>77</xdr:row>
      <xdr:rowOff>66594</xdr:rowOff>
    </xdr:from>
    <xdr:to>
      <xdr:col>25</xdr:col>
      <xdr:colOff>324330</xdr:colOff>
      <xdr:row>80</xdr:row>
      <xdr:rowOff>26574</xdr:rowOff>
    </xdr:to>
    <xdr:sp macro="" textlink="">
      <xdr:nvSpPr>
        <xdr:cNvPr id="13" name="線吹き出し 1 (枠付き) 125">
          <a:extLst>
            <a:ext uri="{FF2B5EF4-FFF2-40B4-BE49-F238E27FC236}">
              <a16:creationId xmlns:a16="http://schemas.microsoft.com/office/drawing/2014/main" id="{0A772860-CBDF-4F23-92AD-5C8B263FB397}"/>
            </a:ext>
          </a:extLst>
        </xdr:cNvPr>
        <xdr:cNvSpPr/>
      </xdr:nvSpPr>
      <xdr:spPr>
        <a:xfrm>
          <a:off x="21414602" y="18601123"/>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24</xdr:col>
      <xdr:colOff>515471</xdr:colOff>
      <xdr:row>99</xdr:row>
      <xdr:rowOff>33618</xdr:rowOff>
    </xdr:from>
    <xdr:to>
      <xdr:col>26</xdr:col>
      <xdr:colOff>447434</xdr:colOff>
      <xdr:row>101</xdr:row>
      <xdr:rowOff>161687</xdr:rowOff>
    </xdr:to>
    <xdr:sp macro="" textlink="">
      <xdr:nvSpPr>
        <xdr:cNvPr id="14" name="線吹き出し 1 (枠付き) 125">
          <a:extLst>
            <a:ext uri="{FF2B5EF4-FFF2-40B4-BE49-F238E27FC236}">
              <a16:creationId xmlns:a16="http://schemas.microsoft.com/office/drawing/2014/main" id="{3E10191F-5AEA-48AD-89EF-1AA1EB2FF3DF}"/>
            </a:ext>
          </a:extLst>
        </xdr:cNvPr>
        <xdr:cNvSpPr/>
      </xdr:nvSpPr>
      <xdr:spPr>
        <a:xfrm>
          <a:off x="22221265" y="22266089"/>
          <a:ext cx="1299081" cy="464245"/>
        </a:xfrm>
        <a:prstGeom prst="borderCallout1">
          <a:avLst>
            <a:gd name="adj1" fmla="val 55886"/>
            <a:gd name="adj2" fmla="val 102015"/>
            <a:gd name="adj3" fmla="val 48432"/>
            <a:gd name="adj4" fmla="val 1330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26836</xdr:colOff>
      <xdr:row>200</xdr:row>
      <xdr:rowOff>78441</xdr:rowOff>
    </xdr:from>
    <xdr:to>
      <xdr:col>49</xdr:col>
      <xdr:colOff>381001</xdr:colOff>
      <xdr:row>203</xdr:row>
      <xdr:rowOff>123265</xdr:rowOff>
    </xdr:to>
    <xdr:sp macro="" textlink="">
      <xdr:nvSpPr>
        <xdr:cNvPr id="16" name="正方形/長方形 15">
          <a:extLst>
            <a:ext uri="{FF2B5EF4-FFF2-40B4-BE49-F238E27FC236}">
              <a16:creationId xmlns:a16="http://schemas.microsoft.com/office/drawing/2014/main" id="{E12FE9E2-E856-4028-AE81-DD61263428BF}"/>
            </a:ext>
          </a:extLst>
        </xdr:cNvPr>
        <xdr:cNvSpPr/>
      </xdr:nvSpPr>
      <xdr:spPr>
        <a:xfrm>
          <a:off x="23099748" y="43456412"/>
          <a:ext cx="16076018" cy="549088"/>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369795</xdr:colOff>
      <xdr:row>200</xdr:row>
      <xdr:rowOff>99914</xdr:rowOff>
    </xdr:from>
    <xdr:to>
      <xdr:col>25</xdr:col>
      <xdr:colOff>301758</xdr:colOff>
      <xdr:row>203</xdr:row>
      <xdr:rowOff>59895</xdr:rowOff>
    </xdr:to>
    <xdr:sp macro="" textlink="">
      <xdr:nvSpPr>
        <xdr:cNvPr id="17" name="線吹き出し 1 (枠付き) 125">
          <a:extLst>
            <a:ext uri="{FF2B5EF4-FFF2-40B4-BE49-F238E27FC236}">
              <a16:creationId xmlns:a16="http://schemas.microsoft.com/office/drawing/2014/main" id="{24D756EB-1151-4A85-8C5B-4DC3B92A4D0D}"/>
            </a:ext>
          </a:extLst>
        </xdr:cNvPr>
        <xdr:cNvSpPr/>
      </xdr:nvSpPr>
      <xdr:spPr>
        <a:xfrm>
          <a:off x="21392030" y="43477885"/>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22353</xdr:colOff>
      <xdr:row>208</xdr:row>
      <xdr:rowOff>156883</xdr:rowOff>
    </xdr:from>
    <xdr:to>
      <xdr:col>49</xdr:col>
      <xdr:colOff>414617</xdr:colOff>
      <xdr:row>211</xdr:row>
      <xdr:rowOff>140898</xdr:rowOff>
    </xdr:to>
    <xdr:sp macro="" textlink="">
      <xdr:nvSpPr>
        <xdr:cNvPr id="18" name="正方形/長方形 17">
          <a:extLst>
            <a:ext uri="{FF2B5EF4-FFF2-40B4-BE49-F238E27FC236}">
              <a16:creationId xmlns:a16="http://schemas.microsoft.com/office/drawing/2014/main" id="{57D1C2C3-F0BB-488A-9930-2BD156748C7E}"/>
            </a:ext>
          </a:extLst>
        </xdr:cNvPr>
        <xdr:cNvSpPr/>
      </xdr:nvSpPr>
      <xdr:spPr>
        <a:xfrm>
          <a:off x="23095265" y="44879559"/>
          <a:ext cx="16114117" cy="488280"/>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398930</xdr:colOff>
      <xdr:row>206</xdr:row>
      <xdr:rowOff>140256</xdr:rowOff>
    </xdr:from>
    <xdr:to>
      <xdr:col>25</xdr:col>
      <xdr:colOff>330893</xdr:colOff>
      <xdr:row>209</xdr:row>
      <xdr:rowOff>100236</xdr:rowOff>
    </xdr:to>
    <xdr:sp macro="" textlink="">
      <xdr:nvSpPr>
        <xdr:cNvPr id="19" name="線吹き出し 1 (枠付き) 125">
          <a:extLst>
            <a:ext uri="{FF2B5EF4-FFF2-40B4-BE49-F238E27FC236}">
              <a16:creationId xmlns:a16="http://schemas.microsoft.com/office/drawing/2014/main" id="{849BED54-8E0E-415A-8F55-CA5E2031D69C}"/>
            </a:ext>
          </a:extLst>
        </xdr:cNvPr>
        <xdr:cNvSpPr/>
      </xdr:nvSpPr>
      <xdr:spPr>
        <a:xfrm>
          <a:off x="21421165" y="44526756"/>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24</xdr:col>
      <xdr:colOff>358589</xdr:colOff>
      <xdr:row>220</xdr:row>
      <xdr:rowOff>123265</xdr:rowOff>
    </xdr:from>
    <xdr:to>
      <xdr:col>26</xdr:col>
      <xdr:colOff>290552</xdr:colOff>
      <xdr:row>223</xdr:row>
      <xdr:rowOff>60833</xdr:rowOff>
    </xdr:to>
    <xdr:sp macro="" textlink="">
      <xdr:nvSpPr>
        <xdr:cNvPr id="21" name="線吹き出し 1 (枠付き) 125">
          <a:extLst>
            <a:ext uri="{FF2B5EF4-FFF2-40B4-BE49-F238E27FC236}">
              <a16:creationId xmlns:a16="http://schemas.microsoft.com/office/drawing/2014/main" id="{22192932-5EDD-4F4C-BD85-B4A632E18C6D}"/>
            </a:ext>
          </a:extLst>
        </xdr:cNvPr>
        <xdr:cNvSpPr/>
      </xdr:nvSpPr>
      <xdr:spPr>
        <a:xfrm>
          <a:off x="22064383" y="46885412"/>
          <a:ext cx="1299081" cy="464245"/>
        </a:xfrm>
        <a:prstGeom prst="borderCallout1">
          <a:avLst>
            <a:gd name="adj1" fmla="val 55886"/>
            <a:gd name="adj2" fmla="val 102015"/>
            <a:gd name="adj3" fmla="val 48432"/>
            <a:gd name="adj4" fmla="val 1330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627529</xdr:colOff>
      <xdr:row>206</xdr:row>
      <xdr:rowOff>0</xdr:rowOff>
    </xdr:from>
    <xdr:to>
      <xdr:col>5</xdr:col>
      <xdr:colOff>89647</xdr:colOff>
      <xdr:row>215</xdr:row>
      <xdr:rowOff>123265</xdr:rowOff>
    </xdr:to>
    <xdr:sp macro="" textlink="">
      <xdr:nvSpPr>
        <xdr:cNvPr id="23" name="線吹き出し 1 (枠付き) 74">
          <a:extLst>
            <a:ext uri="{FF2B5EF4-FFF2-40B4-BE49-F238E27FC236}">
              <a16:creationId xmlns:a16="http://schemas.microsoft.com/office/drawing/2014/main" id="{D2E1F426-2247-40EE-AC27-5C6C8D27CCBE}"/>
            </a:ext>
          </a:extLst>
        </xdr:cNvPr>
        <xdr:cNvSpPr/>
      </xdr:nvSpPr>
      <xdr:spPr>
        <a:xfrm>
          <a:off x="627529" y="44386500"/>
          <a:ext cx="3619500" cy="1636059"/>
        </a:xfrm>
        <a:prstGeom prst="borderCallout1">
          <a:avLst>
            <a:gd name="adj1" fmla="val 102703"/>
            <a:gd name="adj2" fmla="val 45865"/>
            <a:gd name="adj3" fmla="val 130286"/>
            <a:gd name="adj4" fmla="val 5284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0</xdr:col>
      <xdr:colOff>683558</xdr:colOff>
      <xdr:row>102</xdr:row>
      <xdr:rowOff>134471</xdr:rowOff>
    </xdr:from>
    <xdr:to>
      <xdr:col>1</xdr:col>
      <xdr:colOff>1299080</xdr:colOff>
      <xdr:row>106</xdr:row>
      <xdr:rowOff>67236</xdr:rowOff>
    </xdr:to>
    <xdr:sp macro="" textlink="">
      <xdr:nvSpPr>
        <xdr:cNvPr id="24" name="線吹き出し 1 (枠付き) 125">
          <a:extLst>
            <a:ext uri="{FF2B5EF4-FFF2-40B4-BE49-F238E27FC236}">
              <a16:creationId xmlns:a16="http://schemas.microsoft.com/office/drawing/2014/main" id="{5747947C-59CD-45ED-84CD-CBCEE925C4BD}"/>
            </a:ext>
          </a:extLst>
        </xdr:cNvPr>
        <xdr:cNvSpPr/>
      </xdr:nvSpPr>
      <xdr:spPr>
        <a:xfrm>
          <a:off x="683558" y="22871206"/>
          <a:ext cx="1299081" cy="605118"/>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シス検向けにテーブル変更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13</xdr:col>
      <xdr:colOff>44824</xdr:colOff>
      <xdr:row>106</xdr:row>
      <xdr:rowOff>11207</xdr:rowOff>
    </xdr:from>
    <xdr:to>
      <xdr:col>13</xdr:col>
      <xdr:colOff>1343905</xdr:colOff>
      <xdr:row>108</xdr:row>
      <xdr:rowOff>139275</xdr:rowOff>
    </xdr:to>
    <xdr:sp macro="" textlink="">
      <xdr:nvSpPr>
        <xdr:cNvPr id="25" name="線吹き出し 1 (枠付き) 125">
          <a:extLst>
            <a:ext uri="{FF2B5EF4-FFF2-40B4-BE49-F238E27FC236}">
              <a16:creationId xmlns:a16="http://schemas.microsoft.com/office/drawing/2014/main" id="{13D2EA3C-9D62-4595-84F8-700923427023}"/>
            </a:ext>
          </a:extLst>
        </xdr:cNvPr>
        <xdr:cNvSpPr/>
      </xdr:nvSpPr>
      <xdr:spPr>
        <a:xfrm>
          <a:off x="10197353" y="23420295"/>
          <a:ext cx="1299081" cy="464245"/>
        </a:xfrm>
        <a:prstGeom prst="borderCallout1">
          <a:avLst>
            <a:gd name="adj1" fmla="val 96920"/>
            <a:gd name="adj2" fmla="val -4085"/>
            <a:gd name="adj3" fmla="val 128087"/>
            <a:gd name="adj4" fmla="val -265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xdr:col>
      <xdr:colOff>168088</xdr:colOff>
      <xdr:row>44</xdr:row>
      <xdr:rowOff>33617</xdr:rowOff>
    </xdr:from>
    <xdr:to>
      <xdr:col>1</xdr:col>
      <xdr:colOff>1467169</xdr:colOff>
      <xdr:row>47</xdr:row>
      <xdr:rowOff>134471</xdr:rowOff>
    </xdr:to>
    <xdr:sp macro="" textlink="">
      <xdr:nvSpPr>
        <xdr:cNvPr id="26" name="線吹き出し 1 (枠付き) 125">
          <a:extLst>
            <a:ext uri="{FF2B5EF4-FFF2-40B4-BE49-F238E27FC236}">
              <a16:creationId xmlns:a16="http://schemas.microsoft.com/office/drawing/2014/main" id="{FA5BCAFB-6756-49E5-B268-4D712ED1590C}"/>
            </a:ext>
          </a:extLst>
        </xdr:cNvPr>
        <xdr:cNvSpPr/>
      </xdr:nvSpPr>
      <xdr:spPr>
        <a:xfrm>
          <a:off x="851647" y="9581029"/>
          <a:ext cx="1299081" cy="605118"/>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シス検向けにテーブル変更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13</xdr:col>
      <xdr:colOff>212913</xdr:colOff>
      <xdr:row>47</xdr:row>
      <xdr:rowOff>78442</xdr:rowOff>
    </xdr:from>
    <xdr:to>
      <xdr:col>13</xdr:col>
      <xdr:colOff>1511994</xdr:colOff>
      <xdr:row>50</xdr:row>
      <xdr:rowOff>38422</xdr:rowOff>
    </xdr:to>
    <xdr:sp macro="" textlink="">
      <xdr:nvSpPr>
        <xdr:cNvPr id="27" name="線吹き出し 1 (枠付き) 125">
          <a:extLst>
            <a:ext uri="{FF2B5EF4-FFF2-40B4-BE49-F238E27FC236}">
              <a16:creationId xmlns:a16="http://schemas.microsoft.com/office/drawing/2014/main" id="{B441383D-B1B0-4693-9659-3B54FD6345E0}"/>
            </a:ext>
          </a:extLst>
        </xdr:cNvPr>
        <xdr:cNvSpPr/>
      </xdr:nvSpPr>
      <xdr:spPr>
        <a:xfrm>
          <a:off x="10365442" y="10130118"/>
          <a:ext cx="1299081" cy="464245"/>
        </a:xfrm>
        <a:prstGeom prst="borderCallout1">
          <a:avLst>
            <a:gd name="adj1" fmla="val 96920"/>
            <a:gd name="adj2" fmla="val -4085"/>
            <a:gd name="adj3" fmla="val 128087"/>
            <a:gd name="adj4" fmla="val -265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44</xdr:col>
      <xdr:colOff>213713</xdr:colOff>
      <xdr:row>75</xdr:row>
      <xdr:rowOff>650180</xdr:rowOff>
    </xdr:from>
    <xdr:to>
      <xdr:col>54</xdr:col>
      <xdr:colOff>11207</xdr:colOff>
      <xdr:row>76</xdr:row>
      <xdr:rowOff>1669678</xdr:rowOff>
    </xdr:to>
    <xdr:sp macro="" textlink="">
      <xdr:nvSpPr>
        <xdr:cNvPr id="10" name="線吹き出し 1 (枠付き) 9">
          <a:extLst>
            <a:ext uri="{FF2B5EF4-FFF2-40B4-BE49-F238E27FC236}">
              <a16:creationId xmlns:a16="http://schemas.microsoft.com/office/drawing/2014/main" id="{00000000-0008-0000-0A00-00000A000000}"/>
            </a:ext>
          </a:extLst>
        </xdr:cNvPr>
        <xdr:cNvSpPr/>
      </xdr:nvSpPr>
      <xdr:spPr>
        <a:xfrm>
          <a:off x="31522948" y="17873621"/>
          <a:ext cx="6633083" cy="1837528"/>
        </a:xfrm>
        <a:prstGeom prst="borderCallout1">
          <a:avLst>
            <a:gd name="adj1" fmla="val 47020"/>
            <a:gd name="adj2" fmla="val 240"/>
            <a:gd name="adj3" fmla="val -17130"/>
            <a:gd name="adj4" fmla="val -37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表に存在せず、本信号を適用できないため、個別モジュールとする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向けモジュールとなるため、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系のみ適用し、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系は非適用とする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050D</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は</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EV</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車両であり、</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RW</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信号</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FCW1</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と</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FCW2</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は非適応となる為、</a:t>
          </a:r>
          <a:endParaRPr lang="ja-JP" altLang="ja-JP" sz="1200">
            <a:solidFill>
              <a:schemeClr val="tx1"/>
            </a:solidFill>
            <a:effectLst/>
            <a:latin typeface="Meiryo UI" panose="020B0604030504040204" pitchFamily="50" charset="-128"/>
            <a:ea typeface="Meiryo UI" panose="020B0604030504040204" pitchFamily="50" charset="-128"/>
          </a:endParaRPr>
        </a:p>
        <a:p>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　</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032D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同様、</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個別モジュールとする。</a:t>
          </a:r>
          <a:endParaRPr lang="ja-JP" altLang="ja-JP" sz="14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24</xdr:col>
      <xdr:colOff>26894</xdr:colOff>
      <xdr:row>76</xdr:row>
      <xdr:rowOff>950259</xdr:rowOff>
    </xdr:from>
    <xdr:to>
      <xdr:col>42</xdr:col>
      <xdr:colOff>412729</xdr:colOff>
      <xdr:row>77</xdr:row>
      <xdr:rowOff>95143</xdr:rowOff>
    </xdr:to>
    <xdr:pic>
      <xdr:nvPicPr>
        <xdr:cNvPr id="92" name="図 91">
          <a:extLst>
            <a:ext uri="{FF2B5EF4-FFF2-40B4-BE49-F238E27FC236}">
              <a16:creationId xmlns:a16="http://schemas.microsoft.com/office/drawing/2014/main" id="{00000000-0008-0000-0A00-00005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957176" y="18843812"/>
          <a:ext cx="11520000" cy="1834296"/>
        </a:xfrm>
        <a:prstGeom prst="rect">
          <a:avLst/>
        </a:prstGeom>
      </xdr:spPr>
    </xdr:pic>
    <xdr:clientData/>
  </xdr:twoCellAnchor>
  <xdr:twoCellAnchor>
    <xdr:from>
      <xdr:col>19</xdr:col>
      <xdr:colOff>122073</xdr:colOff>
      <xdr:row>7</xdr:row>
      <xdr:rowOff>189956</xdr:rowOff>
    </xdr:from>
    <xdr:to>
      <xdr:col>54</xdr:col>
      <xdr:colOff>615928</xdr:colOff>
      <xdr:row>75</xdr:row>
      <xdr:rowOff>293343</xdr:rowOff>
    </xdr:to>
    <xdr:grpSp>
      <xdr:nvGrpSpPr>
        <xdr:cNvPr id="43" name="グループ化 42">
          <a:extLst>
            <a:ext uri="{FF2B5EF4-FFF2-40B4-BE49-F238E27FC236}">
              <a16:creationId xmlns:a16="http://schemas.microsoft.com/office/drawing/2014/main" id="{00000000-0008-0000-0A00-00002B000000}"/>
            </a:ext>
          </a:extLst>
        </xdr:cNvPr>
        <xdr:cNvGrpSpPr>
          <a:grpSpLocks noChangeAspect="1"/>
        </xdr:cNvGrpSpPr>
      </xdr:nvGrpSpPr>
      <xdr:grpSpPr>
        <a:xfrm>
          <a:off x="13193548" y="1532981"/>
          <a:ext cx="22496605" cy="15327512"/>
          <a:chOff x="12275820" y="31516320"/>
          <a:chExt cx="17002740" cy="13008325"/>
        </a:xfrm>
      </xdr:grpSpPr>
      <xdr:pic>
        <xdr:nvPicPr>
          <xdr:cNvPr id="44" name="図 43">
            <a:extLst>
              <a:ext uri="{FF2B5EF4-FFF2-40B4-BE49-F238E27FC236}">
                <a16:creationId xmlns:a16="http://schemas.microsoft.com/office/drawing/2014/main" id="{00000000-0008-0000-0A00-00002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3440" y="31516320"/>
            <a:ext cx="9836728" cy="3361609"/>
          </a:xfrm>
          <a:prstGeom prst="rect">
            <a:avLst/>
          </a:prstGeom>
        </xdr:spPr>
      </xdr:pic>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275820" y="34869120"/>
            <a:ext cx="9829108" cy="4480315"/>
          </a:xfrm>
          <a:prstGeom prst="rect">
            <a:avLst/>
          </a:prstGeom>
        </xdr:spPr>
      </xdr:pic>
      <xdr:pic>
        <xdr:nvPicPr>
          <xdr:cNvPr id="46" name="図 45">
            <a:extLst>
              <a:ext uri="{FF2B5EF4-FFF2-40B4-BE49-F238E27FC236}">
                <a16:creationId xmlns:a16="http://schemas.microsoft.com/office/drawing/2014/main" id="{00000000-0008-0000-0A00-00002E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283440" y="39342060"/>
            <a:ext cx="9806460" cy="5182585"/>
          </a:xfrm>
          <a:prstGeom prst="rect">
            <a:avLst/>
          </a:prstGeom>
        </xdr:spPr>
      </xdr:pic>
      <xdr:pic>
        <xdr:nvPicPr>
          <xdr:cNvPr id="47" name="図 46">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090380" y="31516321"/>
            <a:ext cx="7188180" cy="3368101"/>
          </a:xfrm>
          <a:prstGeom prst="rect">
            <a:avLst/>
          </a:prstGeom>
        </xdr:spPr>
      </xdr:pic>
      <xdr:pic>
        <xdr:nvPicPr>
          <xdr:cNvPr id="48" name="図 47">
            <a:extLst>
              <a:ext uri="{FF2B5EF4-FFF2-40B4-BE49-F238E27FC236}">
                <a16:creationId xmlns:a16="http://schemas.microsoft.com/office/drawing/2014/main" id="{00000000-0008-0000-0A00-00003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105620" y="34869140"/>
            <a:ext cx="7152180" cy="4492433"/>
          </a:xfrm>
          <a:prstGeom prst="rect">
            <a:avLst/>
          </a:prstGeom>
        </xdr:spPr>
      </xdr:pic>
      <xdr:pic>
        <xdr:nvPicPr>
          <xdr:cNvPr id="49" name="図 48">
            <a:extLst>
              <a:ext uri="{FF2B5EF4-FFF2-40B4-BE49-F238E27FC236}">
                <a16:creationId xmlns:a16="http://schemas.microsoft.com/office/drawing/2014/main" id="{00000000-0008-0000-0A00-000031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518877" y="37566599"/>
            <a:ext cx="7756560" cy="4688648"/>
          </a:xfrm>
          <a:prstGeom prst="rect">
            <a:avLst/>
          </a:prstGeom>
        </xdr:spPr>
      </xdr:pic>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518880" y="42237681"/>
            <a:ext cx="7756560" cy="2278359"/>
          </a:xfrm>
          <a:prstGeom prst="rect">
            <a:avLst/>
          </a:prstGeom>
        </xdr:spPr>
      </xdr:pic>
    </xdr:grpSp>
    <xdr:clientData/>
  </xdr:twoCellAnchor>
  <xdr:twoCellAnchor>
    <xdr:from>
      <xdr:col>0</xdr:col>
      <xdr:colOff>313764</xdr:colOff>
      <xdr:row>95</xdr:row>
      <xdr:rowOff>103094</xdr:rowOff>
    </xdr:from>
    <xdr:to>
      <xdr:col>3</xdr:col>
      <xdr:colOff>177474</xdr:colOff>
      <xdr:row>100</xdr:row>
      <xdr:rowOff>18247</xdr:rowOff>
    </xdr:to>
    <xdr:sp macro="" textlink="">
      <xdr:nvSpPr>
        <xdr:cNvPr id="3" name="線吹き出し 1 (枠付き) 2">
          <a:extLst>
            <a:ext uri="{FF2B5EF4-FFF2-40B4-BE49-F238E27FC236}">
              <a16:creationId xmlns:a16="http://schemas.microsoft.com/office/drawing/2014/main" id="{00000000-0008-0000-0A00-000003000000}"/>
            </a:ext>
          </a:extLst>
        </xdr:cNvPr>
        <xdr:cNvSpPr/>
      </xdr:nvSpPr>
      <xdr:spPr>
        <a:xfrm>
          <a:off x="313764" y="23572694"/>
          <a:ext cx="2820270" cy="753353"/>
        </a:xfrm>
        <a:prstGeom prst="borderCallout1">
          <a:avLst>
            <a:gd name="adj1" fmla="val 46491"/>
            <a:gd name="adj2" fmla="val 99417"/>
            <a:gd name="adj3" fmla="val -11520"/>
            <a:gd name="adj4" fmla="val 1142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0</xdr:col>
      <xdr:colOff>242047</xdr:colOff>
      <xdr:row>60</xdr:row>
      <xdr:rowOff>56027</xdr:rowOff>
    </xdr:from>
    <xdr:to>
      <xdr:col>3</xdr:col>
      <xdr:colOff>132651</xdr:colOff>
      <xdr:row>65</xdr:row>
      <xdr:rowOff>143434</xdr:rowOff>
    </xdr:to>
    <xdr:sp macro="" textlink="">
      <xdr:nvSpPr>
        <xdr:cNvPr id="4" name="線吹き出し 1 (枠付き) 3">
          <a:extLst>
            <a:ext uri="{FF2B5EF4-FFF2-40B4-BE49-F238E27FC236}">
              <a16:creationId xmlns:a16="http://schemas.microsoft.com/office/drawing/2014/main" id="{00000000-0008-0000-0A00-000004000000}"/>
            </a:ext>
          </a:extLst>
        </xdr:cNvPr>
        <xdr:cNvSpPr/>
      </xdr:nvSpPr>
      <xdr:spPr>
        <a:xfrm>
          <a:off x="242047" y="14426451"/>
          <a:ext cx="2848957" cy="939054"/>
        </a:xfrm>
        <a:prstGeom prst="borderCallout1">
          <a:avLst>
            <a:gd name="adj1" fmla="val 46491"/>
            <a:gd name="adj2" fmla="val 99417"/>
            <a:gd name="adj3" fmla="val -5543"/>
            <a:gd name="adj4" fmla="val 1140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891987</xdr:colOff>
      <xdr:row>62</xdr:row>
      <xdr:rowOff>161365</xdr:rowOff>
    </xdr:from>
    <xdr:to>
      <xdr:col>13</xdr:col>
      <xdr:colOff>89647</xdr:colOff>
      <xdr:row>68</xdr:row>
      <xdr:rowOff>122304</xdr:rowOff>
    </xdr:to>
    <xdr:sp macro="" textlink="">
      <xdr:nvSpPr>
        <xdr:cNvPr id="5" name="線吹き出し 1 (枠付き) 4">
          <a:extLst>
            <a:ext uri="{FF2B5EF4-FFF2-40B4-BE49-F238E27FC236}">
              <a16:creationId xmlns:a16="http://schemas.microsoft.com/office/drawing/2014/main" id="{00000000-0008-0000-0A00-000005000000}"/>
            </a:ext>
          </a:extLst>
        </xdr:cNvPr>
        <xdr:cNvSpPr/>
      </xdr:nvSpPr>
      <xdr:spPr>
        <a:xfrm>
          <a:off x="5481916" y="14872447"/>
          <a:ext cx="3733802" cy="982916"/>
        </a:xfrm>
        <a:prstGeom prst="borderCallout1">
          <a:avLst>
            <a:gd name="adj1" fmla="val 48645"/>
            <a:gd name="adj2" fmla="val -635"/>
            <a:gd name="adj3" fmla="val -50628"/>
            <a:gd name="adj4" fmla="val -67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1415526</xdr:colOff>
      <xdr:row>96</xdr:row>
      <xdr:rowOff>33616</xdr:rowOff>
    </xdr:from>
    <xdr:to>
      <xdr:col>13</xdr:col>
      <xdr:colOff>564776</xdr:colOff>
      <xdr:row>102</xdr:row>
      <xdr:rowOff>71717</xdr:rowOff>
    </xdr:to>
    <xdr:sp macro="" textlink="">
      <xdr:nvSpPr>
        <xdr:cNvPr id="6" name="線吹き出し 1 (枠付き) 5">
          <a:extLst>
            <a:ext uri="{FF2B5EF4-FFF2-40B4-BE49-F238E27FC236}">
              <a16:creationId xmlns:a16="http://schemas.microsoft.com/office/drawing/2014/main" id="{00000000-0008-0000-0A00-000006000000}"/>
            </a:ext>
          </a:extLst>
        </xdr:cNvPr>
        <xdr:cNvSpPr/>
      </xdr:nvSpPr>
      <xdr:spPr>
        <a:xfrm>
          <a:off x="6005455" y="23870769"/>
          <a:ext cx="3685392" cy="1060077"/>
        </a:xfrm>
        <a:prstGeom prst="borderCallout1">
          <a:avLst>
            <a:gd name="adj1" fmla="val 48645"/>
            <a:gd name="adj2" fmla="val -635"/>
            <a:gd name="adj3" fmla="val -16187"/>
            <a:gd name="adj4" fmla="val -168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13</xdr:col>
      <xdr:colOff>413815</xdr:colOff>
      <xdr:row>1</xdr:row>
      <xdr:rowOff>27214</xdr:rowOff>
    </xdr:from>
    <xdr:to>
      <xdr:col>21</xdr:col>
      <xdr:colOff>44823</xdr:colOff>
      <xdr:row>6</xdr:row>
      <xdr:rowOff>83244</xdr:rowOff>
    </xdr:to>
    <xdr:sp macro="" textlink="">
      <xdr:nvSpPr>
        <xdr:cNvPr id="7" name="線吹き出し 1 (枠付き) 6">
          <a:extLst>
            <a:ext uri="{FF2B5EF4-FFF2-40B4-BE49-F238E27FC236}">
              <a16:creationId xmlns:a16="http://schemas.microsoft.com/office/drawing/2014/main" id="{00000000-0008-0000-0A00-000007000000}"/>
            </a:ext>
          </a:extLst>
        </xdr:cNvPr>
        <xdr:cNvSpPr/>
      </xdr:nvSpPr>
      <xdr:spPr>
        <a:xfrm>
          <a:off x="9512095" y="194854"/>
          <a:ext cx="4568768" cy="939950"/>
        </a:xfrm>
        <a:prstGeom prst="borderCallout1">
          <a:avLst>
            <a:gd name="adj1" fmla="val 48645"/>
            <a:gd name="adj2" fmla="val -635"/>
            <a:gd name="adj3" fmla="val 171479"/>
            <a:gd name="adj4" fmla="val -95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xdr:from>
      <xdr:col>33</xdr:col>
      <xdr:colOff>119763</xdr:colOff>
      <xdr:row>67</xdr:row>
      <xdr:rowOff>127162</xdr:rowOff>
    </xdr:from>
    <xdr:to>
      <xdr:col>36</xdr:col>
      <xdr:colOff>530174</xdr:colOff>
      <xdr:row>69</xdr:row>
      <xdr:rowOff>40316</xdr:rowOff>
    </xdr:to>
    <xdr:sp macro="" textlink="">
      <xdr:nvSpPr>
        <xdr:cNvPr id="8" name="正方形/長方形 7">
          <a:extLst>
            <a:ext uri="{FF2B5EF4-FFF2-40B4-BE49-F238E27FC236}">
              <a16:creationId xmlns:a16="http://schemas.microsoft.com/office/drawing/2014/main" id="{00000000-0008-0000-0A00-000008000000}"/>
            </a:ext>
          </a:extLst>
        </xdr:cNvPr>
        <xdr:cNvSpPr/>
      </xdr:nvSpPr>
      <xdr:spPr>
        <a:xfrm>
          <a:off x="21732854" y="15505707"/>
          <a:ext cx="2280775" cy="2456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443348</xdr:colOff>
      <xdr:row>60</xdr:row>
      <xdr:rowOff>124685</xdr:rowOff>
    </xdr:from>
    <xdr:to>
      <xdr:col>54</xdr:col>
      <xdr:colOff>581890</xdr:colOff>
      <xdr:row>75</xdr:row>
      <xdr:rowOff>318654</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12704621" y="14339449"/>
          <a:ext cx="22582905" cy="2909460"/>
        </a:xfrm>
        <a:prstGeom prst="rect">
          <a:avLst/>
        </a:prstGeom>
        <a:solidFill>
          <a:schemeClr val="bg1">
            <a:lumMod val="75000"/>
            <a:alpha val="5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2000">
            <a:solidFill>
              <a:srgbClr val="FF0000"/>
            </a:solidFill>
            <a:latin typeface="Meiryo UI" panose="020B0604030504040204" pitchFamily="50" charset="-128"/>
            <a:ea typeface="Meiryo UI" panose="020B0604030504040204" pitchFamily="50" charset="-128"/>
          </a:endParaRPr>
        </a:p>
        <a:p>
          <a:pPr algn="ctr"/>
          <a:endParaRPr kumimoji="1" lang="en-US" altLang="ja-JP" sz="2000">
            <a:solidFill>
              <a:srgbClr val="FF0000"/>
            </a:solidFill>
            <a:latin typeface="Meiryo UI" panose="020B0604030504040204" pitchFamily="50" charset="-128"/>
            <a:ea typeface="Meiryo UI" panose="020B0604030504040204" pitchFamily="50" charset="-128"/>
          </a:endParaRPr>
        </a:p>
        <a:p>
          <a:pPr algn="ctr"/>
          <a:r>
            <a:rPr kumimoji="1" lang="en-US" altLang="ja-JP" sz="2000">
              <a:solidFill>
                <a:srgbClr val="FF0000"/>
              </a:solidFill>
              <a:latin typeface="Meiryo UI" panose="020B0604030504040204" pitchFamily="50" charset="-128"/>
              <a:ea typeface="Meiryo UI" panose="020B0604030504040204" pitchFamily="50" charset="-128"/>
            </a:rPr>
            <a:t>050D</a:t>
          </a:r>
          <a:r>
            <a:rPr kumimoji="1" lang="ja-JP" altLang="en-US" sz="2000">
              <a:solidFill>
                <a:sysClr val="windowText" lastClr="000000"/>
              </a:solidFill>
              <a:latin typeface="Meiryo UI" panose="020B0604030504040204" pitchFamily="50" charset="-128"/>
              <a:ea typeface="Meiryo UI" panose="020B0604030504040204" pitchFamily="50" charset="-128"/>
            </a:rPr>
            <a:t>個別モジュールとするため、対象外</a:t>
          </a:r>
          <a:endParaRPr kumimoji="1" lang="en-US" altLang="ja-JP" sz="2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96621</xdr:colOff>
      <xdr:row>20</xdr:row>
      <xdr:rowOff>93443</xdr:rowOff>
    </xdr:from>
    <xdr:to>
      <xdr:col>36</xdr:col>
      <xdr:colOff>481588</xdr:colOff>
      <xdr:row>23</xdr:row>
      <xdr:rowOff>122958</xdr:rowOff>
    </xdr:to>
    <xdr:sp macro="" textlink="">
      <xdr:nvSpPr>
        <xdr:cNvPr id="11" name="正方形/長方形 10">
          <a:extLst>
            <a:ext uri="{FF2B5EF4-FFF2-40B4-BE49-F238E27FC236}">
              <a16:creationId xmlns:a16="http://schemas.microsoft.com/office/drawing/2014/main" id="{00000000-0008-0000-0A00-00000B000000}"/>
            </a:ext>
          </a:extLst>
        </xdr:cNvPr>
        <xdr:cNvSpPr/>
      </xdr:nvSpPr>
      <xdr:spPr>
        <a:xfrm>
          <a:off x="21709712" y="5607552"/>
          <a:ext cx="2255331" cy="528279"/>
        </a:xfrm>
        <a:prstGeom prst="rect">
          <a:avLst/>
        </a:prstGeom>
        <a:solidFill>
          <a:schemeClr val="bg1">
            <a:lumMod val="75000"/>
            <a:alpha val="5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33</xdr:col>
      <xdr:colOff>124328</xdr:colOff>
      <xdr:row>27</xdr:row>
      <xdr:rowOff>42527</xdr:rowOff>
    </xdr:from>
    <xdr:to>
      <xdr:col>36</xdr:col>
      <xdr:colOff>540327</xdr:colOff>
      <xdr:row>29</xdr:row>
      <xdr:rowOff>13855</xdr:rowOff>
    </xdr:to>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21737419" y="6720418"/>
          <a:ext cx="2286363" cy="303837"/>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111711</xdr:colOff>
      <xdr:row>29</xdr:row>
      <xdr:rowOff>94513</xdr:rowOff>
    </xdr:from>
    <xdr:to>
      <xdr:col>36</xdr:col>
      <xdr:colOff>540327</xdr:colOff>
      <xdr:row>35</xdr:row>
      <xdr:rowOff>67300</xdr:rowOff>
    </xdr:to>
    <xdr:sp macro="" textlink="">
      <xdr:nvSpPr>
        <xdr:cNvPr id="13" name="正方形/長方形 12">
          <a:extLst>
            <a:ext uri="{FF2B5EF4-FFF2-40B4-BE49-F238E27FC236}">
              <a16:creationId xmlns:a16="http://schemas.microsoft.com/office/drawing/2014/main" id="{00000000-0008-0000-0A00-00000D000000}"/>
            </a:ext>
          </a:extLst>
        </xdr:cNvPr>
        <xdr:cNvSpPr/>
      </xdr:nvSpPr>
      <xdr:spPr>
        <a:xfrm>
          <a:off x="21724802" y="7104913"/>
          <a:ext cx="2298980" cy="970314"/>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96865</xdr:colOff>
      <xdr:row>25</xdr:row>
      <xdr:rowOff>138050</xdr:rowOff>
    </xdr:from>
    <xdr:to>
      <xdr:col>36</xdr:col>
      <xdr:colOff>568036</xdr:colOff>
      <xdr:row>26</xdr:row>
      <xdr:rowOff>138546</xdr:rowOff>
    </xdr:to>
    <xdr:sp macro="" textlink="">
      <xdr:nvSpPr>
        <xdr:cNvPr id="14" name="正方形/長方形 13">
          <a:extLst>
            <a:ext uri="{FF2B5EF4-FFF2-40B4-BE49-F238E27FC236}">
              <a16:creationId xmlns:a16="http://schemas.microsoft.com/office/drawing/2014/main" id="{00000000-0008-0000-0A00-00000E000000}"/>
            </a:ext>
          </a:extLst>
        </xdr:cNvPr>
        <xdr:cNvSpPr/>
      </xdr:nvSpPr>
      <xdr:spPr>
        <a:xfrm>
          <a:off x="21709956" y="6483432"/>
          <a:ext cx="2341535" cy="166750"/>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102356</xdr:colOff>
      <xdr:row>50</xdr:row>
      <xdr:rowOff>584266</xdr:rowOff>
    </xdr:from>
    <xdr:to>
      <xdr:col>36</xdr:col>
      <xdr:colOff>554181</xdr:colOff>
      <xdr:row>50</xdr:row>
      <xdr:rowOff>914400</xdr:rowOff>
    </xdr:to>
    <xdr:sp macro="" textlink="">
      <xdr:nvSpPr>
        <xdr:cNvPr id="15" name="正方形/長方形 14">
          <a:extLst>
            <a:ext uri="{FF2B5EF4-FFF2-40B4-BE49-F238E27FC236}">
              <a16:creationId xmlns:a16="http://schemas.microsoft.com/office/drawing/2014/main" id="{00000000-0008-0000-0A00-00000F000000}"/>
            </a:ext>
          </a:extLst>
        </xdr:cNvPr>
        <xdr:cNvSpPr/>
      </xdr:nvSpPr>
      <xdr:spPr>
        <a:xfrm>
          <a:off x="21715447" y="11931139"/>
          <a:ext cx="2322189" cy="330134"/>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102850</xdr:colOff>
      <xdr:row>50</xdr:row>
      <xdr:rowOff>1028400</xdr:rowOff>
    </xdr:from>
    <xdr:to>
      <xdr:col>36</xdr:col>
      <xdr:colOff>554181</xdr:colOff>
      <xdr:row>51</xdr:row>
      <xdr:rowOff>13855</xdr:rowOff>
    </xdr:to>
    <xdr:sp macro="" textlink="">
      <xdr:nvSpPr>
        <xdr:cNvPr id="16" name="正方形/長方形 15">
          <a:extLst>
            <a:ext uri="{FF2B5EF4-FFF2-40B4-BE49-F238E27FC236}">
              <a16:creationId xmlns:a16="http://schemas.microsoft.com/office/drawing/2014/main" id="{00000000-0008-0000-0A00-000010000000}"/>
            </a:ext>
          </a:extLst>
        </xdr:cNvPr>
        <xdr:cNvSpPr/>
      </xdr:nvSpPr>
      <xdr:spPr>
        <a:xfrm>
          <a:off x="21715941" y="12375273"/>
          <a:ext cx="2321695" cy="329346"/>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116211</xdr:colOff>
      <xdr:row>50</xdr:row>
      <xdr:rowOff>332257</xdr:rowOff>
    </xdr:from>
    <xdr:to>
      <xdr:col>36</xdr:col>
      <xdr:colOff>581890</xdr:colOff>
      <xdr:row>50</xdr:row>
      <xdr:rowOff>512618</xdr:rowOff>
    </xdr:to>
    <xdr:sp macro="" textlink="">
      <xdr:nvSpPr>
        <xdr:cNvPr id="17" name="正方形/長方形 16">
          <a:extLst>
            <a:ext uri="{FF2B5EF4-FFF2-40B4-BE49-F238E27FC236}">
              <a16:creationId xmlns:a16="http://schemas.microsoft.com/office/drawing/2014/main" id="{00000000-0008-0000-0A00-000011000000}"/>
            </a:ext>
          </a:extLst>
        </xdr:cNvPr>
        <xdr:cNvSpPr/>
      </xdr:nvSpPr>
      <xdr:spPr>
        <a:xfrm>
          <a:off x="21729302" y="11679130"/>
          <a:ext cx="2336043" cy="180361"/>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569737</xdr:colOff>
      <xdr:row>16</xdr:row>
      <xdr:rowOff>147314</xdr:rowOff>
    </xdr:from>
    <xdr:to>
      <xdr:col>32</xdr:col>
      <xdr:colOff>509654</xdr:colOff>
      <xdr:row>18</xdr:row>
      <xdr:rowOff>164247</xdr:rowOff>
    </xdr:to>
    <xdr:sp macro="" textlink="">
      <xdr:nvSpPr>
        <xdr:cNvPr id="18" name="線吹き出し 1 (枠付き) 17">
          <a:extLst>
            <a:ext uri="{FF2B5EF4-FFF2-40B4-BE49-F238E27FC236}">
              <a16:creationId xmlns:a16="http://schemas.microsoft.com/office/drawing/2014/main" id="{00000000-0008-0000-0A00-000012000000}"/>
            </a:ext>
          </a:extLst>
        </xdr:cNvPr>
        <xdr:cNvSpPr/>
      </xdr:nvSpPr>
      <xdr:spPr>
        <a:xfrm>
          <a:off x="21625590" y="5111520"/>
          <a:ext cx="1990593" cy="353109"/>
        </a:xfrm>
        <a:prstGeom prst="borderCallout1">
          <a:avLst>
            <a:gd name="adj1" fmla="val 52087"/>
            <a:gd name="adj2" fmla="val 98642"/>
            <a:gd name="adj3" fmla="val 179251"/>
            <a:gd name="adj4" fmla="val 114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設定車を前提とする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xdr:colOff>
      <xdr:row>8</xdr:row>
      <xdr:rowOff>0</xdr:rowOff>
    </xdr:from>
    <xdr:to>
      <xdr:col>13</xdr:col>
      <xdr:colOff>8167</xdr:colOff>
      <xdr:row>41</xdr:row>
      <xdr:rowOff>13607</xdr:rowOff>
    </xdr:to>
    <xdr:sp macro="" textlink="">
      <xdr:nvSpPr>
        <xdr:cNvPr id="19" name="正方形/長方形 18">
          <a:extLst>
            <a:ext uri="{FF2B5EF4-FFF2-40B4-BE49-F238E27FC236}">
              <a16:creationId xmlns:a16="http://schemas.microsoft.com/office/drawing/2014/main" id="{00000000-0008-0000-0A00-000013000000}"/>
            </a:ext>
          </a:extLst>
        </xdr:cNvPr>
        <xdr:cNvSpPr/>
      </xdr:nvSpPr>
      <xdr:spPr>
        <a:xfrm>
          <a:off x="7391401" y="2156460"/>
          <a:ext cx="1715046" cy="6909707"/>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96866</xdr:colOff>
      <xdr:row>26</xdr:row>
      <xdr:rowOff>55171</xdr:rowOff>
    </xdr:to>
    <xdr:cxnSp macro="">
      <xdr:nvCxnSpPr>
        <xdr:cNvPr id="20" name="直線コネクタ 8">
          <a:extLst>
            <a:ext uri="{FF2B5EF4-FFF2-40B4-BE49-F238E27FC236}">
              <a16:creationId xmlns:a16="http://schemas.microsoft.com/office/drawing/2014/main" id="{00000000-0008-0000-0A00-000014000000}"/>
            </a:ext>
          </a:extLst>
        </xdr:cNvPr>
        <xdr:cNvCxnSpPr>
          <a:stCxn id="14" idx="1"/>
          <a:endCxn id="19" idx="3"/>
        </xdr:cNvCxnSpPr>
      </xdr:nvCxnSpPr>
      <xdr:spPr>
        <a:xfrm rot="10800000">
          <a:off x="9152168" y="5597113"/>
          <a:ext cx="12557789" cy="969694"/>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8168</xdr:colOff>
      <xdr:row>20</xdr:row>
      <xdr:rowOff>83004</xdr:rowOff>
    </xdr:from>
    <xdr:to>
      <xdr:col>33</xdr:col>
      <xdr:colOff>116212</xdr:colOff>
      <xdr:row>50</xdr:row>
      <xdr:rowOff>422438</xdr:rowOff>
    </xdr:to>
    <xdr:cxnSp macro="">
      <xdr:nvCxnSpPr>
        <xdr:cNvPr id="21" name="直線コネクタ 8">
          <a:extLst>
            <a:ext uri="{FF2B5EF4-FFF2-40B4-BE49-F238E27FC236}">
              <a16:creationId xmlns:a16="http://schemas.microsoft.com/office/drawing/2014/main" id="{00000000-0008-0000-0A00-000015000000}"/>
            </a:ext>
          </a:extLst>
        </xdr:cNvPr>
        <xdr:cNvCxnSpPr>
          <a:stCxn id="17" idx="1"/>
          <a:endCxn id="19" idx="3"/>
        </xdr:cNvCxnSpPr>
      </xdr:nvCxnSpPr>
      <xdr:spPr>
        <a:xfrm rot="10800000">
          <a:off x="9152168" y="5597113"/>
          <a:ext cx="12577135" cy="6172198"/>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2721</xdr:colOff>
      <xdr:row>49</xdr:row>
      <xdr:rowOff>13608</xdr:rowOff>
    </xdr:from>
    <xdr:to>
      <xdr:col>12</xdr:col>
      <xdr:colOff>1877785</xdr:colOff>
      <xdr:row>60</xdr:row>
      <xdr:rowOff>13607</xdr:rowOff>
    </xdr:to>
    <xdr:sp macro="" textlink="">
      <xdr:nvSpPr>
        <xdr:cNvPr id="22" name="正方形/長方形 21">
          <a:extLst>
            <a:ext uri="{FF2B5EF4-FFF2-40B4-BE49-F238E27FC236}">
              <a16:creationId xmlns:a16="http://schemas.microsoft.com/office/drawing/2014/main" id="{00000000-0008-0000-0A00-000016000000}"/>
            </a:ext>
          </a:extLst>
        </xdr:cNvPr>
        <xdr:cNvSpPr/>
      </xdr:nvSpPr>
      <xdr:spPr>
        <a:xfrm>
          <a:off x="7394121" y="10620648"/>
          <a:ext cx="1707424" cy="3642359"/>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74</xdr:row>
      <xdr:rowOff>326573</xdr:rowOff>
    </xdr:from>
    <xdr:to>
      <xdr:col>13</xdr:col>
      <xdr:colOff>0</xdr:colOff>
      <xdr:row>95</xdr:row>
      <xdr:rowOff>13607</xdr:rowOff>
    </xdr:to>
    <xdr:sp macro="" textlink="">
      <xdr:nvSpPr>
        <xdr:cNvPr id="23" name="正方形/長方形 22">
          <a:extLst>
            <a:ext uri="{FF2B5EF4-FFF2-40B4-BE49-F238E27FC236}">
              <a16:creationId xmlns:a16="http://schemas.microsoft.com/office/drawing/2014/main" id="{00000000-0008-0000-0A00-000017000000}"/>
            </a:ext>
          </a:extLst>
        </xdr:cNvPr>
        <xdr:cNvSpPr/>
      </xdr:nvSpPr>
      <xdr:spPr>
        <a:xfrm>
          <a:off x="7391400" y="16968653"/>
          <a:ext cx="1706880" cy="6514554"/>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6037</xdr:colOff>
      <xdr:row>28</xdr:row>
      <xdr:rowOff>28192</xdr:rowOff>
    </xdr:from>
    <xdr:to>
      <xdr:col>33</xdr:col>
      <xdr:colOff>124329</xdr:colOff>
      <xdr:row>50</xdr:row>
      <xdr:rowOff>1059626</xdr:rowOff>
    </xdr:to>
    <xdr:cxnSp macro="">
      <xdr:nvCxnSpPr>
        <xdr:cNvPr id="24" name="直線コネクタ 8">
          <a:extLst>
            <a:ext uri="{FF2B5EF4-FFF2-40B4-BE49-F238E27FC236}">
              <a16:creationId xmlns:a16="http://schemas.microsoft.com/office/drawing/2014/main" id="{00000000-0008-0000-0A00-000018000000}"/>
            </a:ext>
          </a:extLst>
        </xdr:cNvPr>
        <xdr:cNvCxnSpPr>
          <a:stCxn id="12" idx="1"/>
          <a:endCxn id="22" idx="3"/>
        </xdr:cNvCxnSpPr>
      </xdr:nvCxnSpPr>
      <xdr:spPr>
        <a:xfrm rot="10800000" flipV="1">
          <a:off x="9150037" y="6872337"/>
          <a:ext cx="12587383" cy="5534162"/>
        </a:xfrm>
        <a:prstGeom prst="bentConnector3">
          <a:avLst>
            <a:gd name="adj1" fmla="val 50000"/>
          </a:avLst>
        </a:prstGeom>
        <a:ln w="34925">
          <a:solidFill>
            <a:srgbClr val="92D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6037</xdr:colOff>
      <xdr:row>50</xdr:row>
      <xdr:rowOff>749332</xdr:rowOff>
    </xdr:from>
    <xdr:to>
      <xdr:col>33</xdr:col>
      <xdr:colOff>102357</xdr:colOff>
      <xdr:row>50</xdr:row>
      <xdr:rowOff>1059625</xdr:rowOff>
    </xdr:to>
    <xdr:cxnSp macro="">
      <xdr:nvCxnSpPr>
        <xdr:cNvPr id="25" name="直線コネクタ 8">
          <a:extLst>
            <a:ext uri="{FF2B5EF4-FFF2-40B4-BE49-F238E27FC236}">
              <a16:creationId xmlns:a16="http://schemas.microsoft.com/office/drawing/2014/main" id="{00000000-0008-0000-0A00-000019000000}"/>
            </a:ext>
          </a:extLst>
        </xdr:cNvPr>
        <xdr:cNvCxnSpPr>
          <a:stCxn id="15" idx="1"/>
          <a:endCxn id="22" idx="3"/>
        </xdr:cNvCxnSpPr>
      </xdr:nvCxnSpPr>
      <xdr:spPr>
        <a:xfrm rot="10800000" flipV="1">
          <a:off x="9150037" y="12096205"/>
          <a:ext cx="12565411" cy="310293"/>
        </a:xfrm>
        <a:prstGeom prst="bentConnector3">
          <a:avLst>
            <a:gd name="adj1" fmla="val 50000"/>
          </a:avLst>
        </a:prstGeom>
        <a:ln w="34925">
          <a:solidFill>
            <a:srgbClr val="92D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32</xdr:row>
      <xdr:rowOff>80906</xdr:rowOff>
    </xdr:from>
    <xdr:to>
      <xdr:col>33</xdr:col>
      <xdr:colOff>111711</xdr:colOff>
      <xdr:row>76</xdr:row>
      <xdr:rowOff>2469945</xdr:rowOff>
    </xdr:to>
    <xdr:cxnSp macro="">
      <xdr:nvCxnSpPr>
        <xdr:cNvPr id="26" name="直線コネクタ 8">
          <a:extLst>
            <a:ext uri="{FF2B5EF4-FFF2-40B4-BE49-F238E27FC236}">
              <a16:creationId xmlns:a16="http://schemas.microsoft.com/office/drawing/2014/main" id="{00000000-0008-0000-0A00-00001A000000}"/>
            </a:ext>
          </a:extLst>
        </xdr:cNvPr>
        <xdr:cNvCxnSpPr>
          <a:stCxn id="13" idx="1"/>
          <a:endCxn id="23" idx="3"/>
        </xdr:cNvCxnSpPr>
      </xdr:nvCxnSpPr>
      <xdr:spPr>
        <a:xfrm rot="10800000" flipV="1">
          <a:off x="9144000" y="7590070"/>
          <a:ext cx="12580802" cy="12585984"/>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xdr:colOff>
      <xdr:row>50</xdr:row>
      <xdr:rowOff>1193073</xdr:rowOff>
    </xdr:from>
    <xdr:to>
      <xdr:col>33</xdr:col>
      <xdr:colOff>102851</xdr:colOff>
      <xdr:row>76</xdr:row>
      <xdr:rowOff>2469945</xdr:rowOff>
    </xdr:to>
    <xdr:cxnSp macro="">
      <xdr:nvCxnSpPr>
        <xdr:cNvPr id="27" name="直線コネクタ 8">
          <a:extLst>
            <a:ext uri="{FF2B5EF4-FFF2-40B4-BE49-F238E27FC236}">
              <a16:creationId xmlns:a16="http://schemas.microsoft.com/office/drawing/2014/main" id="{00000000-0008-0000-0A00-00001B000000}"/>
            </a:ext>
          </a:extLst>
        </xdr:cNvPr>
        <xdr:cNvCxnSpPr>
          <a:stCxn id="16" idx="1"/>
          <a:endCxn id="23" idx="3"/>
        </xdr:cNvCxnSpPr>
      </xdr:nvCxnSpPr>
      <xdr:spPr>
        <a:xfrm rot="10800000" flipV="1">
          <a:off x="9144001" y="12539946"/>
          <a:ext cx="12571941" cy="7636108"/>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382282</xdr:colOff>
      <xdr:row>76</xdr:row>
      <xdr:rowOff>1455524</xdr:rowOff>
    </xdr:from>
    <xdr:to>
      <xdr:col>16</xdr:col>
      <xdr:colOff>589966</xdr:colOff>
      <xdr:row>76</xdr:row>
      <xdr:rowOff>1987021</xdr:rowOff>
    </xdr:to>
    <xdr:sp macro="" textlink="">
      <xdr:nvSpPr>
        <xdr:cNvPr id="28" name="線吹き出し 1 (枠付き) 27">
          <a:extLst>
            <a:ext uri="{FF2B5EF4-FFF2-40B4-BE49-F238E27FC236}">
              <a16:creationId xmlns:a16="http://schemas.microsoft.com/office/drawing/2014/main" id="{00000000-0008-0000-0A00-00001C000000}"/>
            </a:ext>
          </a:extLst>
        </xdr:cNvPr>
        <xdr:cNvSpPr/>
      </xdr:nvSpPr>
      <xdr:spPr>
        <a:xfrm>
          <a:off x="9480562" y="19202504"/>
          <a:ext cx="2059344" cy="531497"/>
        </a:xfrm>
        <a:prstGeom prst="borderCallout1">
          <a:avLst>
            <a:gd name="adj1" fmla="val 48645"/>
            <a:gd name="adj2" fmla="val -635"/>
            <a:gd name="adj3" fmla="val 15845"/>
            <a:gd name="adj4" fmla="val -57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判定用に追加。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は取りえることはない。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279548</xdr:colOff>
      <xdr:row>76</xdr:row>
      <xdr:rowOff>1719702</xdr:rowOff>
    </xdr:from>
    <xdr:to>
      <xdr:col>36</xdr:col>
      <xdr:colOff>462643</xdr:colOff>
      <xdr:row>76</xdr:row>
      <xdr:rowOff>1932215</xdr:rowOff>
    </xdr:to>
    <xdr:sp macro="" textlink="">
      <xdr:nvSpPr>
        <xdr:cNvPr id="30" name="正方形/長方形 29">
          <a:extLst>
            <a:ext uri="{FF2B5EF4-FFF2-40B4-BE49-F238E27FC236}">
              <a16:creationId xmlns:a16="http://schemas.microsoft.com/office/drawing/2014/main" id="{00000000-0008-0000-0A00-00001E000000}"/>
            </a:ext>
          </a:extLst>
        </xdr:cNvPr>
        <xdr:cNvSpPr/>
      </xdr:nvSpPr>
      <xdr:spPr>
        <a:xfrm>
          <a:off x="22339448" y="19466682"/>
          <a:ext cx="1417535" cy="212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9325</xdr:colOff>
      <xdr:row>76</xdr:row>
      <xdr:rowOff>1715221</xdr:rowOff>
    </xdr:from>
    <xdr:to>
      <xdr:col>27</xdr:col>
      <xdr:colOff>204108</xdr:colOff>
      <xdr:row>76</xdr:row>
      <xdr:rowOff>1905001</xdr:rowOff>
    </xdr:to>
    <xdr:sp macro="" textlink="">
      <xdr:nvSpPr>
        <xdr:cNvPr id="31" name="正方形/長方形 30">
          <a:extLst>
            <a:ext uri="{FF2B5EF4-FFF2-40B4-BE49-F238E27FC236}">
              <a16:creationId xmlns:a16="http://schemas.microsoft.com/office/drawing/2014/main" id="{00000000-0008-0000-0A00-00001F000000}"/>
            </a:ext>
          </a:extLst>
        </xdr:cNvPr>
        <xdr:cNvSpPr/>
      </xdr:nvSpPr>
      <xdr:spPr>
        <a:xfrm>
          <a:off x="16514245" y="19462201"/>
          <a:ext cx="1429223" cy="1897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374917</xdr:colOff>
      <xdr:row>78</xdr:row>
      <xdr:rowOff>8724</xdr:rowOff>
    </xdr:from>
    <xdr:to>
      <xdr:col>29</xdr:col>
      <xdr:colOff>85180</xdr:colOff>
      <xdr:row>81</xdr:row>
      <xdr:rowOff>166486</xdr:rowOff>
    </xdr:to>
    <xdr:sp macro="" textlink="">
      <xdr:nvSpPr>
        <xdr:cNvPr id="32" name="線吹き出し 1 (枠付き) 31">
          <a:extLst>
            <a:ext uri="{FF2B5EF4-FFF2-40B4-BE49-F238E27FC236}">
              <a16:creationId xmlns:a16="http://schemas.microsoft.com/office/drawing/2014/main" id="{00000000-0008-0000-0A00-000020000000}"/>
            </a:ext>
          </a:extLst>
        </xdr:cNvPr>
        <xdr:cNvSpPr/>
      </xdr:nvSpPr>
      <xdr:spPr>
        <a:xfrm>
          <a:off x="15028177" y="20620824"/>
          <a:ext cx="4030803" cy="660682"/>
        </a:xfrm>
        <a:prstGeom prst="borderCallout1">
          <a:avLst>
            <a:gd name="adj1" fmla="val 47020"/>
            <a:gd name="adj2" fmla="val 240"/>
            <a:gd name="adj3" fmla="val -978201"/>
            <a:gd name="adj4" fmla="val -1482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未受信時の値が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になるため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RW_OFF</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74975</xdr:colOff>
      <xdr:row>76</xdr:row>
      <xdr:rowOff>1963430</xdr:rowOff>
    </xdr:from>
    <xdr:to>
      <xdr:col>34</xdr:col>
      <xdr:colOff>301962</xdr:colOff>
      <xdr:row>78</xdr:row>
      <xdr:rowOff>91808</xdr:rowOff>
    </xdr:to>
    <xdr:cxnSp macro="">
      <xdr:nvCxnSpPr>
        <xdr:cNvPr id="33" name="直線コネクタ 32">
          <a:extLst>
            <a:ext uri="{FF2B5EF4-FFF2-40B4-BE49-F238E27FC236}">
              <a16:creationId xmlns:a16="http://schemas.microsoft.com/office/drawing/2014/main" id="{00000000-0008-0000-0A00-000021000000}"/>
            </a:ext>
          </a:extLst>
        </xdr:cNvPr>
        <xdr:cNvCxnSpPr/>
      </xdr:nvCxnSpPr>
      <xdr:spPr>
        <a:xfrm flipH="1">
          <a:off x="19048775" y="19710410"/>
          <a:ext cx="3313087" cy="99349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73908</xdr:colOff>
      <xdr:row>6</xdr:row>
      <xdr:rowOff>238526</xdr:rowOff>
    </xdr:from>
    <xdr:to>
      <xdr:col>25</xdr:col>
      <xdr:colOff>202930</xdr:colOff>
      <xdr:row>7</xdr:row>
      <xdr:rowOff>277905</xdr:rowOff>
    </xdr:to>
    <xdr:sp macro="" textlink="">
      <xdr:nvSpPr>
        <xdr:cNvPr id="34" name="正方形/長方形 33">
          <a:extLst>
            <a:ext uri="{FF2B5EF4-FFF2-40B4-BE49-F238E27FC236}">
              <a16:creationId xmlns:a16="http://schemas.microsoft.com/office/drawing/2014/main" id="{00000000-0008-0000-0A00-000022000000}"/>
            </a:ext>
          </a:extLst>
        </xdr:cNvPr>
        <xdr:cNvSpPr/>
      </xdr:nvSpPr>
      <xdr:spPr>
        <a:xfrm>
          <a:off x="12958635" y="1291471"/>
          <a:ext cx="3869750" cy="371889"/>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rPr>
            <a:t>MET-M_REMWAR-CSTD-1-03-C-C0.xlsx</a:t>
          </a:r>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33</xdr:col>
      <xdr:colOff>139155</xdr:colOff>
      <xdr:row>41</xdr:row>
      <xdr:rowOff>92207</xdr:rowOff>
    </xdr:from>
    <xdr:to>
      <xdr:col>36</xdr:col>
      <xdr:colOff>526472</xdr:colOff>
      <xdr:row>42</xdr:row>
      <xdr:rowOff>138545</xdr:rowOff>
    </xdr:to>
    <xdr:sp macro="" textlink="">
      <xdr:nvSpPr>
        <xdr:cNvPr id="35" name="正方形/長方形 34">
          <a:extLst>
            <a:ext uri="{FF2B5EF4-FFF2-40B4-BE49-F238E27FC236}">
              <a16:creationId xmlns:a16="http://schemas.microsoft.com/office/drawing/2014/main" id="{00000000-0008-0000-0A00-000023000000}"/>
            </a:ext>
          </a:extLst>
        </xdr:cNvPr>
        <xdr:cNvSpPr/>
      </xdr:nvSpPr>
      <xdr:spPr>
        <a:xfrm>
          <a:off x="21752246" y="9111516"/>
          <a:ext cx="2257681" cy="212593"/>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139156</xdr:colOff>
      <xdr:row>42</xdr:row>
      <xdr:rowOff>32249</xdr:rowOff>
    </xdr:to>
    <xdr:cxnSp macro="">
      <xdr:nvCxnSpPr>
        <xdr:cNvPr id="36" name="直線コネクタ 8">
          <a:extLst>
            <a:ext uri="{FF2B5EF4-FFF2-40B4-BE49-F238E27FC236}">
              <a16:creationId xmlns:a16="http://schemas.microsoft.com/office/drawing/2014/main" id="{00000000-0008-0000-0A00-000024000000}"/>
            </a:ext>
          </a:extLst>
        </xdr:cNvPr>
        <xdr:cNvCxnSpPr>
          <a:stCxn id="35" idx="1"/>
          <a:endCxn id="19" idx="3"/>
        </xdr:cNvCxnSpPr>
      </xdr:nvCxnSpPr>
      <xdr:spPr>
        <a:xfrm rot="10800000">
          <a:off x="9152168" y="5597113"/>
          <a:ext cx="12600079" cy="3620700"/>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125867</xdr:colOff>
      <xdr:row>43</xdr:row>
      <xdr:rowOff>39839</xdr:rowOff>
    </xdr:from>
    <xdr:to>
      <xdr:col>36</xdr:col>
      <xdr:colOff>523325</xdr:colOff>
      <xdr:row>48</xdr:row>
      <xdr:rowOff>150923</xdr:rowOff>
    </xdr:to>
    <xdr:sp macro="" textlink="">
      <xdr:nvSpPr>
        <xdr:cNvPr id="37" name="正方形/長方形 36">
          <a:extLst>
            <a:ext uri="{FF2B5EF4-FFF2-40B4-BE49-F238E27FC236}">
              <a16:creationId xmlns:a16="http://schemas.microsoft.com/office/drawing/2014/main" id="{00000000-0008-0000-0A00-000025000000}"/>
            </a:ext>
          </a:extLst>
        </xdr:cNvPr>
        <xdr:cNvSpPr/>
      </xdr:nvSpPr>
      <xdr:spPr>
        <a:xfrm>
          <a:off x="21738958" y="9391657"/>
          <a:ext cx="2267822" cy="997775"/>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0</xdr:colOff>
      <xdr:row>45</xdr:row>
      <xdr:rowOff>150799</xdr:rowOff>
    </xdr:from>
    <xdr:to>
      <xdr:col>33</xdr:col>
      <xdr:colOff>125867</xdr:colOff>
      <xdr:row>76</xdr:row>
      <xdr:rowOff>2469944</xdr:rowOff>
    </xdr:to>
    <xdr:cxnSp macro="">
      <xdr:nvCxnSpPr>
        <xdr:cNvPr id="38" name="直線コネクタ 8">
          <a:extLst>
            <a:ext uri="{FF2B5EF4-FFF2-40B4-BE49-F238E27FC236}">
              <a16:creationId xmlns:a16="http://schemas.microsoft.com/office/drawing/2014/main" id="{00000000-0008-0000-0A00-000026000000}"/>
            </a:ext>
          </a:extLst>
        </xdr:cNvPr>
        <xdr:cNvCxnSpPr>
          <a:stCxn id="37" idx="1"/>
          <a:endCxn id="23" idx="3"/>
        </xdr:cNvCxnSpPr>
      </xdr:nvCxnSpPr>
      <xdr:spPr>
        <a:xfrm rot="10800000" flipV="1">
          <a:off x="9144000" y="9890544"/>
          <a:ext cx="12594958" cy="10285509"/>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125303</xdr:colOff>
      <xdr:row>55</xdr:row>
      <xdr:rowOff>72805</xdr:rowOff>
    </xdr:from>
    <xdr:to>
      <xdr:col>36</xdr:col>
      <xdr:colOff>530383</xdr:colOff>
      <xdr:row>56</xdr:row>
      <xdr:rowOff>125298</xdr:rowOff>
    </xdr:to>
    <xdr:sp macro="" textlink="">
      <xdr:nvSpPr>
        <xdr:cNvPr id="39" name="正方形/長方形 38">
          <a:extLst>
            <a:ext uri="{FF2B5EF4-FFF2-40B4-BE49-F238E27FC236}">
              <a16:creationId xmlns:a16="http://schemas.microsoft.com/office/drawing/2014/main" id="{00000000-0008-0000-0A00-000027000000}"/>
            </a:ext>
          </a:extLst>
        </xdr:cNvPr>
        <xdr:cNvSpPr/>
      </xdr:nvSpPr>
      <xdr:spPr>
        <a:xfrm>
          <a:off x="21738394" y="13442441"/>
          <a:ext cx="2275444" cy="218748"/>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125304</xdr:colOff>
      <xdr:row>56</xdr:row>
      <xdr:rowOff>15924</xdr:rowOff>
    </xdr:to>
    <xdr:cxnSp macro="">
      <xdr:nvCxnSpPr>
        <xdr:cNvPr id="40" name="直線コネクタ 8">
          <a:extLst>
            <a:ext uri="{FF2B5EF4-FFF2-40B4-BE49-F238E27FC236}">
              <a16:creationId xmlns:a16="http://schemas.microsoft.com/office/drawing/2014/main" id="{00000000-0008-0000-0A00-000028000000}"/>
            </a:ext>
          </a:extLst>
        </xdr:cNvPr>
        <xdr:cNvCxnSpPr>
          <a:stCxn id="39" idx="1"/>
          <a:endCxn id="19" idx="3"/>
        </xdr:cNvCxnSpPr>
      </xdr:nvCxnSpPr>
      <xdr:spPr>
        <a:xfrm rot="10800000">
          <a:off x="9152168" y="5597113"/>
          <a:ext cx="12586227" cy="7954702"/>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125863</xdr:colOff>
      <xdr:row>57</xdr:row>
      <xdr:rowOff>39339</xdr:rowOff>
    </xdr:from>
    <xdr:to>
      <xdr:col>36</xdr:col>
      <xdr:colOff>523321</xdr:colOff>
      <xdr:row>59</xdr:row>
      <xdr:rowOff>44140</xdr:rowOff>
    </xdr:to>
    <xdr:sp macro="" textlink="">
      <xdr:nvSpPr>
        <xdr:cNvPr id="41" name="正方形/長方形 40">
          <a:extLst>
            <a:ext uri="{FF2B5EF4-FFF2-40B4-BE49-F238E27FC236}">
              <a16:creationId xmlns:a16="http://schemas.microsoft.com/office/drawing/2014/main" id="{00000000-0008-0000-0A00-000029000000}"/>
            </a:ext>
          </a:extLst>
        </xdr:cNvPr>
        <xdr:cNvSpPr/>
      </xdr:nvSpPr>
      <xdr:spPr>
        <a:xfrm>
          <a:off x="21738954" y="13741484"/>
          <a:ext cx="2267822" cy="337311"/>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0</xdr:colOff>
      <xdr:row>58</xdr:row>
      <xdr:rowOff>41740</xdr:rowOff>
    </xdr:from>
    <xdr:to>
      <xdr:col>33</xdr:col>
      <xdr:colOff>125863</xdr:colOff>
      <xdr:row>76</xdr:row>
      <xdr:rowOff>2469945</xdr:rowOff>
    </xdr:to>
    <xdr:cxnSp macro="">
      <xdr:nvCxnSpPr>
        <xdr:cNvPr id="42" name="直線コネクタ 8">
          <a:extLst>
            <a:ext uri="{FF2B5EF4-FFF2-40B4-BE49-F238E27FC236}">
              <a16:creationId xmlns:a16="http://schemas.microsoft.com/office/drawing/2014/main" id="{00000000-0008-0000-0A00-00002A000000}"/>
            </a:ext>
          </a:extLst>
        </xdr:cNvPr>
        <xdr:cNvCxnSpPr>
          <a:stCxn id="41" idx="1"/>
          <a:endCxn id="23" idx="3"/>
        </xdr:cNvCxnSpPr>
      </xdr:nvCxnSpPr>
      <xdr:spPr>
        <a:xfrm rot="10800000" flipV="1">
          <a:off x="9144000" y="13910140"/>
          <a:ext cx="12594954" cy="6265914"/>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437028</xdr:colOff>
      <xdr:row>76</xdr:row>
      <xdr:rowOff>451434</xdr:rowOff>
    </xdr:from>
    <xdr:to>
      <xdr:col>48</xdr:col>
      <xdr:colOff>231728</xdr:colOff>
      <xdr:row>76</xdr:row>
      <xdr:rowOff>816346</xdr:rowOff>
    </xdr:to>
    <xdr:sp macro="" textlink="">
      <xdr:nvSpPr>
        <xdr:cNvPr id="75" name="正方形/長方形 74">
          <a:hlinkClick xmlns:r="http://schemas.openxmlformats.org/officeDocument/2006/relationships" r:id="rId9"/>
          <a:extLst>
            <a:ext uri="{FF2B5EF4-FFF2-40B4-BE49-F238E27FC236}">
              <a16:creationId xmlns:a16="http://schemas.microsoft.com/office/drawing/2014/main" id="{00000000-0008-0000-0A00-00004B000000}"/>
            </a:ext>
          </a:extLst>
        </xdr:cNvPr>
        <xdr:cNvSpPr/>
      </xdr:nvSpPr>
      <xdr:spPr>
        <a:xfrm>
          <a:off x="28772542" y="17988320"/>
          <a:ext cx="2276643" cy="3649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latin typeface="Meiryo UI" panose="020B0604030504040204" pitchFamily="50" charset="-128"/>
              <a:ea typeface="Meiryo UI" panose="020B0604030504040204" pitchFamily="50" charset="-128"/>
            </a:rPr>
            <a:t>METHUD800B-6441</a:t>
          </a:r>
          <a:endParaRPr kumimoji="1" lang="ja-JP" altLang="en-US" sz="1400">
            <a:latin typeface="Meiryo UI" panose="020B0604030504040204" pitchFamily="50" charset="-128"/>
            <a:ea typeface="Meiryo UI" panose="020B0604030504040204" pitchFamily="50" charset="-128"/>
          </a:endParaRPr>
        </a:p>
      </xdr:txBody>
    </xdr:sp>
    <xdr:clientData/>
  </xdr:twoCellAnchor>
  <xdr:twoCellAnchor>
    <xdr:from>
      <xdr:col>26</xdr:col>
      <xdr:colOff>142256</xdr:colOff>
      <xdr:row>39</xdr:row>
      <xdr:rowOff>152400</xdr:rowOff>
    </xdr:from>
    <xdr:to>
      <xdr:col>54</xdr:col>
      <xdr:colOff>572564</xdr:colOff>
      <xdr:row>49</xdr:row>
      <xdr:rowOff>379066</xdr:rowOff>
    </xdr:to>
    <xdr:sp macro="" textlink="">
      <xdr:nvSpPr>
        <xdr:cNvPr id="51" name="正方形/長方形 50">
          <a:extLst>
            <a:ext uri="{FF2B5EF4-FFF2-40B4-BE49-F238E27FC236}">
              <a16:creationId xmlns:a16="http://schemas.microsoft.com/office/drawing/2014/main" id="{00000000-0008-0000-0A00-000033000000}"/>
            </a:ext>
          </a:extLst>
        </xdr:cNvPr>
        <xdr:cNvSpPr/>
      </xdr:nvSpPr>
      <xdr:spPr>
        <a:xfrm>
          <a:off x="17153906" y="8991600"/>
          <a:ext cx="17499108" cy="2150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114300</xdr:colOff>
      <xdr:row>55</xdr:row>
      <xdr:rowOff>52160</xdr:rowOff>
    </xdr:from>
    <xdr:to>
      <xdr:col>54</xdr:col>
      <xdr:colOff>572565</xdr:colOff>
      <xdr:row>60</xdr:row>
      <xdr:rowOff>97085</xdr:rowOff>
    </xdr:to>
    <xdr:sp macro="" textlink="">
      <xdr:nvSpPr>
        <xdr:cNvPr id="52" name="正方形/長方形 51">
          <a:extLst>
            <a:ext uri="{FF2B5EF4-FFF2-40B4-BE49-F238E27FC236}">
              <a16:creationId xmlns:a16="http://schemas.microsoft.com/office/drawing/2014/main" id="{00000000-0008-0000-0A00-000034000000}"/>
            </a:ext>
          </a:extLst>
        </xdr:cNvPr>
        <xdr:cNvSpPr/>
      </xdr:nvSpPr>
      <xdr:spPr>
        <a:xfrm>
          <a:off x="17125950" y="13615760"/>
          <a:ext cx="17527065" cy="9021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581530</xdr:colOff>
      <xdr:row>50</xdr:row>
      <xdr:rowOff>77522</xdr:rowOff>
    </xdr:from>
    <xdr:to>
      <xdr:col>55</xdr:col>
      <xdr:colOff>500874</xdr:colOff>
      <xdr:row>58</xdr:row>
      <xdr:rowOff>118070</xdr:rowOff>
    </xdr:to>
    <xdr:cxnSp macro="">
      <xdr:nvCxnSpPr>
        <xdr:cNvPr id="53" name="直線コネクタ 52">
          <a:extLst>
            <a:ext uri="{FF2B5EF4-FFF2-40B4-BE49-F238E27FC236}">
              <a16:creationId xmlns:a16="http://schemas.microsoft.com/office/drawing/2014/main" id="{00000000-0008-0000-0A00-000035000000}"/>
            </a:ext>
          </a:extLst>
        </xdr:cNvPr>
        <xdr:cNvCxnSpPr/>
      </xdr:nvCxnSpPr>
      <xdr:spPr>
        <a:xfrm flipH="1">
          <a:off x="34661980" y="11602772"/>
          <a:ext cx="528944" cy="259324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494570</xdr:colOff>
      <xdr:row>49</xdr:row>
      <xdr:rowOff>217131</xdr:rowOff>
    </xdr:from>
    <xdr:to>
      <xdr:col>62</xdr:col>
      <xdr:colOff>336034</xdr:colOff>
      <xdr:row>50</xdr:row>
      <xdr:rowOff>744256</xdr:rowOff>
    </xdr:to>
    <xdr:sp macro="" textlink="">
      <xdr:nvSpPr>
        <xdr:cNvPr id="54" name="線吹き出し 1 (枠付き) 53">
          <a:extLst>
            <a:ext uri="{FF2B5EF4-FFF2-40B4-BE49-F238E27FC236}">
              <a16:creationId xmlns:a16="http://schemas.microsoft.com/office/drawing/2014/main" id="{00000000-0008-0000-0A00-000036000000}"/>
            </a:ext>
          </a:extLst>
        </xdr:cNvPr>
        <xdr:cNvSpPr/>
      </xdr:nvSpPr>
      <xdr:spPr>
        <a:xfrm>
          <a:off x="35184620" y="10980381"/>
          <a:ext cx="4108664" cy="1289125"/>
        </a:xfrm>
        <a:prstGeom prst="borderCallout1">
          <a:avLst>
            <a:gd name="adj1" fmla="val 47020"/>
            <a:gd name="adj2" fmla="val 240"/>
            <a:gd name="adj3" fmla="val -69407"/>
            <a:gd name="adj4" fmla="val -136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 1A-R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信号は非適用としていたが、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車の為、適用とする。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から適用済みの為、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側処理変更無し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89647</xdr:colOff>
      <xdr:row>4</xdr:row>
      <xdr:rowOff>145678</xdr:rowOff>
    </xdr:from>
    <xdr:to>
      <xdr:col>18</xdr:col>
      <xdr:colOff>291353</xdr:colOff>
      <xdr:row>8</xdr:row>
      <xdr:rowOff>280148</xdr:rowOff>
    </xdr:to>
    <xdr:sp macro="" textlink="">
      <xdr:nvSpPr>
        <xdr:cNvPr id="29" name="線吹き出し 1 (枠付き) 74">
          <a:extLst>
            <a:ext uri="{FF2B5EF4-FFF2-40B4-BE49-F238E27FC236}">
              <a16:creationId xmlns:a16="http://schemas.microsoft.com/office/drawing/2014/main" id="{78737162-9E93-4F58-90A5-20BAF53DEFF8}"/>
            </a:ext>
          </a:extLst>
        </xdr:cNvPr>
        <xdr:cNvSpPr/>
      </xdr:nvSpPr>
      <xdr:spPr>
        <a:xfrm>
          <a:off x="10208559" y="862854"/>
          <a:ext cx="3619500" cy="1636059"/>
        </a:xfrm>
        <a:prstGeom prst="borderCallout1">
          <a:avLst>
            <a:gd name="adj1" fmla="val 38319"/>
            <a:gd name="adj2" fmla="val -1503"/>
            <a:gd name="adj3" fmla="val 52889"/>
            <a:gd name="adj4" fmla="val -1000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582706</xdr:colOff>
      <xdr:row>31</xdr:row>
      <xdr:rowOff>123265</xdr:rowOff>
    </xdr:from>
    <xdr:to>
      <xdr:col>2</xdr:col>
      <xdr:colOff>4202206</xdr:colOff>
      <xdr:row>39</xdr:row>
      <xdr:rowOff>145677</xdr:rowOff>
    </xdr:to>
    <xdr:sp macro="" textlink="">
      <xdr:nvSpPr>
        <xdr:cNvPr id="2" name="線吹き出し 1 (枠付き) 74">
          <a:extLst>
            <a:ext uri="{FF2B5EF4-FFF2-40B4-BE49-F238E27FC236}">
              <a16:creationId xmlns:a16="http://schemas.microsoft.com/office/drawing/2014/main" id="{B1B27227-D2E6-4C94-9AB3-A7BFA9D21B4D}"/>
            </a:ext>
          </a:extLst>
        </xdr:cNvPr>
        <xdr:cNvSpPr/>
      </xdr:nvSpPr>
      <xdr:spPr>
        <a:xfrm>
          <a:off x="2835088" y="6376147"/>
          <a:ext cx="3619500" cy="1636059"/>
        </a:xfrm>
        <a:prstGeom prst="borderCallout1">
          <a:avLst>
            <a:gd name="adj1" fmla="val 38319"/>
            <a:gd name="adj2" fmla="val -1503"/>
            <a:gd name="adj3" fmla="val 52889"/>
            <a:gd name="adj4" fmla="val -1000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96E8-7E6C-455E-8672-8F4644E653CE}">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430" customWidth="1"/>
    <col min="53" max="16384" width="8.81640625" style="43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431"/>
    </row>
    <row r="11" spans="6:20" ht="13.15" customHeight="1"/>
    <row r="12" spans="6:20" ht="13.15" customHeight="1"/>
    <row r="13" spans="6:20" ht="13.15" customHeight="1">
      <c r="T13" s="432" t="str">
        <f ca="1">MID(CELL("filename",A1),FIND("[",CELL("filename",A1))+1,FIND("]",CELL("filename",A1))-FIND("[",CELL("filename",A1))-1)</f>
        <v>alert_H_SYSMAL-CSTD-2-00-C-C0.xlsx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433"/>
      <c r="V32" s="433"/>
    </row>
    <row r="33" spans="3:39" ht="13.15" customHeight="1">
      <c r="M33" s="434"/>
      <c r="N33" s="434"/>
      <c r="O33" s="434"/>
      <c r="P33" s="434"/>
      <c r="Q33" s="434"/>
      <c r="AF33" s="434"/>
      <c r="AG33" s="434"/>
      <c r="AH33" s="434"/>
      <c r="AI33" s="434"/>
      <c r="AJ33" s="434"/>
    </row>
    <row r="34" spans="3:39" ht="13.15" customHeight="1">
      <c r="Y34" s="123" t="s">
        <v>728</v>
      </c>
    </row>
    <row r="35" spans="3:39" ht="13.15" customHeight="1">
      <c r="Y35" s="435" t="s">
        <v>729</v>
      </c>
      <c r="Z35" s="436"/>
      <c r="AA35" s="436"/>
      <c r="AB35" s="436"/>
      <c r="AC35" s="437"/>
      <c r="AD35" s="435" t="s">
        <v>730</v>
      </c>
      <c r="AE35" s="436"/>
      <c r="AF35" s="436"/>
      <c r="AG35" s="436"/>
      <c r="AH35" s="437"/>
      <c r="AI35" s="435" t="s">
        <v>731</v>
      </c>
      <c r="AJ35" s="436"/>
      <c r="AK35" s="436"/>
      <c r="AL35" s="436"/>
      <c r="AM35" s="437"/>
    </row>
    <row r="36" spans="3:39" ht="13.15" customHeight="1">
      <c r="D36" s="434"/>
      <c r="E36" s="438"/>
      <c r="F36" s="434"/>
      <c r="G36" s="434"/>
      <c r="I36" s="434"/>
      <c r="J36" s="438"/>
      <c r="K36" s="434"/>
      <c r="L36" s="434"/>
      <c r="M36" s="434"/>
      <c r="N36" s="434"/>
      <c r="O36" s="438"/>
      <c r="P36" s="434"/>
      <c r="Q36" s="434"/>
      <c r="W36" s="434"/>
      <c r="X36" s="438"/>
      <c r="Y36" s="439"/>
      <c r="Z36" s="440"/>
      <c r="AA36" s="440"/>
      <c r="AB36" s="440"/>
      <c r="AC36" s="441"/>
      <c r="AD36" s="439"/>
      <c r="AE36" s="440"/>
      <c r="AF36" s="440"/>
      <c r="AG36" s="440"/>
      <c r="AH36" s="441"/>
      <c r="AI36" s="439"/>
      <c r="AJ36" s="440"/>
      <c r="AK36" s="440"/>
      <c r="AL36" s="440"/>
      <c r="AM36" s="441"/>
    </row>
    <row r="37" spans="3:39" ht="13.15" customHeight="1">
      <c r="Y37" s="442"/>
      <c r="AC37" s="443"/>
      <c r="AD37" s="442"/>
      <c r="AH37" s="443"/>
      <c r="AI37" s="442"/>
      <c r="AM37" s="443"/>
    </row>
    <row r="38" spans="3:39" ht="13.15" customHeight="1">
      <c r="Y38" s="442"/>
      <c r="Z38" s="434"/>
      <c r="AA38" s="438" t="s">
        <v>732</v>
      </c>
      <c r="AB38" s="434"/>
      <c r="AC38" s="444"/>
      <c r="AD38" s="442"/>
      <c r="AE38" s="434"/>
      <c r="AF38" s="438" t="s">
        <v>733</v>
      </c>
      <c r="AG38" s="434"/>
      <c r="AH38" s="444"/>
      <c r="AI38" s="445"/>
      <c r="AJ38" s="434"/>
      <c r="AK38" s="438" t="s">
        <v>734</v>
      </c>
      <c r="AL38" s="434"/>
      <c r="AM38" s="444"/>
    </row>
    <row r="39" spans="3:39" ht="13.15" customHeight="1">
      <c r="Y39" s="442"/>
      <c r="AC39" s="443"/>
      <c r="AD39" s="442"/>
      <c r="AH39" s="443"/>
      <c r="AI39" s="442"/>
      <c r="AM39" s="443"/>
    </row>
    <row r="40" spans="3:39" ht="13.15" customHeight="1">
      <c r="C40" s="433"/>
      <c r="V40" s="433"/>
      <c r="Y40" s="446"/>
      <c r="Z40" s="447"/>
      <c r="AA40" s="447"/>
      <c r="AB40" s="447"/>
      <c r="AC40" s="448"/>
      <c r="AD40" s="446"/>
      <c r="AE40" s="447"/>
      <c r="AF40" s="447"/>
      <c r="AG40" s="447"/>
      <c r="AH40" s="448"/>
      <c r="AI40" s="446"/>
      <c r="AJ40" s="447"/>
      <c r="AK40" s="447"/>
      <c r="AL40" s="447"/>
      <c r="AM40" s="448"/>
    </row>
    <row r="41" spans="3:39" ht="13.15" customHeight="1"/>
    <row r="42" spans="3:39" ht="13.15" customHeight="1">
      <c r="Y42" s="433" t="s">
        <v>735</v>
      </c>
    </row>
    <row r="43" spans="3:39" ht="13.15" customHeight="1">
      <c r="Y43" s="435" t="s">
        <v>729</v>
      </c>
      <c r="Z43" s="436"/>
      <c r="AA43" s="436"/>
      <c r="AB43" s="436"/>
      <c r="AC43" s="437"/>
      <c r="AD43" s="435" t="s">
        <v>730</v>
      </c>
      <c r="AE43" s="436"/>
      <c r="AF43" s="436"/>
      <c r="AG43" s="436"/>
      <c r="AH43" s="437"/>
      <c r="AI43" s="435" t="s">
        <v>731</v>
      </c>
      <c r="AJ43" s="436"/>
      <c r="AK43" s="436"/>
      <c r="AL43" s="436"/>
      <c r="AM43" s="437"/>
    </row>
    <row r="44" spans="3:39" ht="13.15" customHeight="1">
      <c r="D44" s="434"/>
      <c r="E44" s="438"/>
      <c r="F44" s="434"/>
      <c r="G44" s="434"/>
      <c r="H44" s="434"/>
      <c r="I44" s="434"/>
      <c r="J44" s="438"/>
      <c r="K44" s="434"/>
      <c r="L44" s="434"/>
      <c r="M44" s="434"/>
      <c r="N44" s="434"/>
      <c r="O44" s="438"/>
      <c r="P44" s="434"/>
      <c r="Q44" s="434"/>
      <c r="W44" s="434"/>
      <c r="X44" s="438"/>
      <c r="Y44" s="439"/>
      <c r="Z44" s="440"/>
      <c r="AA44" s="440"/>
      <c r="AB44" s="440"/>
      <c r="AC44" s="441"/>
      <c r="AD44" s="440"/>
      <c r="AE44" s="440"/>
      <c r="AF44" s="440"/>
      <c r="AG44" s="440"/>
      <c r="AH44" s="441"/>
      <c r="AI44" s="439"/>
      <c r="AJ44" s="440"/>
      <c r="AK44" s="440"/>
      <c r="AL44" s="440"/>
      <c r="AM44" s="441"/>
    </row>
    <row r="45" spans="3:39" ht="13.15" customHeight="1">
      <c r="Y45" s="442"/>
      <c r="AC45" s="443"/>
      <c r="AH45" s="443"/>
      <c r="AI45" s="442"/>
      <c r="AM45" s="443"/>
    </row>
    <row r="46" spans="3:39" ht="13.15" customHeight="1">
      <c r="Y46" s="442"/>
      <c r="Z46" s="434"/>
      <c r="AA46" s="438" t="s">
        <v>736</v>
      </c>
      <c r="AB46" s="434"/>
      <c r="AC46" s="444"/>
      <c r="AD46" s="434"/>
      <c r="AE46" s="434"/>
      <c r="AF46" s="438" t="s">
        <v>737</v>
      </c>
      <c r="AG46" s="434"/>
      <c r="AH46" s="444"/>
      <c r="AI46" s="445"/>
      <c r="AJ46" s="434"/>
      <c r="AK46" s="438" t="s">
        <v>738</v>
      </c>
      <c r="AL46" s="434"/>
      <c r="AM46" s="444"/>
    </row>
    <row r="47" spans="3:39" ht="13.15" customHeight="1">
      <c r="Y47" s="442"/>
      <c r="AC47" s="443"/>
      <c r="AH47" s="443"/>
      <c r="AI47" s="442"/>
      <c r="AM47" s="443"/>
    </row>
    <row r="48" spans="3:39" ht="13.15" customHeight="1">
      <c r="C48" s="433"/>
      <c r="V48" s="433"/>
      <c r="Y48" s="446"/>
      <c r="Z48" s="447"/>
      <c r="AA48" s="447"/>
      <c r="AB48" s="447"/>
      <c r="AC48" s="448"/>
      <c r="AD48" s="447"/>
      <c r="AE48" s="447"/>
      <c r="AF48" s="447"/>
      <c r="AG48" s="447"/>
      <c r="AH48" s="448"/>
      <c r="AI48" s="446"/>
      <c r="AJ48" s="447"/>
      <c r="AK48" s="447"/>
      <c r="AL48" s="447"/>
      <c r="AM48" s="448"/>
    </row>
    <row r="49" spans="4:39" ht="13.15" customHeight="1"/>
    <row r="50" spans="4:39" ht="13.15" customHeight="1">
      <c r="Y50" s="433" t="s">
        <v>739</v>
      </c>
    </row>
    <row r="51" spans="4:39" ht="13.15" customHeight="1">
      <c r="Y51" s="435" t="s">
        <v>729</v>
      </c>
      <c r="Z51" s="436"/>
      <c r="AA51" s="436"/>
      <c r="AB51" s="436"/>
      <c r="AC51" s="437"/>
      <c r="AD51" s="435" t="s">
        <v>730</v>
      </c>
      <c r="AE51" s="436"/>
      <c r="AF51" s="436"/>
      <c r="AG51" s="436"/>
      <c r="AH51" s="437"/>
      <c r="AI51" s="435" t="s">
        <v>731</v>
      </c>
      <c r="AJ51" s="436"/>
      <c r="AK51" s="436"/>
      <c r="AL51" s="436"/>
      <c r="AM51" s="437"/>
    </row>
    <row r="52" spans="4:39" ht="13.15" customHeight="1">
      <c r="D52" s="434"/>
      <c r="E52" s="438"/>
      <c r="F52" s="434"/>
      <c r="G52" s="434"/>
      <c r="H52" s="434"/>
      <c r="I52" s="434"/>
      <c r="J52" s="438"/>
      <c r="K52" s="434"/>
      <c r="L52" s="434"/>
      <c r="M52" s="434"/>
      <c r="N52" s="434"/>
      <c r="O52" s="438"/>
      <c r="P52" s="434"/>
      <c r="Q52" s="434"/>
      <c r="W52" s="434"/>
      <c r="X52" s="438"/>
      <c r="Y52" s="439"/>
      <c r="Z52" s="440"/>
      <c r="AA52" s="440"/>
      <c r="AB52" s="440"/>
      <c r="AC52" s="441"/>
      <c r="AD52" s="440"/>
      <c r="AE52" s="440"/>
      <c r="AF52" s="440"/>
      <c r="AG52" s="440"/>
      <c r="AH52" s="441"/>
      <c r="AI52" s="439"/>
      <c r="AJ52" s="440"/>
      <c r="AK52" s="440"/>
      <c r="AL52" s="440"/>
      <c r="AM52" s="441"/>
    </row>
    <row r="53" spans="4:39" ht="13.15" customHeight="1">
      <c r="Y53" s="442"/>
      <c r="AC53" s="443"/>
      <c r="AH53" s="443"/>
      <c r="AI53" s="442"/>
      <c r="AM53" s="443"/>
    </row>
    <row r="54" spans="4:39" ht="13.15" customHeight="1">
      <c r="Y54" s="442"/>
      <c r="Z54" s="434"/>
      <c r="AA54" s="438" t="s">
        <v>740</v>
      </c>
      <c r="AB54" s="434"/>
      <c r="AC54" s="444"/>
      <c r="AD54" s="434"/>
      <c r="AE54" s="434"/>
      <c r="AF54" s="438" t="s">
        <v>741</v>
      </c>
      <c r="AG54" s="434"/>
      <c r="AH54" s="444"/>
      <c r="AI54" s="445"/>
      <c r="AJ54" s="434"/>
      <c r="AK54" s="438" t="s">
        <v>734</v>
      </c>
      <c r="AL54" s="434"/>
      <c r="AM54" s="444"/>
    </row>
    <row r="55" spans="4:39" ht="13.15" customHeight="1">
      <c r="Y55" s="442"/>
      <c r="AC55" s="443"/>
      <c r="AH55" s="443"/>
      <c r="AI55" s="442"/>
      <c r="AM55" s="443"/>
    </row>
    <row r="56" spans="4:39" ht="13.15" customHeight="1">
      <c r="Y56" s="446"/>
      <c r="Z56" s="447"/>
      <c r="AA56" s="447"/>
      <c r="AB56" s="447"/>
      <c r="AC56" s="448"/>
      <c r="AD56" s="447"/>
      <c r="AE56" s="447"/>
      <c r="AF56" s="447"/>
      <c r="AG56" s="447"/>
      <c r="AH56" s="448"/>
      <c r="AI56" s="446"/>
      <c r="AJ56" s="447"/>
      <c r="AK56" s="447"/>
      <c r="AL56" s="447"/>
      <c r="AM56" s="448"/>
    </row>
    <row r="57" spans="4:39" ht="13.15" customHeight="1">
      <c r="AK57" s="430" t="s">
        <v>742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10" width="13.08984375" hidden="1" customWidth="1"/>
    <col min="11" max="12" width="13.08984375" customWidth="1"/>
    <col min="13" max="18" width="13.08984375" hidden="1" customWidth="1"/>
  </cols>
  <sheetData>
    <row r="2" spans="2:18" ht="25.5" customHeight="1">
      <c r="C2" s="6"/>
      <c r="D2" s="6"/>
      <c r="E2" s="6"/>
      <c r="F2" s="6"/>
      <c r="H2" s="7" t="s">
        <v>13</v>
      </c>
      <c r="I2" s="364" t="s">
        <v>14</v>
      </c>
      <c r="J2" s="364"/>
      <c r="K2" s="364"/>
      <c r="L2" s="364"/>
      <c r="M2" s="364"/>
      <c r="N2" s="364"/>
      <c r="O2" s="364"/>
      <c r="P2" s="364"/>
      <c r="Q2" s="364"/>
      <c r="R2" s="364"/>
    </row>
    <row r="3" spans="2:18" ht="25.5" customHeight="1">
      <c r="C3" s="6"/>
      <c r="D3" s="10" t="str">
        <f ca="1">REPLACE(LEFT(CELL("filename",$B$1),FIND(".xls",CELL("filename",$B$1))-1),1,FIND("[",CELL("filename",$B$1)),)</f>
        <v>alert_H_SYSMAL-CSTD-2-00-C-C0</v>
      </c>
      <c r="E3" s="6"/>
      <c r="F3" s="6"/>
      <c r="H3" s="8" t="s">
        <v>179</v>
      </c>
      <c r="I3" s="365" t="s">
        <v>178</v>
      </c>
      <c r="J3" s="366"/>
      <c r="K3" s="366"/>
      <c r="L3" s="366"/>
      <c r="M3" s="366"/>
      <c r="N3" s="366"/>
      <c r="O3" s="366"/>
      <c r="P3" s="366"/>
      <c r="Q3" s="366"/>
      <c r="R3" s="366"/>
    </row>
    <row r="4" spans="2:18" ht="25.5" customHeight="1">
      <c r="C4" s="6"/>
      <c r="D4" s="6"/>
      <c r="E4" s="22" t="str">
        <f>DGET(B8:C17,"Ver.",H4:H5)</f>
        <v>2.1.1</v>
      </c>
      <c r="F4" s="6"/>
      <c r="H4" s="9" t="s">
        <v>15</v>
      </c>
    </row>
    <row r="5" spans="2:18" ht="25.5" customHeight="1">
      <c r="C5" s="6"/>
      <c r="D5" s="6"/>
      <c r="E5" s="6"/>
      <c r="F5" s="6"/>
      <c r="H5" s="11">
        <f>MAX(B9:B17)</f>
        <v>4</v>
      </c>
    </row>
    <row r="6" spans="2:18" ht="13.5" thickBot="1"/>
    <row r="7" spans="2:18">
      <c r="C7" s="358" t="s">
        <v>0</v>
      </c>
      <c r="D7" s="359"/>
      <c r="E7" s="360" t="s">
        <v>2</v>
      </c>
      <c r="F7" s="360"/>
      <c r="G7" s="361" t="s">
        <v>5</v>
      </c>
      <c r="H7" s="361"/>
      <c r="I7" s="361"/>
      <c r="J7" s="361"/>
      <c r="K7" s="361"/>
      <c r="L7" s="361"/>
      <c r="M7" s="362" t="s">
        <v>12</v>
      </c>
      <c r="N7" s="362"/>
      <c r="O7" s="362"/>
      <c r="P7" s="362"/>
      <c r="Q7" s="362"/>
      <c r="R7" s="363"/>
    </row>
    <row r="8" spans="2:18" ht="26.5" thickBot="1">
      <c r="B8" s="9" t="s">
        <v>96</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56.5" thickTop="1">
      <c r="B9" s="9">
        <f>IF(C9=0,0,ROW()-ROW($B$8))</f>
        <v>1</v>
      </c>
      <c r="C9" s="12" t="s">
        <v>201</v>
      </c>
      <c r="D9" s="347" t="s">
        <v>666</v>
      </c>
      <c r="E9" s="13" t="s">
        <v>31</v>
      </c>
      <c r="F9" s="13" t="s">
        <v>202</v>
      </c>
      <c r="G9" s="13" t="s">
        <v>31</v>
      </c>
      <c r="H9" s="13" t="s">
        <v>31</v>
      </c>
      <c r="I9" s="13" t="s">
        <v>31</v>
      </c>
      <c r="J9" s="13" t="s">
        <v>31</v>
      </c>
      <c r="K9" s="13" t="s">
        <v>31</v>
      </c>
      <c r="L9" s="13" t="s">
        <v>31</v>
      </c>
      <c r="M9" s="13"/>
      <c r="N9" s="154"/>
      <c r="O9" s="13"/>
      <c r="P9" s="154"/>
      <c r="Q9" s="13" t="s">
        <v>653</v>
      </c>
      <c r="R9" s="151">
        <v>44368</v>
      </c>
    </row>
    <row r="10" spans="2:18" ht="234">
      <c r="B10" s="9">
        <f t="shared" ref="B10:B16" si="0">IF(C10=0,0,ROW()-ROW($B$8))</f>
        <v>2</v>
      </c>
      <c r="C10" s="2" t="s">
        <v>675</v>
      </c>
      <c r="D10" s="247" t="s">
        <v>676</v>
      </c>
      <c r="E10" s="13" t="s">
        <v>31</v>
      </c>
      <c r="F10" s="13" t="s">
        <v>202</v>
      </c>
      <c r="G10" s="13" t="s">
        <v>31</v>
      </c>
      <c r="H10" s="13" t="s">
        <v>31</v>
      </c>
      <c r="I10" s="13" t="s">
        <v>31</v>
      </c>
      <c r="J10" s="13" t="s">
        <v>31</v>
      </c>
      <c r="K10" s="13" t="s">
        <v>31</v>
      </c>
      <c r="L10" s="13" t="s">
        <v>31</v>
      </c>
      <c r="M10" s="13"/>
      <c r="N10" s="154"/>
      <c r="O10" s="13"/>
      <c r="P10" s="154"/>
      <c r="Q10" s="13"/>
      <c r="R10" s="151"/>
    </row>
    <row r="11" spans="2:18" ht="39">
      <c r="B11" s="9">
        <f t="shared" si="0"/>
        <v>3</v>
      </c>
      <c r="C11" s="2" t="s">
        <v>722</v>
      </c>
      <c r="D11" s="247" t="s">
        <v>719</v>
      </c>
      <c r="E11" s="1" t="s">
        <v>31</v>
      </c>
      <c r="F11" s="1" t="s">
        <v>720</v>
      </c>
      <c r="G11" s="1" t="s">
        <v>31</v>
      </c>
      <c r="H11" s="1" t="s">
        <v>31</v>
      </c>
      <c r="I11" s="1" t="s">
        <v>31</v>
      </c>
      <c r="J11" s="1" t="s">
        <v>31</v>
      </c>
      <c r="K11" s="1" t="s">
        <v>31</v>
      </c>
      <c r="L11" s="1" t="s">
        <v>31</v>
      </c>
      <c r="M11" s="1" t="s">
        <v>31</v>
      </c>
      <c r="N11" s="1" t="s">
        <v>31</v>
      </c>
      <c r="O11" s="1" t="s">
        <v>31</v>
      </c>
      <c r="P11" s="1" t="s">
        <v>31</v>
      </c>
      <c r="Q11" s="1" t="s">
        <v>721</v>
      </c>
      <c r="R11" s="254">
        <v>45974</v>
      </c>
    </row>
    <row r="12" spans="2:18" ht="143">
      <c r="B12" s="9">
        <f t="shared" si="0"/>
        <v>4</v>
      </c>
      <c r="C12" s="353" t="s">
        <v>723</v>
      </c>
      <c r="D12" s="354" t="s">
        <v>727</v>
      </c>
      <c r="E12" s="355" t="s">
        <v>31</v>
      </c>
      <c r="F12" s="355" t="s">
        <v>31</v>
      </c>
      <c r="G12" s="1"/>
      <c r="H12" s="1"/>
      <c r="I12" s="1"/>
      <c r="J12" s="1"/>
      <c r="K12" s="356" t="s">
        <v>724</v>
      </c>
      <c r="L12" s="357">
        <v>46009</v>
      </c>
      <c r="M12" s="1"/>
      <c r="N12" s="1"/>
      <c r="O12" s="1"/>
      <c r="P12" s="1"/>
      <c r="Q12" s="1"/>
      <c r="R12" s="254"/>
    </row>
    <row r="13" spans="2:18">
      <c r="B13" s="9">
        <f t="shared" si="0"/>
        <v>0</v>
      </c>
      <c r="C13" s="256"/>
      <c r="D13" s="257"/>
      <c r="E13" s="1"/>
      <c r="F13" s="1"/>
      <c r="G13" s="1"/>
      <c r="H13" s="1"/>
      <c r="I13" s="1"/>
      <c r="J13" s="1"/>
      <c r="K13" s="1"/>
      <c r="L13" s="1"/>
      <c r="M13" s="258"/>
      <c r="N13" s="258"/>
      <c r="O13" s="258"/>
      <c r="P13" s="258"/>
      <c r="Q13" s="258"/>
      <c r="R13" s="259"/>
    </row>
    <row r="14" spans="2:18">
      <c r="B14" s="9">
        <f t="shared" ref="B14" si="1">IF(C14=0,0,ROW()-ROW($B$8))</f>
        <v>0</v>
      </c>
      <c r="C14" s="256"/>
      <c r="D14" s="257"/>
      <c r="E14" s="1"/>
      <c r="F14" s="1"/>
      <c r="G14" s="1"/>
      <c r="H14" s="1"/>
      <c r="I14" s="1"/>
      <c r="J14" s="1"/>
      <c r="K14" s="1"/>
      <c r="L14" s="1"/>
      <c r="M14" s="258"/>
      <c r="N14" s="258"/>
      <c r="O14" s="258"/>
      <c r="P14" s="258"/>
      <c r="Q14" s="258"/>
      <c r="R14" s="259"/>
    </row>
    <row r="15" spans="2:18">
      <c r="B15" s="9">
        <f t="shared" si="0"/>
        <v>0</v>
      </c>
      <c r="C15" s="256"/>
      <c r="D15" s="257"/>
      <c r="E15" s="1"/>
      <c r="F15" s="1"/>
      <c r="G15" s="1"/>
      <c r="H15" s="1"/>
      <c r="I15" s="1"/>
      <c r="J15" s="1"/>
      <c r="K15" s="1"/>
      <c r="L15" s="1"/>
      <c r="M15" s="258"/>
      <c r="N15" s="258"/>
      <c r="O15" s="258"/>
      <c r="P15" s="258"/>
      <c r="Q15" s="258"/>
      <c r="R15" s="259"/>
    </row>
    <row r="16" spans="2:18" ht="13.5" thickBot="1">
      <c r="B16" s="9">
        <f t="shared" si="0"/>
        <v>0</v>
      </c>
      <c r="C16" s="3"/>
      <c r="D16" s="4"/>
      <c r="E16" s="4"/>
      <c r="F16" s="4"/>
      <c r="G16" s="4"/>
      <c r="H16" s="4"/>
      <c r="I16" s="4"/>
      <c r="J16" s="4"/>
      <c r="K16" s="4"/>
      <c r="L16" s="4"/>
      <c r="M16" s="4"/>
      <c r="N16" s="4"/>
      <c r="O16" s="4"/>
      <c r="P16" s="4"/>
      <c r="Q16" s="4"/>
      <c r="R16"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23" t="s">
        <v>134</v>
      </c>
    </row>
    <row r="3" spans="2:5">
      <c r="C3" t="s">
        <v>144</v>
      </c>
    </row>
    <row r="6" spans="2:5" ht="13.5" thickBot="1">
      <c r="B6" s="123" t="s">
        <v>135</v>
      </c>
      <c r="C6" s="123"/>
    </row>
    <row r="7" spans="2:5" ht="13.5" thickBot="1">
      <c r="C7" s="52" t="s">
        <v>137</v>
      </c>
      <c r="D7" s="60"/>
      <c r="E7" s="53" t="s">
        <v>145</v>
      </c>
    </row>
    <row r="8" spans="2:5" ht="20.25" customHeight="1" thickTop="1">
      <c r="C8" s="127">
        <v>0</v>
      </c>
      <c r="D8" s="61" t="s">
        <v>146</v>
      </c>
      <c r="E8" s="126" t="s">
        <v>147</v>
      </c>
    </row>
    <row r="9" spans="2:5" ht="26">
      <c r="C9" s="133">
        <v>1</v>
      </c>
      <c r="D9" s="135" t="s">
        <v>165</v>
      </c>
      <c r="E9" s="134" t="s">
        <v>164</v>
      </c>
    </row>
    <row r="10" spans="2:5" ht="13.5" thickBot="1">
      <c r="C10" s="131"/>
      <c r="D10" s="63"/>
      <c r="E10" s="5"/>
    </row>
    <row r="11" spans="2:5">
      <c r="C11" s="129"/>
    </row>
    <row r="12" spans="2:5" ht="13.5" thickBot="1">
      <c r="B12" s="124" t="s">
        <v>136</v>
      </c>
      <c r="C12" s="59"/>
      <c r="D12" s="59"/>
    </row>
    <row r="13" spans="2:5" ht="13.5" thickBot="1">
      <c r="B13" s="125"/>
      <c r="C13" s="130" t="s">
        <v>137</v>
      </c>
      <c r="D13" s="60" t="s">
        <v>138</v>
      </c>
      <c r="E13" s="53" t="s">
        <v>139</v>
      </c>
    </row>
    <row r="14" spans="2:5" ht="13.5" thickTop="1">
      <c r="C14" s="127">
        <v>0</v>
      </c>
      <c r="D14" s="61" t="s">
        <v>152</v>
      </c>
      <c r="E14" s="132" t="s">
        <v>153</v>
      </c>
    </row>
    <row r="15" spans="2:5">
      <c r="C15" s="128">
        <v>1</v>
      </c>
      <c r="D15" s="62" t="s">
        <v>23</v>
      </c>
      <c r="E15" s="51" t="s">
        <v>140</v>
      </c>
    </row>
    <row r="16" spans="2:5">
      <c r="C16" s="128">
        <v>2</v>
      </c>
      <c r="D16" s="62" t="s">
        <v>24</v>
      </c>
      <c r="E16" s="51" t="s">
        <v>141</v>
      </c>
    </row>
    <row r="17" spans="2:5">
      <c r="C17" s="128">
        <v>3</v>
      </c>
      <c r="D17" s="62" t="s">
        <v>25</v>
      </c>
      <c r="E17" s="51" t="s">
        <v>142</v>
      </c>
    </row>
    <row r="18" spans="2:5">
      <c r="C18" s="128">
        <v>4</v>
      </c>
      <c r="D18" s="62" t="s">
        <v>26</v>
      </c>
      <c r="E18" s="51" t="s">
        <v>143</v>
      </c>
    </row>
    <row r="19" spans="2:5">
      <c r="C19" s="128">
        <v>5</v>
      </c>
      <c r="D19" s="62" t="s">
        <v>154</v>
      </c>
      <c r="E19" s="51" t="s">
        <v>156</v>
      </c>
    </row>
    <row r="20" spans="2:5">
      <c r="C20" s="128">
        <v>6</v>
      </c>
      <c r="D20" s="62" t="s">
        <v>160</v>
      </c>
      <c r="E20" s="51" t="s">
        <v>173</v>
      </c>
    </row>
    <row r="21" spans="2:5" ht="13.5" thickBot="1">
      <c r="C21" s="131"/>
      <c r="D21" s="63"/>
      <c r="E21" s="5"/>
    </row>
    <row r="24" spans="2:5" ht="13.5" thickBot="1">
      <c r="B24" s="123" t="s">
        <v>148</v>
      </c>
    </row>
    <row r="25" spans="2:5" ht="13.5" thickBot="1">
      <c r="C25" s="130" t="s">
        <v>137</v>
      </c>
      <c r="D25" s="60" t="s">
        <v>138</v>
      </c>
      <c r="E25" s="53" t="s">
        <v>139</v>
      </c>
    </row>
    <row r="26" spans="2:5" ht="30.75" customHeight="1" thickTop="1">
      <c r="C26" s="127">
        <v>0</v>
      </c>
      <c r="D26" s="61" t="s">
        <v>149</v>
      </c>
      <c r="E26" s="132" t="s">
        <v>157</v>
      </c>
    </row>
    <row r="27" spans="2:5" ht="120" customHeight="1">
      <c r="C27" s="128">
        <v>1</v>
      </c>
      <c r="D27" s="62" t="s">
        <v>175</v>
      </c>
      <c r="E27" s="64" t="s">
        <v>177</v>
      </c>
    </row>
    <row r="28" spans="2:5" ht="81" customHeight="1">
      <c r="C28" s="128">
        <v>2</v>
      </c>
      <c r="D28" s="62" t="s">
        <v>172</v>
      </c>
      <c r="E28" s="64" t="s">
        <v>183</v>
      </c>
    </row>
    <row r="29" spans="2:5" ht="45" customHeight="1">
      <c r="C29" s="128">
        <v>3</v>
      </c>
      <c r="D29" s="62" t="s">
        <v>155</v>
      </c>
      <c r="E29" s="64" t="s">
        <v>158</v>
      </c>
    </row>
    <row r="30" spans="2:5" ht="16.5" customHeight="1">
      <c r="C30" s="128">
        <v>4</v>
      </c>
      <c r="D30" s="62" t="s">
        <v>150</v>
      </c>
      <c r="E30" s="51" t="s">
        <v>163</v>
      </c>
    </row>
    <row r="31" spans="2:5" ht="16.5" customHeight="1">
      <c r="C31" s="128">
        <v>5</v>
      </c>
      <c r="D31" s="62" t="s">
        <v>151</v>
      </c>
      <c r="E31" s="51" t="s">
        <v>159</v>
      </c>
    </row>
    <row r="32" spans="2:5">
      <c r="C32" s="128"/>
      <c r="D32" s="62"/>
      <c r="E32" s="51"/>
    </row>
    <row r="33" spans="2:5">
      <c r="C33" s="128"/>
      <c r="D33" s="62"/>
      <c r="E33" s="51"/>
    </row>
    <row r="34" spans="2:5" ht="13.5" thickBot="1">
      <c r="C34" s="131"/>
      <c r="D34" s="63"/>
      <c r="E34" s="5"/>
    </row>
    <row r="37" spans="2:5" ht="13.5" thickBot="1">
      <c r="B37" s="123" t="s">
        <v>169</v>
      </c>
    </row>
    <row r="38" spans="2:5">
      <c r="C38" s="367"/>
      <c r="D38" s="368"/>
      <c r="E38" s="88" t="s">
        <v>122</v>
      </c>
    </row>
    <row r="39" spans="2:5" ht="13.5" thickBot="1">
      <c r="C39" s="369"/>
      <c r="D39" s="370"/>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371" t="s">
        <v>18</v>
      </c>
      <c r="C2" s="372"/>
      <c r="D2" s="377" t="s">
        <v>725</v>
      </c>
      <c r="E2" s="378"/>
      <c r="F2" s="378"/>
      <c r="G2" s="378"/>
      <c r="H2" s="379"/>
    </row>
    <row r="3" spans="2:14">
      <c r="B3" s="373" t="s">
        <v>120</v>
      </c>
      <c r="C3" s="374"/>
      <c r="D3" s="380" t="s">
        <v>726</v>
      </c>
      <c r="E3" s="381"/>
      <c r="F3" s="381"/>
      <c r="G3" s="381"/>
      <c r="H3" s="382"/>
    </row>
    <row r="4" spans="2:14" ht="13.5" thickBot="1">
      <c r="B4" s="375" t="s">
        <v>17</v>
      </c>
      <c r="C4" s="376"/>
      <c r="D4" s="383" t="str">
        <f ca="1">表紙!D3&amp;".c"</f>
        <v>alert_H_SYSMAL-CSTD-2-00-C-C0.c</v>
      </c>
      <c r="E4" s="384"/>
      <c r="F4" s="384"/>
      <c r="G4" s="384"/>
      <c r="H4" s="385"/>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371" t="s">
        <v>40</v>
      </c>
      <c r="C6" s="372"/>
      <c r="D6" s="386" t="str">
        <f ca="1">MID(D4, LEN("alert_") + 1, FIND("-",D4,1) - LEN("alert_") - 1)</f>
        <v>H_SYSMAL</v>
      </c>
      <c r="E6" s="387"/>
      <c r="F6" s="387"/>
      <c r="G6" s="387"/>
      <c r="H6" s="388"/>
    </row>
    <row r="7" spans="2:14">
      <c r="B7" s="373" t="s">
        <v>41</v>
      </c>
      <c r="C7" s="374"/>
      <c r="D7" s="389">
        <f>COUNTA($D$13:$D$37)</f>
        <v>3</v>
      </c>
      <c r="E7" s="390"/>
      <c r="F7" s="390"/>
      <c r="G7" s="390"/>
      <c r="H7" s="391"/>
    </row>
    <row r="8" spans="2:14">
      <c r="B8" s="373" t="s">
        <v>99</v>
      </c>
      <c r="C8" s="374"/>
      <c r="D8" s="389" t="str">
        <f ca="1">"st_gp_ALERT_"&amp;UPPER(D6)&amp;"_MTRX"</f>
        <v>st_gp_ALERT_H_SYSMAL_MTRX</v>
      </c>
      <c r="E8" s="390"/>
      <c r="F8" s="390"/>
      <c r="G8" s="390"/>
      <c r="H8" s="391"/>
    </row>
    <row r="9" spans="2:14">
      <c r="B9" s="373" t="s">
        <v>42</v>
      </c>
      <c r="C9" s="374"/>
      <c r="D9" s="392" t="s">
        <v>203</v>
      </c>
      <c r="E9" s="393"/>
      <c r="F9" s="393"/>
      <c r="G9" s="393"/>
      <c r="H9" s="394"/>
    </row>
    <row r="10" spans="2:14" ht="13.5" thickBot="1">
      <c r="B10" s="375" t="s">
        <v>48</v>
      </c>
      <c r="C10" s="376"/>
      <c r="D10" s="395"/>
      <c r="E10" s="396"/>
      <c r="F10" s="396"/>
      <c r="G10" s="396"/>
      <c r="H10" s="397"/>
    </row>
    <row r="11" spans="2:14" ht="13.5" thickBot="1"/>
    <row r="12" spans="2:14" ht="13.5" thickBot="1">
      <c r="B12" s="114" t="s">
        <v>38</v>
      </c>
      <c r="C12" s="78" t="s">
        <v>47</v>
      </c>
      <c r="D12" s="79" t="s">
        <v>39</v>
      </c>
      <c r="E12" s="79" t="s">
        <v>43</v>
      </c>
      <c r="F12" s="79" t="s">
        <v>44</v>
      </c>
      <c r="G12" s="79" t="s">
        <v>45</v>
      </c>
      <c r="H12" s="80" t="s">
        <v>46</v>
      </c>
      <c r="I12" s="119" t="s">
        <v>55</v>
      </c>
      <c r="K12" s="27" t="s">
        <v>49</v>
      </c>
      <c r="L12" s="27" t="s">
        <v>42</v>
      </c>
      <c r="M12" t="s">
        <v>91</v>
      </c>
    </row>
    <row r="13" spans="2:14" ht="13.5" thickTop="1">
      <c r="B13" s="81">
        <v>1</v>
      </c>
      <c r="C13" s="86" t="s">
        <v>25</v>
      </c>
      <c r="D13" s="87" t="s">
        <v>52</v>
      </c>
      <c r="E13" s="87" t="s">
        <v>209</v>
      </c>
      <c r="F13" s="33" t="str">
        <f t="shared" ref="F13:F37" ca="1" si="0">IF($D13&lt;&gt;"","u4_s_Alert"&amp;UPPER(LEFT($D$6,1))&amp;LOWER(MID($D$6,2,100))&amp;IF($D$7=1,"",N13)&amp;"Srcchk","")</f>
        <v>u4_s_AlertH_sysmalBcSrcchk</v>
      </c>
      <c r="G13" s="33" t="str">
        <f t="shared" ref="G13:G37" si="1">IF($D13&lt;&gt;"",IF($E13="○","vd_s_Alert"&amp;UPPER(LEFT($D$6,1))&amp;LOWER(MID($D$6,2,100))&amp;IF($D$7=1,"",N13)&amp;"RwTx","NULL"),"")</f>
        <v>NULL</v>
      </c>
      <c r="H13" s="85" t="str">
        <f ca="1">IF($D13&lt;&gt;"","ALERT_CH_"&amp;UPPER($D$6)&amp;IF($D$7=1,"","_"&amp;UPPER($C13)),"")</f>
        <v>ALERT_CH_H_SYSMAL_BC</v>
      </c>
      <c r="I13" s="120" t="str">
        <f ca="1">IF($D13&lt;&gt;"","ALERT_REQ_"&amp;UPPER($D$6)&amp;IF($D$7=1,"","_"&amp;UPPER($C13)),"")</f>
        <v>ALERT_REQ_H_SYSMAL_BC</v>
      </c>
      <c r="K13" t="s">
        <v>50</v>
      </c>
      <c r="L13" t="s">
        <v>54</v>
      </c>
      <c r="M13" t="e">
        <f t="shared" ref="M13:M37" si="2">FIND("_",C13,1)</f>
        <v>#VALUE!</v>
      </c>
      <c r="N13" t="str">
        <f t="shared" ref="N13:N37" si="3">IF(IFERROR(M13,0),UPPER(LEFT(C13,1))&amp;LOWER(MID(C13,2,M13-2))&amp;UPPER(MID(C13,M13+1,1))&amp;LOWER(MID(C13,M13+2,100)),UPPER(LEFT(C13,1))&amp;LOWER(MID(C13,2,100)))</f>
        <v>Bc</v>
      </c>
    </row>
    <row r="14" spans="2:14">
      <c r="B14" s="71">
        <v>2</v>
      </c>
      <c r="C14" s="117" t="s">
        <v>210</v>
      </c>
      <c r="D14" s="118" t="s">
        <v>52</v>
      </c>
      <c r="E14" s="118" t="s">
        <v>209</v>
      </c>
      <c r="F14" s="28" t="str">
        <f t="shared" ca="1" si="0"/>
        <v>u4_s_AlertH_sysmalPd1Srcchk</v>
      </c>
      <c r="G14" s="28" t="str">
        <f t="shared" si="1"/>
        <v>NULL</v>
      </c>
      <c r="H14" s="49" t="str">
        <f t="shared" ref="H14:H37" ca="1" si="4">IF($D14&lt;&gt;"","ALERT_CH_"&amp;UPPER($D$6)&amp;IF($D$7=1,"","_"&amp;UPPER($C14)),"")</f>
        <v>ALERT_CH_H_SYSMAL_PD1</v>
      </c>
      <c r="I14" s="121" t="str">
        <f t="shared" ref="I14:I37" ca="1" si="5">IF($D14&lt;&gt;"","ALERT_REQ_"&amp;UPPER($D$6)&amp;IF($D$7=1,"","_"&amp;UPPER($C14)),"")</f>
        <v>ALERT_REQ_H_SYSMAL_PD1</v>
      </c>
      <c r="K14" t="s">
        <v>51</v>
      </c>
      <c r="L14" t="str">
        <f ca="1">"vd_g_Alert"&amp;UPPER(LEFT(D6,1))&amp;LOWER(MID(D6,2,100))&amp;"Init"</f>
        <v>vd_g_AlertH_sysmalInit</v>
      </c>
      <c r="M14" t="e">
        <f t="shared" si="2"/>
        <v>#VALUE!</v>
      </c>
      <c r="N14" t="str">
        <f t="shared" si="3"/>
        <v>Pd1</v>
      </c>
    </row>
    <row r="15" spans="2:14">
      <c r="B15" s="71">
        <v>3</v>
      </c>
      <c r="C15" s="117" t="s">
        <v>211</v>
      </c>
      <c r="D15" s="118" t="s">
        <v>52</v>
      </c>
      <c r="E15" s="118" t="s">
        <v>209</v>
      </c>
      <c r="F15" s="28" t="str">
        <f t="shared" ca="1" si="0"/>
        <v>u4_s_AlertH_sysmalPd2Srcchk</v>
      </c>
      <c r="G15" s="28" t="str">
        <f t="shared" si="1"/>
        <v>NULL</v>
      </c>
      <c r="H15" s="49" t="str">
        <f t="shared" ca="1" si="4"/>
        <v>ALERT_CH_H_SYSMAL_PD2</v>
      </c>
      <c r="I15" s="121" t="str">
        <f t="shared" ca="1" si="5"/>
        <v>ALERT_REQ_H_SYSMAL_PD2</v>
      </c>
      <c r="K15" t="s">
        <v>124</v>
      </c>
      <c r="M15" t="e">
        <f t="shared" si="2"/>
        <v>#VALUE!</v>
      </c>
      <c r="N15" t="str">
        <f t="shared" si="3"/>
        <v>Pd2</v>
      </c>
    </row>
    <row r="16" spans="2:14">
      <c r="B16" s="71">
        <v>4</v>
      </c>
      <c r="C16" s="117"/>
      <c r="D16" s="118"/>
      <c r="E16" s="118"/>
      <c r="F16" s="28" t="str">
        <f t="shared" si="0"/>
        <v/>
      </c>
      <c r="G16" s="28" t="str">
        <f t="shared" si="1"/>
        <v/>
      </c>
      <c r="H16" s="49" t="str">
        <f t="shared" si="4"/>
        <v/>
      </c>
      <c r="I16" s="121" t="str">
        <f t="shared" si="5"/>
        <v/>
      </c>
      <c r="K16" t="s">
        <v>125</v>
      </c>
      <c r="M16" t="e">
        <f t="shared" si="2"/>
        <v>#VALUE!</v>
      </c>
      <c r="N16" t="str">
        <f t="shared" si="3"/>
        <v/>
      </c>
    </row>
    <row r="17" spans="2:14">
      <c r="B17" s="71">
        <v>5</v>
      </c>
      <c r="C17" s="117"/>
      <c r="D17" s="118"/>
      <c r="E17" s="118"/>
      <c r="F17" s="28" t="str">
        <f t="shared" si="0"/>
        <v/>
      </c>
      <c r="G17" s="28" t="str">
        <f t="shared" si="1"/>
        <v/>
      </c>
      <c r="H17" s="49" t="str">
        <f t="shared" si="4"/>
        <v/>
      </c>
      <c r="I17" s="121" t="str">
        <f t="shared" si="5"/>
        <v/>
      </c>
      <c r="K17" t="s">
        <v>52</v>
      </c>
      <c r="M17" t="e">
        <f t="shared" si="2"/>
        <v>#VALUE!</v>
      </c>
      <c r="N17" t="str">
        <f t="shared" si="3"/>
        <v/>
      </c>
    </row>
    <row r="18" spans="2:14">
      <c r="B18" s="71">
        <v>6</v>
      </c>
      <c r="C18" s="117"/>
      <c r="D18" s="118"/>
      <c r="E18" s="118"/>
      <c r="F18" s="28" t="str">
        <f t="shared" si="0"/>
        <v/>
      </c>
      <c r="G18" s="28" t="str">
        <f t="shared" si="1"/>
        <v/>
      </c>
      <c r="H18" s="49" t="str">
        <f t="shared" si="4"/>
        <v/>
      </c>
      <c r="I18" s="121" t="str">
        <f t="shared" si="5"/>
        <v/>
      </c>
      <c r="K18" t="s">
        <v>53</v>
      </c>
      <c r="M18" t="e">
        <f t="shared" si="2"/>
        <v>#VALUE!</v>
      </c>
      <c r="N18" t="str">
        <f t="shared" si="3"/>
        <v/>
      </c>
    </row>
    <row r="19" spans="2:14">
      <c r="B19" s="71">
        <v>7</v>
      </c>
      <c r="C19" s="117"/>
      <c r="D19" s="118"/>
      <c r="E19" s="118"/>
      <c r="F19" s="28" t="str">
        <f t="shared" si="0"/>
        <v/>
      </c>
      <c r="G19" s="28" t="str">
        <f t="shared" si="1"/>
        <v/>
      </c>
      <c r="H19" s="49" t="str">
        <f t="shared" si="4"/>
        <v/>
      </c>
      <c r="I19" s="121" t="str">
        <f t="shared" si="5"/>
        <v/>
      </c>
      <c r="K19" t="s">
        <v>53</v>
      </c>
      <c r="M19" t="e">
        <f t="shared" si="2"/>
        <v>#VALUE!</v>
      </c>
      <c r="N19" t="str">
        <f t="shared" si="3"/>
        <v/>
      </c>
    </row>
    <row r="20" spans="2:14">
      <c r="B20" s="71">
        <v>8</v>
      </c>
      <c r="C20" s="117"/>
      <c r="D20" s="118"/>
      <c r="E20" s="118"/>
      <c r="F20" s="28" t="str">
        <f t="shared" si="0"/>
        <v/>
      </c>
      <c r="G20" s="28" t="str">
        <f t="shared" si="1"/>
        <v/>
      </c>
      <c r="H20" s="49" t="str">
        <f t="shared" si="4"/>
        <v/>
      </c>
      <c r="I20" s="121" t="str">
        <f t="shared" si="5"/>
        <v/>
      </c>
      <c r="K20" t="s">
        <v>53</v>
      </c>
      <c r="M20" t="e">
        <f t="shared" si="2"/>
        <v>#VALUE!</v>
      </c>
      <c r="N20" t="str">
        <f t="shared" si="3"/>
        <v/>
      </c>
    </row>
    <row r="21" spans="2:14">
      <c r="B21" s="71">
        <v>9</v>
      </c>
      <c r="C21" s="117"/>
      <c r="D21" s="118"/>
      <c r="E21" s="118"/>
      <c r="F21" s="28" t="str">
        <f t="shared" si="0"/>
        <v/>
      </c>
      <c r="G21" s="28" t="str">
        <f t="shared" si="1"/>
        <v/>
      </c>
      <c r="H21" s="49" t="str">
        <f t="shared" si="4"/>
        <v/>
      </c>
      <c r="I21" s="121" t="str">
        <f t="shared" si="5"/>
        <v/>
      </c>
      <c r="K21" t="s">
        <v>53</v>
      </c>
      <c r="M21" t="e">
        <f t="shared" si="2"/>
        <v>#VALUE!</v>
      </c>
      <c r="N21" t="str">
        <f t="shared" si="3"/>
        <v/>
      </c>
    </row>
    <row r="22" spans="2:14">
      <c r="B22" s="71">
        <v>10</v>
      </c>
      <c r="C22" s="117"/>
      <c r="D22" s="118"/>
      <c r="E22" s="118"/>
      <c r="F22" s="28" t="str">
        <f t="shared" si="0"/>
        <v/>
      </c>
      <c r="G22" s="28" t="str">
        <f t="shared" si="1"/>
        <v/>
      </c>
      <c r="H22" s="49" t="str">
        <f t="shared" si="4"/>
        <v/>
      </c>
      <c r="I22" s="121" t="str">
        <f t="shared" si="5"/>
        <v/>
      </c>
      <c r="K22" t="s">
        <v>53</v>
      </c>
      <c r="M22" t="e">
        <f t="shared" si="2"/>
        <v>#VALUE!</v>
      </c>
      <c r="N22" t="str">
        <f t="shared" si="3"/>
        <v/>
      </c>
    </row>
    <row r="23" spans="2:14">
      <c r="B23" s="71">
        <v>11</v>
      </c>
      <c r="C23" s="117"/>
      <c r="D23" s="118"/>
      <c r="E23" s="118"/>
      <c r="F23" s="28" t="str">
        <f t="shared" si="0"/>
        <v/>
      </c>
      <c r="G23" s="28" t="str">
        <f t="shared" si="1"/>
        <v/>
      </c>
      <c r="H23" s="49" t="str">
        <f t="shared" si="4"/>
        <v/>
      </c>
      <c r="I23" s="121" t="str">
        <f t="shared" si="5"/>
        <v/>
      </c>
      <c r="K23" t="s">
        <v>53</v>
      </c>
      <c r="M23" t="e">
        <f t="shared" si="2"/>
        <v>#VALUE!</v>
      </c>
      <c r="N23" t="str">
        <f t="shared" si="3"/>
        <v/>
      </c>
    </row>
    <row r="24" spans="2:14">
      <c r="B24" s="71">
        <v>12</v>
      </c>
      <c r="C24" s="117"/>
      <c r="D24" s="118"/>
      <c r="E24" s="118"/>
      <c r="F24" s="28" t="str">
        <f t="shared" si="0"/>
        <v/>
      </c>
      <c r="G24" s="28" t="str">
        <f t="shared" si="1"/>
        <v/>
      </c>
      <c r="H24" s="49" t="str">
        <f t="shared" si="4"/>
        <v/>
      </c>
      <c r="I24" s="121" t="str">
        <f t="shared" si="5"/>
        <v/>
      </c>
      <c r="K24" t="s">
        <v>53</v>
      </c>
      <c r="M24" t="e">
        <f t="shared" si="2"/>
        <v>#VALUE!</v>
      </c>
      <c r="N24" t="str">
        <f t="shared" si="3"/>
        <v/>
      </c>
    </row>
    <row r="25" spans="2:14">
      <c r="B25" s="71">
        <v>13</v>
      </c>
      <c r="C25" s="117"/>
      <c r="D25" s="118"/>
      <c r="E25" s="118"/>
      <c r="F25" s="28" t="str">
        <f t="shared" si="0"/>
        <v/>
      </c>
      <c r="G25" s="28" t="str">
        <f t="shared" si="1"/>
        <v/>
      </c>
      <c r="H25" s="49" t="str">
        <f t="shared" si="4"/>
        <v/>
      </c>
      <c r="I25" s="121" t="str">
        <f t="shared" si="5"/>
        <v/>
      </c>
      <c r="K25" t="s">
        <v>53</v>
      </c>
      <c r="M25" t="e">
        <f t="shared" si="2"/>
        <v>#VALUE!</v>
      </c>
      <c r="N25" t="str">
        <f t="shared" si="3"/>
        <v/>
      </c>
    </row>
    <row r="26" spans="2:14">
      <c r="B26" s="71">
        <v>14</v>
      </c>
      <c r="C26" s="117"/>
      <c r="D26" s="118"/>
      <c r="E26" s="118"/>
      <c r="F26" s="28" t="str">
        <f t="shared" si="0"/>
        <v/>
      </c>
      <c r="G26" s="28" t="str">
        <f t="shared" si="1"/>
        <v/>
      </c>
      <c r="H26" s="49" t="str">
        <f t="shared" si="4"/>
        <v/>
      </c>
      <c r="I26" s="121" t="str">
        <f t="shared" si="5"/>
        <v/>
      </c>
      <c r="K26" t="s">
        <v>53</v>
      </c>
      <c r="M26" t="e">
        <f t="shared" si="2"/>
        <v>#VALUE!</v>
      </c>
      <c r="N26" t="str">
        <f t="shared" si="3"/>
        <v/>
      </c>
    </row>
    <row r="27" spans="2:14">
      <c r="B27" s="71">
        <v>15</v>
      </c>
      <c r="C27" s="117"/>
      <c r="D27" s="118"/>
      <c r="E27" s="118"/>
      <c r="F27" s="28" t="str">
        <f t="shared" si="0"/>
        <v/>
      </c>
      <c r="G27" s="28" t="str">
        <f t="shared" si="1"/>
        <v/>
      </c>
      <c r="H27" s="49" t="str">
        <f t="shared" si="4"/>
        <v/>
      </c>
      <c r="I27" s="121" t="str">
        <f t="shared" si="5"/>
        <v/>
      </c>
      <c r="K27" t="s">
        <v>53</v>
      </c>
      <c r="M27" t="e">
        <f t="shared" si="2"/>
        <v>#VALUE!</v>
      </c>
      <c r="N27" t="str">
        <f t="shared" si="3"/>
        <v/>
      </c>
    </row>
    <row r="28" spans="2:14">
      <c r="B28" s="71">
        <v>16</v>
      </c>
      <c r="C28" s="117"/>
      <c r="D28" s="118"/>
      <c r="E28" s="118"/>
      <c r="F28" s="28" t="str">
        <f t="shared" si="0"/>
        <v/>
      </c>
      <c r="G28" s="28" t="str">
        <f t="shared" si="1"/>
        <v/>
      </c>
      <c r="H28" s="49" t="str">
        <f t="shared" si="4"/>
        <v/>
      </c>
      <c r="I28" s="121" t="str">
        <f t="shared" si="5"/>
        <v/>
      </c>
      <c r="K28" t="s">
        <v>53</v>
      </c>
      <c r="M28" t="e">
        <f t="shared" si="2"/>
        <v>#VALUE!</v>
      </c>
      <c r="N28" t="str">
        <f t="shared" si="3"/>
        <v/>
      </c>
    </row>
    <row r="29" spans="2:14">
      <c r="B29" s="71">
        <v>17</v>
      </c>
      <c r="C29" s="117"/>
      <c r="D29" s="118"/>
      <c r="E29" s="118"/>
      <c r="F29" s="28" t="str">
        <f t="shared" si="0"/>
        <v/>
      </c>
      <c r="G29" s="28" t="str">
        <f t="shared" si="1"/>
        <v/>
      </c>
      <c r="H29" s="49" t="str">
        <f t="shared" si="4"/>
        <v/>
      </c>
      <c r="I29" s="121" t="str">
        <f t="shared" si="5"/>
        <v/>
      </c>
      <c r="K29" t="s">
        <v>53</v>
      </c>
      <c r="M29" t="e">
        <f t="shared" si="2"/>
        <v>#VALUE!</v>
      </c>
      <c r="N29" t="str">
        <f t="shared" si="3"/>
        <v/>
      </c>
    </row>
    <row r="30" spans="2:14">
      <c r="B30" s="71">
        <v>18</v>
      </c>
      <c r="C30" s="117"/>
      <c r="D30" s="118"/>
      <c r="E30" s="118"/>
      <c r="F30" s="28" t="str">
        <f t="shared" si="0"/>
        <v/>
      </c>
      <c r="G30" s="28" t="str">
        <f t="shared" si="1"/>
        <v/>
      </c>
      <c r="H30" s="49" t="str">
        <f t="shared" si="4"/>
        <v/>
      </c>
      <c r="I30" s="121" t="str">
        <f t="shared" si="5"/>
        <v/>
      </c>
      <c r="K30" t="s">
        <v>53</v>
      </c>
      <c r="M30" t="e">
        <f t="shared" si="2"/>
        <v>#VALUE!</v>
      </c>
      <c r="N30" t="str">
        <f t="shared" si="3"/>
        <v/>
      </c>
    </row>
    <row r="31" spans="2:14">
      <c r="B31" s="71">
        <v>19</v>
      </c>
      <c r="C31" s="117"/>
      <c r="D31" s="118"/>
      <c r="E31" s="118"/>
      <c r="F31" s="28" t="str">
        <f t="shared" si="0"/>
        <v/>
      </c>
      <c r="G31" s="28" t="str">
        <f t="shared" si="1"/>
        <v/>
      </c>
      <c r="H31" s="49" t="str">
        <f t="shared" si="4"/>
        <v/>
      </c>
      <c r="I31" s="121" t="str">
        <f t="shared" si="5"/>
        <v/>
      </c>
      <c r="K31" t="s">
        <v>53</v>
      </c>
      <c r="M31" t="e">
        <f t="shared" si="2"/>
        <v>#VALUE!</v>
      </c>
      <c r="N31" t="str">
        <f t="shared" si="3"/>
        <v/>
      </c>
    </row>
    <row r="32" spans="2:14">
      <c r="B32" s="71">
        <v>20</v>
      </c>
      <c r="C32" s="117"/>
      <c r="D32" s="118"/>
      <c r="E32" s="118"/>
      <c r="F32" s="28" t="str">
        <f t="shared" si="0"/>
        <v/>
      </c>
      <c r="G32" s="28" t="str">
        <f t="shared" si="1"/>
        <v/>
      </c>
      <c r="H32" s="49" t="str">
        <f t="shared" si="4"/>
        <v/>
      </c>
      <c r="I32" s="121" t="str">
        <f t="shared" si="5"/>
        <v/>
      </c>
      <c r="K32" t="s">
        <v>53</v>
      </c>
      <c r="M32" t="e">
        <f t="shared" si="2"/>
        <v>#VALUE!</v>
      </c>
      <c r="N32" t="str">
        <f t="shared" si="3"/>
        <v/>
      </c>
    </row>
    <row r="33" spans="2:14">
      <c r="B33" s="71">
        <v>21</v>
      </c>
      <c r="C33" s="117"/>
      <c r="D33" s="118"/>
      <c r="E33" s="118"/>
      <c r="F33" s="28" t="str">
        <f t="shared" si="0"/>
        <v/>
      </c>
      <c r="G33" s="28" t="str">
        <f t="shared" si="1"/>
        <v/>
      </c>
      <c r="H33" s="49" t="str">
        <f t="shared" si="4"/>
        <v/>
      </c>
      <c r="I33" s="121" t="str">
        <f t="shared" si="5"/>
        <v/>
      </c>
      <c r="K33" t="s">
        <v>53</v>
      </c>
      <c r="M33" t="e">
        <f t="shared" si="2"/>
        <v>#VALUE!</v>
      </c>
      <c r="N33" t="str">
        <f t="shared" si="3"/>
        <v/>
      </c>
    </row>
    <row r="34" spans="2:14">
      <c r="B34" s="71">
        <v>22</v>
      </c>
      <c r="C34" s="117"/>
      <c r="D34" s="118"/>
      <c r="E34" s="118"/>
      <c r="F34" s="28" t="str">
        <f t="shared" si="0"/>
        <v/>
      </c>
      <c r="G34" s="28" t="str">
        <f t="shared" si="1"/>
        <v/>
      </c>
      <c r="H34" s="49" t="str">
        <f t="shared" si="4"/>
        <v/>
      </c>
      <c r="I34" s="121" t="str">
        <f t="shared" si="5"/>
        <v/>
      </c>
      <c r="K34" t="s">
        <v>53</v>
      </c>
      <c r="M34" t="e">
        <f t="shared" si="2"/>
        <v>#VALUE!</v>
      </c>
      <c r="N34" t="str">
        <f t="shared" si="3"/>
        <v/>
      </c>
    </row>
    <row r="35" spans="2:14">
      <c r="B35" s="71">
        <v>23</v>
      </c>
      <c r="C35" s="117"/>
      <c r="D35" s="118"/>
      <c r="E35" s="118"/>
      <c r="F35" s="28" t="str">
        <f t="shared" si="0"/>
        <v/>
      </c>
      <c r="G35" s="28" t="str">
        <f t="shared" si="1"/>
        <v/>
      </c>
      <c r="H35" s="49" t="str">
        <f t="shared" si="4"/>
        <v/>
      </c>
      <c r="I35" s="121" t="str">
        <f t="shared" si="5"/>
        <v/>
      </c>
      <c r="K35" t="s">
        <v>53</v>
      </c>
      <c r="M35" t="e">
        <f t="shared" si="2"/>
        <v>#VALUE!</v>
      </c>
      <c r="N35" t="str">
        <f t="shared" si="3"/>
        <v/>
      </c>
    </row>
    <row r="36" spans="2:14">
      <c r="B36" s="71">
        <v>24</v>
      </c>
      <c r="C36" s="117"/>
      <c r="D36" s="118"/>
      <c r="E36" s="118"/>
      <c r="F36" s="28" t="str">
        <f t="shared" si="0"/>
        <v/>
      </c>
      <c r="G36" s="28" t="str">
        <f t="shared" si="1"/>
        <v/>
      </c>
      <c r="H36" s="49" t="str">
        <f t="shared" si="4"/>
        <v/>
      </c>
      <c r="I36" s="121" t="str">
        <f t="shared" si="5"/>
        <v/>
      </c>
      <c r="K36" t="s">
        <v>53</v>
      </c>
      <c r="M36" t="e">
        <f t="shared" si="2"/>
        <v>#VALUE!</v>
      </c>
      <c r="N36" t="str">
        <f t="shared" si="3"/>
        <v/>
      </c>
    </row>
    <row r="37" spans="2:14" ht="13.5" thickBot="1">
      <c r="B37" s="72">
        <v>25</v>
      </c>
      <c r="C37" s="115"/>
      <c r="D37" s="116"/>
      <c r="E37" s="116"/>
      <c r="F37" s="36" t="str">
        <f t="shared" si="0"/>
        <v/>
      </c>
      <c r="G37" s="36" t="str">
        <f t="shared" si="1"/>
        <v/>
      </c>
      <c r="H37" s="50" t="str">
        <f t="shared" si="4"/>
        <v/>
      </c>
      <c r="I37" s="122"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8" priority="4">
      <formula>14&lt;LEN($D$6)+LEN($C13)</formula>
    </cfRule>
  </conditionalFormatting>
  <conditionalFormatting sqref="D5">
    <cfRule type="containsText" dxfId="17" priority="1" operator="containsText" text="NG">
      <formula>NOT(ISERROR(SEARCH("NG",D5)))</formula>
    </cfRule>
  </conditionalFormatting>
  <conditionalFormatting sqref="D6">
    <cfRule type="expression" dxfId="16"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195</v>
      </c>
      <c r="O2" t="s">
        <v>197</v>
      </c>
    </row>
    <row r="3" spans="2:18" ht="13.5" thickBot="1">
      <c r="B3" s="114" t="s">
        <v>38</v>
      </c>
      <c r="C3" s="79" t="s">
        <v>185</v>
      </c>
      <c r="D3" s="79" t="s">
        <v>191</v>
      </c>
      <c r="E3" s="80" t="s">
        <v>192</v>
      </c>
      <c r="F3" s="148" t="s">
        <v>187</v>
      </c>
      <c r="G3" s="145" t="s">
        <v>200</v>
      </c>
      <c r="H3" s="27"/>
      <c r="I3" s="27"/>
      <c r="J3" s="27"/>
      <c r="K3" s="27"/>
      <c r="L3" s="27"/>
      <c r="M3" s="27"/>
      <c r="O3" s="114" t="s">
        <v>38</v>
      </c>
      <c r="P3" s="144" t="s">
        <v>181</v>
      </c>
      <c r="Q3" s="144" t="s">
        <v>194</v>
      </c>
      <c r="R3" s="145" t="s">
        <v>187</v>
      </c>
    </row>
    <row r="4" spans="2:18" ht="13.5" hidden="1" thickTop="1">
      <c r="B4" s="136">
        <v>0</v>
      </c>
      <c r="C4" s="137" t="s">
        <v>170</v>
      </c>
      <c r="D4" s="137"/>
      <c r="E4" s="138"/>
      <c r="F4" s="149"/>
      <c r="G4" s="150"/>
      <c r="H4" s="27"/>
      <c r="I4" s="27"/>
      <c r="J4" s="27"/>
      <c r="K4" s="27"/>
      <c r="L4" s="27"/>
      <c r="M4" s="27"/>
      <c r="O4" s="146">
        <v>0</v>
      </c>
      <c r="P4" s="143" t="s">
        <v>170</v>
      </c>
      <c r="Q4" s="143" t="s">
        <v>170</v>
      </c>
      <c r="R4" s="113"/>
    </row>
    <row r="5" spans="2:18" ht="13.5" thickTop="1">
      <c r="B5" s="139">
        <v>1</v>
      </c>
      <c r="C5" s="118"/>
      <c r="D5" s="23"/>
      <c r="E5" s="49" t="str">
        <f>IF($C5&lt;&gt;"","ALERT_" &amp; D5 &amp; "_ID_"&amp;UPPER(Matrix!$D$6) &amp; "_" &amp; $C5,"")</f>
        <v/>
      </c>
      <c r="F5" s="92"/>
      <c r="G5" s="49" t="str">
        <f>IF(E5&lt;&gt;"",LEN(E5),"")</f>
        <v/>
      </c>
      <c r="O5" s="139">
        <v>1</v>
      </c>
      <c r="P5" s="118"/>
      <c r="Q5" s="118"/>
      <c r="R5" s="93"/>
    </row>
    <row r="6" spans="2:18">
      <c r="B6" s="139">
        <v>2</v>
      </c>
      <c r="C6" s="118"/>
      <c r="D6" s="23"/>
      <c r="E6" s="49" t="str">
        <f>IF($C6&lt;&gt;"","ALERT_" &amp; D6 &amp; "_ID_"&amp;UPPER(Matrix!$D$6) &amp; "_" &amp; $C6,"")</f>
        <v/>
      </c>
      <c r="F6" s="92"/>
      <c r="G6" s="49" t="str">
        <f t="shared" ref="G6:G29" si="0">IF(E6&lt;&gt;"",LEN(E6),"")</f>
        <v/>
      </c>
      <c r="O6" s="139">
        <v>2</v>
      </c>
      <c r="P6" s="118"/>
      <c r="Q6" s="118"/>
      <c r="R6" s="93"/>
    </row>
    <row r="7" spans="2:18">
      <c r="B7" s="139">
        <v>3</v>
      </c>
      <c r="C7" s="118"/>
      <c r="D7" s="23"/>
      <c r="E7" s="49" t="str">
        <f>IF($C7&lt;&gt;"","ALERT_" &amp; D7 &amp; "_ID_"&amp;UPPER(Matrix!$D$6) &amp; "_" &amp; $C7,"")</f>
        <v/>
      </c>
      <c r="F7" s="92"/>
      <c r="G7" s="49" t="str">
        <f t="shared" si="0"/>
        <v/>
      </c>
      <c r="O7" s="139">
        <v>3</v>
      </c>
      <c r="P7" s="118"/>
      <c r="Q7" s="118"/>
      <c r="R7" s="93"/>
    </row>
    <row r="8" spans="2:18">
      <c r="B8" s="139">
        <v>4</v>
      </c>
      <c r="C8" s="118"/>
      <c r="D8" s="23"/>
      <c r="E8" s="49" t="str">
        <f>IF($C8&lt;&gt;"","ALERT_" &amp; D8 &amp; "_ID_"&amp;UPPER(Matrix!$D$6) &amp; "_" &amp; $C8,"")</f>
        <v/>
      </c>
      <c r="F8" s="92"/>
      <c r="G8" s="49" t="str">
        <f t="shared" si="0"/>
        <v/>
      </c>
      <c r="O8" s="139">
        <v>4</v>
      </c>
      <c r="P8" s="118"/>
      <c r="Q8" s="118"/>
      <c r="R8" s="93"/>
    </row>
    <row r="9" spans="2:18">
      <c r="B9" s="139">
        <v>5</v>
      </c>
      <c r="C9" s="118"/>
      <c r="D9" s="23"/>
      <c r="E9" s="49" t="str">
        <f>IF($C9&lt;&gt;"","ALERT_" &amp; D9 &amp; "_ID_"&amp;UPPER(Matrix!$D$6) &amp; "_" &amp; $C9,"")</f>
        <v/>
      </c>
      <c r="F9" s="92"/>
      <c r="G9" s="49" t="str">
        <f t="shared" si="0"/>
        <v/>
      </c>
      <c r="O9" s="139">
        <v>5</v>
      </c>
      <c r="P9" s="118"/>
      <c r="Q9" s="118"/>
      <c r="R9" s="93"/>
    </row>
    <row r="10" spans="2:18">
      <c r="B10" s="139">
        <v>6</v>
      </c>
      <c r="C10" s="118"/>
      <c r="D10" s="23"/>
      <c r="E10" s="49" t="str">
        <f>IF($C10&lt;&gt;"","ALERT_" &amp; D10 &amp; "_ID_"&amp;UPPER(Matrix!$D$6) &amp; "_" &amp; $C10,"")</f>
        <v/>
      </c>
      <c r="F10" s="92"/>
      <c r="G10" s="49" t="str">
        <f t="shared" si="0"/>
        <v/>
      </c>
      <c r="O10" s="139">
        <v>6</v>
      </c>
      <c r="P10" s="118"/>
      <c r="Q10" s="118"/>
      <c r="R10" s="93"/>
    </row>
    <row r="11" spans="2:18">
      <c r="B11" s="139">
        <v>7</v>
      </c>
      <c r="C11" s="118"/>
      <c r="D11" s="23"/>
      <c r="E11" s="49" t="str">
        <f>IF($C11&lt;&gt;"","ALERT_" &amp; D11 &amp; "_ID_"&amp;UPPER(Matrix!$D$6) &amp; "_" &amp; $C11,"")</f>
        <v/>
      </c>
      <c r="F11" s="92"/>
      <c r="G11" s="49" t="str">
        <f t="shared" si="0"/>
        <v/>
      </c>
      <c r="O11" s="139">
        <v>7</v>
      </c>
      <c r="P11" s="118"/>
      <c r="Q11" s="118"/>
      <c r="R11" s="93"/>
    </row>
    <row r="12" spans="2:18">
      <c r="B12" s="139">
        <v>8</v>
      </c>
      <c r="C12" s="118"/>
      <c r="D12" s="23"/>
      <c r="E12" s="49" t="str">
        <f>IF($C12&lt;&gt;"","ALERT_" &amp; D12 &amp; "_ID_"&amp;UPPER(Matrix!$D$6) &amp; "_" &amp; $C12,"")</f>
        <v/>
      </c>
      <c r="F12" s="92"/>
      <c r="G12" s="49" t="str">
        <f t="shared" si="0"/>
        <v/>
      </c>
      <c r="O12" s="139">
        <v>8</v>
      </c>
      <c r="P12" s="118"/>
      <c r="Q12" s="118"/>
      <c r="R12" s="93"/>
    </row>
    <row r="13" spans="2:18">
      <c r="B13" s="139">
        <v>9</v>
      </c>
      <c r="C13" s="118"/>
      <c r="D13" s="23"/>
      <c r="E13" s="49" t="str">
        <f>IF($C13&lt;&gt;"","ALERT_" &amp; D13 &amp; "_ID_"&amp;UPPER(Matrix!$D$6) &amp; "_" &amp; $C13,"")</f>
        <v/>
      </c>
      <c r="F13" s="92"/>
      <c r="G13" s="49" t="str">
        <f t="shared" si="0"/>
        <v/>
      </c>
      <c r="O13" s="139">
        <v>9</v>
      </c>
      <c r="P13" s="118"/>
      <c r="Q13" s="118"/>
      <c r="R13" s="93"/>
    </row>
    <row r="14" spans="2:18">
      <c r="B14" s="139">
        <v>10</v>
      </c>
      <c r="C14" s="118"/>
      <c r="D14" s="23"/>
      <c r="E14" s="49" t="str">
        <f>IF($C14&lt;&gt;"","ALERT_" &amp; D14 &amp; "_ID_"&amp;UPPER(Matrix!$D$6) &amp; "_" &amp; $C14,"")</f>
        <v/>
      </c>
      <c r="F14" s="92"/>
      <c r="G14" s="49" t="str">
        <f t="shared" si="0"/>
        <v/>
      </c>
      <c r="O14" s="139">
        <v>10</v>
      </c>
      <c r="P14" s="118"/>
      <c r="Q14" s="118"/>
      <c r="R14" s="93"/>
    </row>
    <row r="15" spans="2:18">
      <c r="B15" s="139">
        <v>11</v>
      </c>
      <c r="C15" s="118"/>
      <c r="D15" s="23"/>
      <c r="E15" s="49" t="str">
        <f>IF($C15&lt;&gt;"","ALERT_" &amp; D15 &amp; "_ID_"&amp;UPPER(Matrix!$D$6) &amp; "_" &amp; $C15,"")</f>
        <v/>
      </c>
      <c r="F15" s="92"/>
      <c r="G15" s="49" t="str">
        <f t="shared" si="0"/>
        <v/>
      </c>
      <c r="O15" s="139">
        <v>11</v>
      </c>
      <c r="P15" s="118"/>
      <c r="Q15" s="118"/>
      <c r="R15" s="93"/>
    </row>
    <row r="16" spans="2:18">
      <c r="B16" s="139">
        <v>12</v>
      </c>
      <c r="C16" s="118"/>
      <c r="D16" s="23"/>
      <c r="E16" s="49" t="str">
        <f>IF($C16&lt;&gt;"","ALERT_" &amp; D16 &amp; "_ID_"&amp;UPPER(Matrix!$D$6) &amp; "_" &amp; $C16,"")</f>
        <v/>
      </c>
      <c r="F16" s="92"/>
      <c r="G16" s="49" t="str">
        <f t="shared" si="0"/>
        <v/>
      </c>
      <c r="O16" s="139">
        <v>12</v>
      </c>
      <c r="P16" s="118"/>
      <c r="Q16" s="118"/>
      <c r="R16" s="93"/>
    </row>
    <row r="17" spans="2:18">
      <c r="B17" s="139">
        <v>13</v>
      </c>
      <c r="C17" s="118"/>
      <c r="D17" s="23"/>
      <c r="E17" s="49" t="str">
        <f>IF($C17&lt;&gt;"","ALERT_" &amp; D17 &amp; "_ID_"&amp;UPPER(Matrix!$D$6) &amp; "_" &amp; $C17,"")</f>
        <v/>
      </c>
      <c r="F17" s="92"/>
      <c r="G17" s="49" t="str">
        <f t="shared" si="0"/>
        <v/>
      </c>
      <c r="O17" s="139">
        <v>13</v>
      </c>
      <c r="P17" s="118"/>
      <c r="Q17" s="118"/>
      <c r="R17" s="93"/>
    </row>
    <row r="18" spans="2:18">
      <c r="B18" s="139">
        <v>14</v>
      </c>
      <c r="C18" s="118"/>
      <c r="D18" s="23"/>
      <c r="E18" s="49" t="str">
        <f>IF($C18&lt;&gt;"","ALERT_" &amp; D18 &amp; "_ID_"&amp;UPPER(Matrix!$D$6) &amp; "_" &amp; $C18,"")</f>
        <v/>
      </c>
      <c r="F18" s="92"/>
      <c r="G18" s="49" t="str">
        <f t="shared" si="0"/>
        <v/>
      </c>
      <c r="O18" s="139">
        <v>14</v>
      </c>
      <c r="P18" s="118"/>
      <c r="Q18" s="118"/>
      <c r="R18" s="93"/>
    </row>
    <row r="19" spans="2:18">
      <c r="B19" s="139">
        <v>15</v>
      </c>
      <c r="C19" s="118"/>
      <c r="D19" s="23"/>
      <c r="E19" s="49" t="str">
        <f>IF($C19&lt;&gt;"","ALERT_" &amp; D19 &amp; "_ID_"&amp;UPPER(Matrix!$D$6) &amp; "_" &amp; $C19,"")</f>
        <v/>
      </c>
      <c r="F19" s="92"/>
      <c r="G19" s="49" t="str">
        <f t="shared" si="0"/>
        <v/>
      </c>
      <c r="O19" s="139">
        <v>15</v>
      </c>
      <c r="P19" s="118"/>
      <c r="Q19" s="118"/>
      <c r="R19" s="93"/>
    </row>
    <row r="20" spans="2:18">
      <c r="B20" s="139">
        <v>16</v>
      </c>
      <c r="C20" s="118"/>
      <c r="D20" s="23"/>
      <c r="E20" s="49" t="str">
        <f>IF($C20&lt;&gt;"","ALERT_" &amp; D20 &amp; "_ID_"&amp;UPPER(Matrix!$D$6) &amp; "_" &amp; $C20,"")</f>
        <v/>
      </c>
      <c r="F20" s="92"/>
      <c r="G20" s="49" t="str">
        <f t="shared" si="0"/>
        <v/>
      </c>
      <c r="O20" s="139">
        <v>16</v>
      </c>
      <c r="P20" s="118"/>
      <c r="Q20" s="118"/>
      <c r="R20" s="93"/>
    </row>
    <row r="21" spans="2:18">
      <c r="B21" s="139">
        <v>17</v>
      </c>
      <c r="C21" s="118"/>
      <c r="D21" s="23"/>
      <c r="E21" s="49" t="str">
        <f>IF($C21&lt;&gt;"","ALERT_" &amp; D21 &amp; "_ID_"&amp;UPPER(Matrix!$D$6) &amp; "_" &amp; $C21,"")</f>
        <v/>
      </c>
      <c r="F21" s="92"/>
      <c r="G21" s="49" t="str">
        <f t="shared" si="0"/>
        <v/>
      </c>
      <c r="O21" s="139">
        <v>17</v>
      </c>
      <c r="P21" s="118"/>
      <c r="Q21" s="118"/>
      <c r="R21" s="93"/>
    </row>
    <row r="22" spans="2:18">
      <c r="B22" s="139">
        <v>18</v>
      </c>
      <c r="C22" s="118"/>
      <c r="D22" s="23"/>
      <c r="E22" s="49" t="str">
        <f>IF($C22&lt;&gt;"","ALERT_" &amp; D22 &amp; "_ID_"&amp;UPPER(Matrix!$D$6) &amp; "_" &amp; $C22,"")</f>
        <v/>
      </c>
      <c r="F22" s="92"/>
      <c r="G22" s="49" t="str">
        <f t="shared" si="0"/>
        <v/>
      </c>
      <c r="O22" s="139">
        <v>18</v>
      </c>
      <c r="P22" s="118"/>
      <c r="Q22" s="118"/>
      <c r="R22" s="93"/>
    </row>
    <row r="23" spans="2:18">
      <c r="B23" s="139">
        <v>19</v>
      </c>
      <c r="C23" s="118"/>
      <c r="D23" s="23"/>
      <c r="E23" s="49" t="str">
        <f>IF($C23&lt;&gt;"","ALERT_" &amp; D23 &amp; "_ID_"&amp;UPPER(Matrix!$D$6) &amp; "_" &amp; $C23,"")</f>
        <v/>
      </c>
      <c r="F23" s="92"/>
      <c r="G23" s="49" t="str">
        <f t="shared" si="0"/>
        <v/>
      </c>
      <c r="O23" s="139">
        <v>19</v>
      </c>
      <c r="P23" s="118"/>
      <c r="Q23" s="118"/>
      <c r="R23" s="93"/>
    </row>
    <row r="24" spans="2:18">
      <c r="B24" s="139">
        <v>20</v>
      </c>
      <c r="C24" s="118"/>
      <c r="D24" s="23"/>
      <c r="E24" s="49" t="str">
        <f>IF($C24&lt;&gt;"","ALERT_" &amp; D24 &amp; "_ID_"&amp;UPPER(Matrix!$D$6) &amp; "_" &amp; $C24,"")</f>
        <v/>
      </c>
      <c r="F24" s="92"/>
      <c r="G24" s="49" t="str">
        <f t="shared" si="0"/>
        <v/>
      </c>
      <c r="O24" s="139">
        <v>20</v>
      </c>
      <c r="P24" s="118"/>
      <c r="Q24" s="118"/>
      <c r="R24" s="93"/>
    </row>
    <row r="25" spans="2:18">
      <c r="B25" s="139">
        <v>21</v>
      </c>
      <c r="C25" s="118"/>
      <c r="D25" s="23"/>
      <c r="E25" s="49" t="str">
        <f>IF($C25&lt;&gt;"","ALERT_" &amp; D25 &amp; "_ID_"&amp;UPPER(Matrix!$D$6) &amp; "_" &amp; $C25,"")</f>
        <v/>
      </c>
      <c r="F25" s="92"/>
      <c r="G25" s="49" t="str">
        <f t="shared" si="0"/>
        <v/>
      </c>
      <c r="O25" s="139">
        <v>21</v>
      </c>
      <c r="P25" s="118"/>
      <c r="Q25" s="118"/>
      <c r="R25" s="93"/>
    </row>
    <row r="26" spans="2:18">
      <c r="B26" s="139">
        <v>22</v>
      </c>
      <c r="C26" s="118"/>
      <c r="D26" s="23"/>
      <c r="E26" s="49" t="str">
        <f>IF($C26&lt;&gt;"","ALERT_" &amp; D26 &amp; "_ID_"&amp;UPPER(Matrix!$D$6) &amp; "_" &amp; $C26,"")</f>
        <v/>
      </c>
      <c r="F26" s="92"/>
      <c r="G26" s="49" t="str">
        <f t="shared" si="0"/>
        <v/>
      </c>
      <c r="O26" s="139">
        <v>22</v>
      </c>
      <c r="P26" s="118"/>
      <c r="Q26" s="118"/>
      <c r="R26" s="93"/>
    </row>
    <row r="27" spans="2:18">
      <c r="B27" s="139">
        <v>23</v>
      </c>
      <c r="C27" s="118"/>
      <c r="D27" s="23"/>
      <c r="E27" s="49" t="str">
        <f>IF($C27&lt;&gt;"","ALERT_" &amp; D27 &amp; "_ID_"&amp;UPPER(Matrix!$D$6) &amp; "_" &amp; $C27,"")</f>
        <v/>
      </c>
      <c r="F27" s="92"/>
      <c r="G27" s="49" t="str">
        <f t="shared" si="0"/>
        <v/>
      </c>
      <c r="O27" s="139">
        <v>23</v>
      </c>
      <c r="P27" s="118"/>
      <c r="Q27" s="118"/>
      <c r="R27" s="93"/>
    </row>
    <row r="28" spans="2:18">
      <c r="B28" s="139">
        <v>24</v>
      </c>
      <c r="C28" s="118"/>
      <c r="D28" s="23"/>
      <c r="E28" s="49" t="str">
        <f>IF($C28&lt;&gt;"","ALERT_" &amp; D28 &amp; "_ID_"&amp;UPPER(Matrix!$D$6) &amp; "_" &amp; $C28,"")</f>
        <v/>
      </c>
      <c r="F28" s="92"/>
      <c r="G28" s="49" t="str">
        <f t="shared" si="0"/>
        <v/>
      </c>
      <c r="O28" s="139">
        <v>24</v>
      </c>
      <c r="P28" s="118"/>
      <c r="Q28" s="118"/>
      <c r="R28" s="93"/>
    </row>
    <row r="29" spans="2:18" ht="13.5" thickBot="1">
      <c r="B29" s="140">
        <v>25</v>
      </c>
      <c r="C29" s="116"/>
      <c r="D29" s="35"/>
      <c r="E29" s="50" t="str">
        <f>IF($C29&lt;&gt;"","ALERT_" &amp; D29 &amp; "_ID_"&amp;UPPER(Matrix!$D$6) &amp; "_" &amp; $C29,"")</f>
        <v/>
      </c>
      <c r="F29" s="94"/>
      <c r="G29" s="50" t="str">
        <f t="shared" si="0"/>
        <v/>
      </c>
      <c r="O29" s="140">
        <v>25</v>
      </c>
      <c r="P29" s="116"/>
      <c r="Q29" s="116"/>
      <c r="R29" s="95"/>
    </row>
    <row r="32" spans="2:18" ht="13.5" thickBot="1">
      <c r="B32" t="s">
        <v>196</v>
      </c>
      <c r="O32" t="s">
        <v>193</v>
      </c>
    </row>
    <row r="33" spans="2:18" ht="13.5" thickBot="1">
      <c r="B33" s="114" t="s">
        <v>38</v>
      </c>
      <c r="C33" s="79" t="s">
        <v>185</v>
      </c>
      <c r="D33" s="79" t="s">
        <v>190</v>
      </c>
      <c r="E33" s="80" t="s">
        <v>188</v>
      </c>
      <c r="F33" s="145" t="s">
        <v>189</v>
      </c>
      <c r="G33" s="145" t="s">
        <v>200</v>
      </c>
      <c r="O33" s="114" t="s">
        <v>38</v>
      </c>
      <c r="P33" s="144" t="s">
        <v>182</v>
      </c>
      <c r="Q33" s="144" t="s">
        <v>198</v>
      </c>
      <c r="R33" s="145" t="s">
        <v>186</v>
      </c>
    </row>
    <row r="34" spans="2:18" ht="13.5" hidden="1" thickTop="1">
      <c r="B34" s="136">
        <v>0</v>
      </c>
      <c r="C34" s="137" t="s">
        <v>170</v>
      </c>
      <c r="D34" s="137"/>
      <c r="E34" s="138"/>
      <c r="F34" s="147" t="s">
        <v>170</v>
      </c>
      <c r="G34" s="150"/>
      <c r="O34" s="146">
        <v>0</v>
      </c>
      <c r="P34" s="143" t="s">
        <v>170</v>
      </c>
      <c r="Q34" s="143" t="s">
        <v>170</v>
      </c>
      <c r="R34" s="147" t="s">
        <v>170</v>
      </c>
    </row>
    <row r="35" spans="2:18" ht="13.5" thickTop="1">
      <c r="B35" s="139">
        <v>1</v>
      </c>
      <c r="C35" s="118"/>
      <c r="D35" s="23"/>
      <c r="E35" s="49" t="str">
        <f>IF($C35&lt;&gt;"","ALERT_" &amp; UPPER(Matrix!$D$6) &amp; "_" &amp; $C35,"")</f>
        <v/>
      </c>
      <c r="F35" s="141"/>
      <c r="G35" s="49" t="str">
        <f>IF(E35&lt;&gt;"",LEN(E35),"")</f>
        <v/>
      </c>
      <c r="O35" s="139">
        <v>1</v>
      </c>
      <c r="P35" s="118"/>
      <c r="Q35" s="118"/>
      <c r="R35" s="141"/>
    </row>
    <row r="36" spans="2:18">
      <c r="B36" s="139">
        <v>2</v>
      </c>
      <c r="C36" s="118"/>
      <c r="D36" s="23"/>
      <c r="E36" s="49" t="str">
        <f>IF($C36&lt;&gt;"","ALERT_" &amp; UPPER(Matrix!$D$6) &amp; "_" &amp; $C36,"")</f>
        <v/>
      </c>
      <c r="F36" s="141"/>
      <c r="G36" s="49" t="str">
        <f>IF(E36&lt;&gt;"",LEN(E36),"")</f>
        <v/>
      </c>
      <c r="O36" s="139">
        <v>2</v>
      </c>
      <c r="P36" s="118"/>
      <c r="Q36" s="118"/>
      <c r="R36" s="141"/>
    </row>
    <row r="37" spans="2:18">
      <c r="B37" s="139">
        <v>3</v>
      </c>
      <c r="C37" s="118"/>
      <c r="D37" s="23"/>
      <c r="E37" s="49" t="str">
        <f>IF($C37&lt;&gt;"","ALERT_" &amp; UPPER(Matrix!$D$6) &amp; "_" &amp; $C37,"")</f>
        <v/>
      </c>
      <c r="F37" s="141"/>
      <c r="G37" s="49" t="str">
        <f>IF(E37&lt;&gt;"",LEN(E37),"")</f>
        <v/>
      </c>
      <c r="O37" s="139">
        <v>3</v>
      </c>
      <c r="P37" s="118"/>
      <c r="Q37" s="118"/>
      <c r="R37" s="141"/>
    </row>
    <row r="38" spans="2:18">
      <c r="B38" s="139">
        <v>4</v>
      </c>
      <c r="C38" s="118"/>
      <c r="D38" s="23"/>
      <c r="E38" s="49" t="str">
        <f>IF($C38&lt;&gt;"","ALERT_" &amp; UPPER(Matrix!$D$6) &amp; "_" &amp; $C38,"")</f>
        <v/>
      </c>
      <c r="F38" s="141"/>
      <c r="G38" s="49" t="str">
        <f t="shared" ref="G38:G59" si="1">IF(E38&lt;&gt;"",LEN(E38),"")</f>
        <v/>
      </c>
      <c r="O38" s="139">
        <v>4</v>
      </c>
      <c r="P38" s="118"/>
      <c r="Q38" s="118"/>
      <c r="R38" s="141"/>
    </row>
    <row r="39" spans="2:18">
      <c r="B39" s="139">
        <v>5</v>
      </c>
      <c r="C39" s="118"/>
      <c r="D39" s="23"/>
      <c r="E39" s="49" t="str">
        <f>IF($C39&lt;&gt;"","ALERT_" &amp; UPPER(Matrix!$D$6) &amp; "_" &amp; $C39,"")</f>
        <v/>
      </c>
      <c r="F39" s="141"/>
      <c r="G39" s="49" t="str">
        <f t="shared" si="1"/>
        <v/>
      </c>
      <c r="O39" s="139">
        <v>5</v>
      </c>
      <c r="P39" s="118"/>
      <c r="Q39" s="118"/>
      <c r="R39" s="141"/>
    </row>
    <row r="40" spans="2:18">
      <c r="B40" s="139">
        <v>6</v>
      </c>
      <c r="C40" s="118"/>
      <c r="D40" s="23"/>
      <c r="E40" s="49" t="str">
        <f>IF($C40&lt;&gt;"","ALERT_" &amp; UPPER(Matrix!$D$6) &amp; "_" &amp; $C40,"")</f>
        <v/>
      </c>
      <c r="F40" s="141"/>
      <c r="G40" s="49" t="str">
        <f t="shared" si="1"/>
        <v/>
      </c>
      <c r="O40" s="139">
        <v>6</v>
      </c>
      <c r="P40" s="118"/>
      <c r="Q40" s="118"/>
      <c r="R40" s="141"/>
    </row>
    <row r="41" spans="2:18">
      <c r="B41" s="139">
        <v>7</v>
      </c>
      <c r="C41" s="118"/>
      <c r="D41" s="23"/>
      <c r="E41" s="49" t="str">
        <f>IF($C41&lt;&gt;"","ALERT_" &amp; UPPER(Matrix!$D$6) &amp; "_" &amp; $C41,"")</f>
        <v/>
      </c>
      <c r="F41" s="141"/>
      <c r="G41" s="49" t="str">
        <f t="shared" si="1"/>
        <v/>
      </c>
      <c r="O41" s="139">
        <v>7</v>
      </c>
      <c r="P41" s="118"/>
      <c r="Q41" s="118"/>
      <c r="R41" s="141"/>
    </row>
    <row r="42" spans="2:18">
      <c r="B42" s="139">
        <v>8</v>
      </c>
      <c r="C42" s="118"/>
      <c r="D42" s="23"/>
      <c r="E42" s="49" t="str">
        <f>IF($C42&lt;&gt;"","ALERT_" &amp; UPPER(Matrix!$D$6) &amp; "_" &amp; $C42,"")</f>
        <v/>
      </c>
      <c r="F42" s="141"/>
      <c r="G42" s="49" t="str">
        <f t="shared" si="1"/>
        <v/>
      </c>
      <c r="O42" s="139">
        <v>8</v>
      </c>
      <c r="P42" s="118"/>
      <c r="Q42" s="118"/>
      <c r="R42" s="141"/>
    </row>
    <row r="43" spans="2:18">
      <c r="B43" s="139">
        <v>9</v>
      </c>
      <c r="C43" s="118"/>
      <c r="D43" s="23"/>
      <c r="E43" s="49" t="str">
        <f>IF($C43&lt;&gt;"","ALERT_" &amp; UPPER(Matrix!$D$6) &amp; "_" &amp; $C43,"")</f>
        <v/>
      </c>
      <c r="F43" s="141"/>
      <c r="G43" s="49" t="str">
        <f t="shared" si="1"/>
        <v/>
      </c>
      <c r="O43" s="139">
        <v>9</v>
      </c>
      <c r="P43" s="118"/>
      <c r="Q43" s="118"/>
      <c r="R43" s="141"/>
    </row>
    <row r="44" spans="2:18">
      <c r="B44" s="139">
        <v>10</v>
      </c>
      <c r="C44" s="118"/>
      <c r="D44" s="23"/>
      <c r="E44" s="49" t="str">
        <f>IF($C44&lt;&gt;"","ALERT_" &amp; UPPER(Matrix!$D$6) &amp; "_" &amp; $C44,"")</f>
        <v/>
      </c>
      <c r="F44" s="141"/>
      <c r="G44" s="49" t="str">
        <f t="shared" si="1"/>
        <v/>
      </c>
      <c r="O44" s="139">
        <v>10</v>
      </c>
      <c r="P44" s="118"/>
      <c r="Q44" s="118"/>
      <c r="R44" s="141"/>
    </row>
    <row r="45" spans="2:18">
      <c r="B45" s="139">
        <v>11</v>
      </c>
      <c r="C45" s="118"/>
      <c r="D45" s="23"/>
      <c r="E45" s="49" t="str">
        <f>IF($C45&lt;&gt;"","ALERT_" &amp; UPPER(Matrix!$D$6) &amp; "_" &amp; $C45,"")</f>
        <v/>
      </c>
      <c r="F45" s="141"/>
      <c r="G45" s="49" t="str">
        <f t="shared" si="1"/>
        <v/>
      </c>
      <c r="O45" s="139">
        <v>11</v>
      </c>
      <c r="P45" s="118"/>
      <c r="Q45" s="118"/>
      <c r="R45" s="141"/>
    </row>
    <row r="46" spans="2:18">
      <c r="B46" s="139">
        <v>12</v>
      </c>
      <c r="C46" s="118"/>
      <c r="D46" s="23"/>
      <c r="E46" s="49" t="str">
        <f>IF($C46&lt;&gt;"","ALERT_" &amp; UPPER(Matrix!$D$6) &amp; "_" &amp; $C46,"")</f>
        <v/>
      </c>
      <c r="F46" s="141"/>
      <c r="G46" s="49" t="str">
        <f t="shared" si="1"/>
        <v/>
      </c>
      <c r="O46" s="139">
        <v>12</v>
      </c>
      <c r="P46" s="118"/>
      <c r="Q46" s="118"/>
      <c r="R46" s="141"/>
    </row>
    <row r="47" spans="2:18">
      <c r="B47" s="139">
        <v>13</v>
      </c>
      <c r="C47" s="118"/>
      <c r="D47" s="23"/>
      <c r="E47" s="49" t="str">
        <f>IF($C47&lt;&gt;"","ALERT_" &amp; UPPER(Matrix!$D$6) &amp; "_" &amp; $C47,"")</f>
        <v/>
      </c>
      <c r="F47" s="141"/>
      <c r="G47" s="49" t="str">
        <f t="shared" si="1"/>
        <v/>
      </c>
      <c r="O47" s="139">
        <v>13</v>
      </c>
      <c r="P47" s="118"/>
      <c r="Q47" s="118"/>
      <c r="R47" s="141"/>
    </row>
    <row r="48" spans="2:18">
      <c r="B48" s="139">
        <v>14</v>
      </c>
      <c r="C48" s="118"/>
      <c r="D48" s="23"/>
      <c r="E48" s="49" t="str">
        <f>IF($C48&lt;&gt;"","ALERT_" &amp; UPPER(Matrix!$D$6) &amp; "_" &amp; $C48,"")</f>
        <v/>
      </c>
      <c r="F48" s="141"/>
      <c r="G48" s="49" t="str">
        <f t="shared" si="1"/>
        <v/>
      </c>
      <c r="O48" s="139">
        <v>14</v>
      </c>
      <c r="P48" s="118"/>
      <c r="Q48" s="118"/>
      <c r="R48" s="141"/>
    </row>
    <row r="49" spans="2:18">
      <c r="B49" s="139">
        <v>15</v>
      </c>
      <c r="C49" s="118"/>
      <c r="D49" s="23"/>
      <c r="E49" s="49" t="str">
        <f>IF($C49&lt;&gt;"","ALERT_" &amp; UPPER(Matrix!$D$6) &amp; "_" &amp; $C49,"")</f>
        <v/>
      </c>
      <c r="F49" s="141"/>
      <c r="G49" s="49" t="str">
        <f t="shared" si="1"/>
        <v/>
      </c>
      <c r="O49" s="139">
        <v>15</v>
      </c>
      <c r="P49" s="118"/>
      <c r="Q49" s="118"/>
      <c r="R49" s="141"/>
    </row>
    <row r="50" spans="2:18">
      <c r="B50" s="139">
        <v>16</v>
      </c>
      <c r="C50" s="118"/>
      <c r="D50" s="23"/>
      <c r="E50" s="49" t="str">
        <f>IF($C50&lt;&gt;"","ALERT_" &amp; UPPER(Matrix!$D$6) &amp; "_" &amp; $C50,"")</f>
        <v/>
      </c>
      <c r="F50" s="141"/>
      <c r="G50" s="49" t="str">
        <f t="shared" si="1"/>
        <v/>
      </c>
      <c r="O50" s="139">
        <v>16</v>
      </c>
      <c r="P50" s="118"/>
      <c r="Q50" s="118"/>
      <c r="R50" s="141"/>
    </row>
    <row r="51" spans="2:18">
      <c r="B51" s="139">
        <v>17</v>
      </c>
      <c r="C51" s="118"/>
      <c r="D51" s="23"/>
      <c r="E51" s="49" t="str">
        <f>IF($C51&lt;&gt;"","ALERT_" &amp; UPPER(Matrix!$D$6) &amp; "_" &amp; $C51,"")</f>
        <v/>
      </c>
      <c r="F51" s="141"/>
      <c r="G51" s="49" t="str">
        <f t="shared" si="1"/>
        <v/>
      </c>
      <c r="O51" s="139">
        <v>17</v>
      </c>
      <c r="P51" s="118"/>
      <c r="Q51" s="118"/>
      <c r="R51" s="141"/>
    </row>
    <row r="52" spans="2:18">
      <c r="B52" s="139">
        <v>18</v>
      </c>
      <c r="C52" s="118"/>
      <c r="D52" s="23"/>
      <c r="E52" s="49" t="str">
        <f>IF($C52&lt;&gt;"","ALERT_" &amp; UPPER(Matrix!$D$6) &amp; "_" &amp; $C52,"")</f>
        <v/>
      </c>
      <c r="F52" s="141"/>
      <c r="G52" s="49" t="str">
        <f t="shared" si="1"/>
        <v/>
      </c>
      <c r="O52" s="139">
        <v>18</v>
      </c>
      <c r="P52" s="118"/>
      <c r="Q52" s="118"/>
      <c r="R52" s="141"/>
    </row>
    <row r="53" spans="2:18">
      <c r="B53" s="139">
        <v>19</v>
      </c>
      <c r="C53" s="118"/>
      <c r="D53" s="23"/>
      <c r="E53" s="49" t="str">
        <f>IF($C53&lt;&gt;"","ALERT_" &amp; UPPER(Matrix!$D$6) &amp; "_" &amp; $C53,"")</f>
        <v/>
      </c>
      <c r="F53" s="141"/>
      <c r="G53" s="49" t="str">
        <f t="shared" si="1"/>
        <v/>
      </c>
      <c r="O53" s="139">
        <v>19</v>
      </c>
      <c r="P53" s="118"/>
      <c r="Q53" s="118"/>
      <c r="R53" s="141"/>
    </row>
    <row r="54" spans="2:18">
      <c r="B54" s="139">
        <v>20</v>
      </c>
      <c r="C54" s="118"/>
      <c r="D54" s="23"/>
      <c r="E54" s="49" t="str">
        <f>IF($C54&lt;&gt;"","ALERT_" &amp; UPPER(Matrix!$D$6) &amp; "_" &amp; $C54,"")</f>
        <v/>
      </c>
      <c r="F54" s="141"/>
      <c r="G54" s="49" t="str">
        <f t="shared" si="1"/>
        <v/>
      </c>
      <c r="O54" s="139">
        <v>20</v>
      </c>
      <c r="P54" s="118"/>
      <c r="Q54" s="118"/>
      <c r="R54" s="141"/>
    </row>
    <row r="55" spans="2:18">
      <c r="B55" s="139">
        <v>21</v>
      </c>
      <c r="C55" s="118"/>
      <c r="D55" s="23"/>
      <c r="E55" s="49" t="str">
        <f>IF($C55&lt;&gt;"","ALERT_" &amp; UPPER(Matrix!$D$6) &amp; "_" &amp; $C55,"")</f>
        <v/>
      </c>
      <c r="F55" s="141"/>
      <c r="G55" s="49" t="str">
        <f t="shared" si="1"/>
        <v/>
      </c>
      <c r="O55" s="139">
        <v>21</v>
      </c>
      <c r="P55" s="118"/>
      <c r="Q55" s="118"/>
      <c r="R55" s="141"/>
    </row>
    <row r="56" spans="2:18">
      <c r="B56" s="139">
        <v>22</v>
      </c>
      <c r="C56" s="118"/>
      <c r="D56" s="23"/>
      <c r="E56" s="49" t="str">
        <f>IF($C56&lt;&gt;"","ALERT_" &amp; UPPER(Matrix!$D$6) &amp; "_" &amp; $C56,"")</f>
        <v/>
      </c>
      <c r="F56" s="141"/>
      <c r="G56" s="49" t="str">
        <f t="shared" si="1"/>
        <v/>
      </c>
      <c r="O56" s="139">
        <v>22</v>
      </c>
      <c r="P56" s="118"/>
      <c r="Q56" s="118"/>
      <c r="R56" s="141"/>
    </row>
    <row r="57" spans="2:18">
      <c r="B57" s="139">
        <v>23</v>
      </c>
      <c r="C57" s="118"/>
      <c r="D57" s="23"/>
      <c r="E57" s="49" t="str">
        <f>IF($C57&lt;&gt;"","ALERT_" &amp; UPPER(Matrix!$D$6) &amp; "_" &amp; $C57,"")</f>
        <v/>
      </c>
      <c r="F57" s="141"/>
      <c r="G57" s="49" t="str">
        <f t="shared" si="1"/>
        <v/>
      </c>
      <c r="O57" s="139">
        <v>23</v>
      </c>
      <c r="P57" s="118"/>
      <c r="Q57" s="118"/>
      <c r="R57" s="141"/>
    </row>
    <row r="58" spans="2:18">
      <c r="B58" s="139">
        <v>24</v>
      </c>
      <c r="C58" s="118"/>
      <c r="D58" s="23"/>
      <c r="E58" s="49" t="str">
        <f>IF($C58&lt;&gt;"","ALERT_" &amp; UPPER(Matrix!$D$6) &amp; "_" &amp; $C58,"")</f>
        <v/>
      </c>
      <c r="F58" s="141"/>
      <c r="G58" s="49" t="str">
        <f t="shared" si="1"/>
        <v/>
      </c>
      <c r="O58" s="139">
        <v>24</v>
      </c>
      <c r="P58" s="118"/>
      <c r="Q58" s="118"/>
      <c r="R58" s="141"/>
    </row>
    <row r="59" spans="2:18" ht="13.5" thickBot="1">
      <c r="B59" s="140">
        <v>25</v>
      </c>
      <c r="C59" s="116"/>
      <c r="D59" s="35"/>
      <c r="E59" s="50" t="str">
        <f>IF($C59&lt;&gt;"","ALERT_" &amp; UPPER(Matrix!$D$6) &amp; "_" &amp; $C59,"")</f>
        <v/>
      </c>
      <c r="F59" s="142"/>
      <c r="G59" s="50" t="str">
        <f t="shared" si="1"/>
        <v/>
      </c>
      <c r="O59" s="140">
        <v>25</v>
      </c>
      <c r="P59" s="116"/>
      <c r="Q59" s="116"/>
      <c r="R59" s="14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 customWidth="1"/>
    <col min="7" max="7" width="12.36328125" customWidth="1"/>
    <col min="8" max="8" width="19" customWidth="1"/>
    <col min="9" max="9" width="12.36328125" customWidth="1"/>
    <col min="10" max="10" width="41"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65" t="s">
        <v>108</v>
      </c>
    </row>
    <row r="2" spans="2:21" ht="13.5" thickBot="1">
      <c r="B2" s="73" t="s">
        <v>62</v>
      </c>
      <c r="C2" s="74" t="s">
        <v>126</v>
      </c>
      <c r="D2" s="75" t="s">
        <v>56</v>
      </c>
      <c r="E2" s="76" t="s">
        <v>57</v>
      </c>
      <c r="F2" s="77" t="s">
        <v>23</v>
      </c>
      <c r="G2" s="76" t="s">
        <v>58</v>
      </c>
      <c r="H2" s="77" t="s">
        <v>25</v>
      </c>
      <c r="I2" s="76" t="s">
        <v>59</v>
      </c>
      <c r="J2" s="77" t="s">
        <v>168</v>
      </c>
      <c r="K2" s="76" t="s">
        <v>60</v>
      </c>
      <c r="L2" s="77" t="s">
        <v>26</v>
      </c>
      <c r="M2" s="74" t="s">
        <v>61</v>
      </c>
      <c r="N2" s="77" t="s">
        <v>121</v>
      </c>
      <c r="O2" s="97" t="s">
        <v>87</v>
      </c>
    </row>
    <row r="3" spans="2:21" ht="14" hidden="1" thickTop="1" thickBot="1">
      <c r="B3" s="24"/>
      <c r="C3" s="32" t="s">
        <v>112</v>
      </c>
      <c r="D3" s="89"/>
      <c r="E3" s="12"/>
      <c r="F3" s="14"/>
      <c r="G3" s="12"/>
      <c r="H3" s="14"/>
      <c r="I3" s="12"/>
      <c r="J3" s="14"/>
      <c r="K3" s="12"/>
      <c r="L3" s="14"/>
      <c r="M3" s="33"/>
      <c r="N3" s="85"/>
      <c r="O3" s="98"/>
      <c r="U3" s="69" t="s">
        <v>102</v>
      </c>
    </row>
    <row r="4" spans="2:21" ht="13.5" thickTop="1">
      <c r="B4" s="24" t="s">
        <v>212</v>
      </c>
      <c r="C4" s="32" t="s">
        <v>213</v>
      </c>
      <c r="D4" s="89">
        <v>0</v>
      </c>
      <c r="E4" s="90" t="s">
        <v>131</v>
      </c>
      <c r="F4" s="93" t="s">
        <v>31</v>
      </c>
      <c r="G4" s="90" t="s">
        <v>131</v>
      </c>
      <c r="H4" s="91" t="s">
        <v>669</v>
      </c>
      <c r="I4" s="90" t="s">
        <v>131</v>
      </c>
      <c r="J4" s="91" t="s">
        <v>31</v>
      </c>
      <c r="K4" s="90" t="s">
        <v>131</v>
      </c>
      <c r="L4" s="91" t="s">
        <v>31</v>
      </c>
      <c r="M4" s="33">
        <f ca="1">LEN(N4)</f>
        <v>28</v>
      </c>
      <c r="N4" s="85" t="str">
        <f ca="1">VLOOKUP($B4,Matrix!$H$13:$I$37,2,FALSE)&amp;"_"&amp;C4</f>
        <v>ALERT_REQ_H_SYSMAL_BC_SINGLE</v>
      </c>
      <c r="O4" s="98" t="str">
        <f t="shared" ref="O4:O35" ca="1" si="0">"#define "&amp;N4&amp;REPT(" ",48-M4)&amp;"("&amp;D4&amp;"U)"</f>
        <v>#define ALERT_REQ_H_SYSMAL_BC_SINGLE                    (0U)</v>
      </c>
      <c r="U4" s="69" t="s">
        <v>102</v>
      </c>
    </row>
    <row r="5" spans="2:21">
      <c r="B5" s="24" t="s">
        <v>212</v>
      </c>
      <c r="C5" s="23" t="s">
        <v>214</v>
      </c>
      <c r="D5" s="92">
        <v>1</v>
      </c>
      <c r="E5" s="24" t="s">
        <v>131</v>
      </c>
      <c r="F5" s="93" t="s">
        <v>31</v>
      </c>
      <c r="G5" s="24" t="s">
        <v>131</v>
      </c>
      <c r="H5" s="93" t="s">
        <v>670</v>
      </c>
      <c r="I5" s="24" t="s">
        <v>131</v>
      </c>
      <c r="J5" s="93" t="s">
        <v>31</v>
      </c>
      <c r="K5" s="24" t="s">
        <v>131</v>
      </c>
      <c r="L5" s="93" t="s">
        <v>31</v>
      </c>
      <c r="M5" s="28">
        <f t="shared" ref="M5:M68" ca="1" si="1">LEN(N5)</f>
        <v>24</v>
      </c>
      <c r="N5" s="85" t="str">
        <f ca="1">VLOOKUP($B5,Matrix!$H$13:$I$37,2,FALSE)&amp;"_"&amp;C5</f>
        <v>ALERT_REQ_H_SYSMAL_BC_ON</v>
      </c>
      <c r="O5" s="99" t="str">
        <f t="shared" ca="1" si="0"/>
        <v>#define ALERT_REQ_H_SYSMAL_BC_ON                        (1U)</v>
      </c>
      <c r="U5" s="67" t="s">
        <v>103</v>
      </c>
    </row>
    <row r="6" spans="2:21">
      <c r="B6" s="24" t="s">
        <v>212</v>
      </c>
      <c r="C6" s="82" t="s">
        <v>215</v>
      </c>
      <c r="D6" s="96">
        <v>2</v>
      </c>
      <c r="E6" s="24" t="s">
        <v>131</v>
      </c>
      <c r="F6" s="93" t="s">
        <v>31</v>
      </c>
      <c r="G6" s="24" t="s">
        <v>131</v>
      </c>
      <c r="H6" s="93" t="s">
        <v>671</v>
      </c>
      <c r="I6" s="24" t="s">
        <v>131</v>
      </c>
      <c r="J6" s="93" t="s">
        <v>31</v>
      </c>
      <c r="K6" s="24" t="s">
        <v>131</v>
      </c>
      <c r="L6" s="93" t="s">
        <v>31</v>
      </c>
      <c r="M6" s="28">
        <f t="shared" ca="1" si="1"/>
        <v>27</v>
      </c>
      <c r="N6" s="85" t="str">
        <f ca="1">VLOOKUP($B6,Matrix!$H$13:$I$37,2,FALSE)&amp;"_"&amp;C6</f>
        <v>ALERT_REQ_H_SYSMAL_BC_CYCL1</v>
      </c>
      <c r="O6" s="99" t="str">
        <f t="shared" ca="1" si="0"/>
        <v>#define ALERT_REQ_H_SYSMAL_BC_CYCL1                     (2U)</v>
      </c>
      <c r="U6" s="26" t="s">
        <v>104</v>
      </c>
    </row>
    <row r="7" spans="2:21">
      <c r="B7" s="84" t="s">
        <v>212</v>
      </c>
      <c r="C7" s="83" t="s">
        <v>216</v>
      </c>
      <c r="D7" s="96">
        <v>3</v>
      </c>
      <c r="E7" s="24" t="s">
        <v>131</v>
      </c>
      <c r="F7" s="93" t="s">
        <v>31</v>
      </c>
      <c r="G7" s="24" t="s">
        <v>131</v>
      </c>
      <c r="H7" s="93" t="s">
        <v>672</v>
      </c>
      <c r="I7" s="24" t="s">
        <v>131</v>
      </c>
      <c r="J7" s="91" t="s">
        <v>31</v>
      </c>
      <c r="K7" s="24" t="s">
        <v>131</v>
      </c>
      <c r="L7" s="93" t="s">
        <v>31</v>
      </c>
      <c r="M7" s="28">
        <f t="shared" ca="1" si="1"/>
        <v>27</v>
      </c>
      <c r="N7" s="85" t="str">
        <f ca="1">VLOOKUP($B7,Matrix!$H$13:$I$37,2,FALSE)&amp;"_"&amp;C7</f>
        <v>ALERT_REQ_H_SYSMAL_BC_CYCL2</v>
      </c>
      <c r="O7" s="99" t="str">
        <f t="shared" ca="1" si="0"/>
        <v>#define ALERT_REQ_H_SYSMAL_BC_CYCL2                     (3U)</v>
      </c>
      <c r="U7" s="26" t="s">
        <v>105</v>
      </c>
    </row>
    <row r="8" spans="2:21">
      <c r="B8" s="84" t="s">
        <v>212</v>
      </c>
      <c r="C8" s="83" t="s">
        <v>217</v>
      </c>
      <c r="D8" s="96">
        <v>4</v>
      </c>
      <c r="E8" s="24" t="s">
        <v>131</v>
      </c>
      <c r="F8" s="93" t="s">
        <v>31</v>
      </c>
      <c r="G8" s="24" t="s">
        <v>131</v>
      </c>
      <c r="H8" s="93" t="s">
        <v>673</v>
      </c>
      <c r="I8" s="24" t="s">
        <v>131</v>
      </c>
      <c r="J8" s="91" t="s">
        <v>31</v>
      </c>
      <c r="K8" s="24" t="s">
        <v>131</v>
      </c>
      <c r="L8" s="93" t="s">
        <v>31</v>
      </c>
      <c r="M8" s="28">
        <f t="shared" ca="1" si="1"/>
        <v>27</v>
      </c>
      <c r="N8" s="85" t="str">
        <f ca="1">VLOOKUP($B8,Matrix!$H$13:$I$37,2,FALSE)&amp;"_"&amp;C8</f>
        <v>ALERT_REQ_H_SYSMAL_BC_CYCL3</v>
      </c>
      <c r="O8" s="99" t="str">
        <f t="shared" ca="1" si="0"/>
        <v>#define ALERT_REQ_H_SYSMAL_BC_CYCL3                     (4U)</v>
      </c>
      <c r="U8" s="26" t="s">
        <v>106</v>
      </c>
    </row>
    <row r="9" spans="2:21">
      <c r="B9" s="24" t="s">
        <v>212</v>
      </c>
      <c r="C9" s="23" t="s">
        <v>218</v>
      </c>
      <c r="D9" s="96">
        <v>5</v>
      </c>
      <c r="E9" s="24" t="s">
        <v>131</v>
      </c>
      <c r="F9" s="93" t="s">
        <v>31</v>
      </c>
      <c r="G9" s="24" t="s">
        <v>131</v>
      </c>
      <c r="H9" s="93" t="s">
        <v>674</v>
      </c>
      <c r="I9" s="24" t="s">
        <v>131</v>
      </c>
      <c r="J9" s="93" t="s">
        <v>31</v>
      </c>
      <c r="K9" s="24" t="s">
        <v>131</v>
      </c>
      <c r="L9" s="93" t="s">
        <v>31</v>
      </c>
      <c r="M9" s="28">
        <f t="shared" ca="1" si="1"/>
        <v>27</v>
      </c>
      <c r="N9" s="85" t="str">
        <f ca="1">VLOOKUP($B9,Matrix!$H$13:$I$37,2,FALSE)&amp;"_"&amp;C9</f>
        <v>ALERT_REQ_H_SYSMAL_BC_CYCL4</v>
      </c>
      <c r="O9" s="99" t="str">
        <f t="shared" ca="1" si="0"/>
        <v>#define ALERT_REQ_H_SYSMAL_BC_CYCL4                     (5U)</v>
      </c>
      <c r="U9" s="26" t="s">
        <v>107</v>
      </c>
    </row>
    <row r="10" spans="2:21">
      <c r="B10" s="24" t="s">
        <v>219</v>
      </c>
      <c r="C10" s="23" t="s">
        <v>386</v>
      </c>
      <c r="D10" s="96">
        <v>0</v>
      </c>
      <c r="E10" s="24" t="s">
        <v>131</v>
      </c>
      <c r="F10" s="93" t="s">
        <v>31</v>
      </c>
      <c r="G10" s="24" t="s">
        <v>131</v>
      </c>
      <c r="H10" s="93" t="s">
        <v>31</v>
      </c>
      <c r="I10" s="24" t="s">
        <v>131</v>
      </c>
      <c r="J10" s="93" t="s">
        <v>678</v>
      </c>
      <c r="K10" s="24" t="s">
        <v>131</v>
      </c>
      <c r="L10" s="93" t="s">
        <v>31</v>
      </c>
      <c r="M10" s="28">
        <f t="shared" ca="1" si="1"/>
        <v>30</v>
      </c>
      <c r="N10" s="85" t="str">
        <f ca="1">VLOOKUP($B10,Matrix!$H$13:$I$37,2,FALSE)&amp;"_"&amp;C10</f>
        <v>ALERT_REQ_H_SYSMAL_PD1_MALPAT1</v>
      </c>
      <c r="O10" s="99" t="str">
        <f t="shared" ca="1" si="0"/>
        <v>#define ALERT_REQ_H_SYSMAL_PD1_MALPAT1                  (0U)</v>
      </c>
      <c r="U10" s="26"/>
    </row>
    <row r="11" spans="2:21">
      <c r="B11" s="84" t="s">
        <v>219</v>
      </c>
      <c r="C11" s="83" t="s">
        <v>677</v>
      </c>
      <c r="D11" s="96">
        <v>1</v>
      </c>
      <c r="E11" s="84" t="s">
        <v>131</v>
      </c>
      <c r="F11" s="266" t="s">
        <v>31</v>
      </c>
      <c r="G11" s="84" t="s">
        <v>131</v>
      </c>
      <c r="H11" s="266" t="s">
        <v>31</v>
      </c>
      <c r="I11" s="84" t="s">
        <v>131</v>
      </c>
      <c r="J11" s="266" t="s">
        <v>679</v>
      </c>
      <c r="K11" s="84" t="s">
        <v>131</v>
      </c>
      <c r="L11" s="266" t="s">
        <v>31</v>
      </c>
      <c r="M11" s="28">
        <f t="shared" ca="1" si="1"/>
        <v>30</v>
      </c>
      <c r="N11" s="85" t="str">
        <f ca="1">VLOOKUP($B11,Matrix!$H$13:$I$37,2,FALSE)&amp;"_"&amp;C11</f>
        <v>ALERT_REQ_H_SYSMAL_PD1_MALPAT2</v>
      </c>
      <c r="O11" s="99" t="str">
        <f t="shared" ca="1" si="0"/>
        <v>#define ALERT_REQ_H_SYSMAL_PD1_MALPAT2                  (1U)</v>
      </c>
      <c r="U11" s="26"/>
    </row>
    <row r="12" spans="2:21">
      <c r="B12" s="84" t="s">
        <v>219</v>
      </c>
      <c r="C12" s="83" t="s">
        <v>221</v>
      </c>
      <c r="D12" s="96">
        <v>2</v>
      </c>
      <c r="E12" s="84" t="s">
        <v>131</v>
      </c>
      <c r="F12" s="266" t="s">
        <v>31</v>
      </c>
      <c r="G12" s="84" t="s">
        <v>131</v>
      </c>
      <c r="H12" s="266" t="s">
        <v>31</v>
      </c>
      <c r="I12" s="84" t="s">
        <v>131</v>
      </c>
      <c r="J12" s="348" t="s">
        <v>680</v>
      </c>
      <c r="K12" s="84" t="s">
        <v>131</v>
      </c>
      <c r="L12" s="266" t="s">
        <v>31</v>
      </c>
      <c r="M12" s="28">
        <f t="shared" ca="1" si="1"/>
        <v>30</v>
      </c>
      <c r="N12" s="85" t="str">
        <f ca="1">VLOOKUP($B12,Matrix!$H$13:$I$37,2,FALSE)&amp;"_"&amp;C12</f>
        <v>ALERT_REQ_H_SYSMAL_PD1_MALPAT3</v>
      </c>
      <c r="O12" s="99" t="str">
        <f t="shared" ca="1" si="0"/>
        <v>#define ALERT_REQ_H_SYSMAL_PD1_MALPAT3                  (2U)</v>
      </c>
      <c r="U12" s="26"/>
    </row>
    <row r="13" spans="2:21" ht="13.5" thickBot="1">
      <c r="B13" s="84" t="s">
        <v>219</v>
      </c>
      <c r="C13" s="83" t="s">
        <v>222</v>
      </c>
      <c r="D13" s="96">
        <v>3</v>
      </c>
      <c r="E13" s="84" t="s">
        <v>131</v>
      </c>
      <c r="F13" s="266" t="s">
        <v>31</v>
      </c>
      <c r="G13" s="84" t="s">
        <v>131</v>
      </c>
      <c r="H13" s="266" t="s">
        <v>31</v>
      </c>
      <c r="I13" s="84" t="s">
        <v>131</v>
      </c>
      <c r="J13" s="266" t="s">
        <v>681</v>
      </c>
      <c r="K13" s="84" t="s">
        <v>131</v>
      </c>
      <c r="L13" s="266" t="s">
        <v>31</v>
      </c>
      <c r="M13" s="28">
        <f t="shared" ca="1" si="1"/>
        <v>30</v>
      </c>
      <c r="N13" s="85" t="str">
        <f ca="1">VLOOKUP($B13,Matrix!$H$13:$I$37,2,FALSE)&amp;"_"&amp;C13</f>
        <v>ALERT_REQ_H_SYSMAL_PD1_MALPAT4</v>
      </c>
      <c r="O13" s="99" t="str">
        <f t="shared" ca="1" si="0"/>
        <v>#define ALERT_REQ_H_SYSMAL_PD1_MALPAT4                  (3U)</v>
      </c>
      <c r="U13" s="68"/>
    </row>
    <row r="14" spans="2:21">
      <c r="B14" s="84" t="s">
        <v>219</v>
      </c>
      <c r="C14" s="83" t="s">
        <v>223</v>
      </c>
      <c r="D14" s="96">
        <v>4</v>
      </c>
      <c r="E14" s="84" t="s">
        <v>131</v>
      </c>
      <c r="F14" s="266" t="s">
        <v>31</v>
      </c>
      <c r="G14" s="84" t="s">
        <v>131</v>
      </c>
      <c r="H14" s="266" t="s">
        <v>31</v>
      </c>
      <c r="I14" s="84" t="s">
        <v>131</v>
      </c>
      <c r="J14" s="266" t="s">
        <v>682</v>
      </c>
      <c r="K14" s="84" t="s">
        <v>131</v>
      </c>
      <c r="L14" s="266" t="s">
        <v>31</v>
      </c>
      <c r="M14" s="28">
        <f t="shared" ca="1" si="1"/>
        <v>30</v>
      </c>
      <c r="N14" s="85" t="str">
        <f ca="1">VLOOKUP($B14,Matrix!$H$13:$I$37,2,FALSE)&amp;"_"&amp;C14</f>
        <v>ALERT_REQ_H_SYSMAL_PD1_MALPAT5</v>
      </c>
      <c r="O14" s="99" t="str">
        <f t="shared" ca="1" si="0"/>
        <v>#define ALERT_REQ_H_SYSMAL_PD1_MALPAT5                  (4U)</v>
      </c>
    </row>
    <row r="15" spans="2:21">
      <c r="B15" s="84" t="s">
        <v>219</v>
      </c>
      <c r="C15" s="83" t="s">
        <v>224</v>
      </c>
      <c r="D15" s="96">
        <v>5</v>
      </c>
      <c r="E15" s="84" t="s">
        <v>131</v>
      </c>
      <c r="F15" s="266" t="s">
        <v>31</v>
      </c>
      <c r="G15" s="84" t="s">
        <v>131</v>
      </c>
      <c r="H15" s="266" t="s">
        <v>31</v>
      </c>
      <c r="I15" s="84" t="s">
        <v>131</v>
      </c>
      <c r="J15" s="266" t="s">
        <v>683</v>
      </c>
      <c r="K15" s="84" t="s">
        <v>131</v>
      </c>
      <c r="L15" s="266" t="s">
        <v>31</v>
      </c>
      <c r="M15" s="28">
        <f t="shared" ca="1" si="1"/>
        <v>30</v>
      </c>
      <c r="N15" s="85" t="str">
        <f ca="1">VLOOKUP($B15,Matrix!$H$13:$I$37,2,FALSE)&amp;"_"&amp;C15</f>
        <v>ALERT_REQ_H_SYSMAL_PD1_MALPAT6</v>
      </c>
      <c r="O15" s="99" t="str">
        <f t="shared" ca="1" si="0"/>
        <v>#define ALERT_REQ_H_SYSMAL_PD1_MALPAT6                  (5U)</v>
      </c>
    </row>
    <row r="16" spans="2:21">
      <c r="B16" s="84" t="s">
        <v>225</v>
      </c>
      <c r="C16" s="83" t="s">
        <v>226</v>
      </c>
      <c r="D16" s="96">
        <v>0</v>
      </c>
      <c r="E16" s="84" t="s">
        <v>131</v>
      </c>
      <c r="F16" s="266" t="s">
        <v>31</v>
      </c>
      <c r="G16" s="84" t="s">
        <v>131</v>
      </c>
      <c r="H16" s="266" t="s">
        <v>31</v>
      </c>
      <c r="I16" s="84" t="s">
        <v>131</v>
      </c>
      <c r="J16" s="266" t="s">
        <v>684</v>
      </c>
      <c r="K16" s="84" t="s">
        <v>131</v>
      </c>
      <c r="L16" s="266" t="s">
        <v>31</v>
      </c>
      <c r="M16" s="28">
        <f t="shared" ca="1" si="1"/>
        <v>27</v>
      </c>
      <c r="N16" s="85" t="str">
        <f ca="1">VLOOKUP($B16,Matrix!$H$13:$I$37,2,FALSE)&amp;"_"&amp;C16</f>
        <v>ALERT_REQ_H_SYSMAL_PD2_IND1</v>
      </c>
      <c r="O16" s="99" t="str">
        <f t="shared" ca="1" si="0"/>
        <v>#define ALERT_REQ_H_SYSMAL_PD2_IND1                     (0U)</v>
      </c>
    </row>
    <row r="17" spans="2:15">
      <c r="B17" s="84" t="s">
        <v>225</v>
      </c>
      <c r="C17" s="83" t="s">
        <v>227</v>
      </c>
      <c r="D17" s="96">
        <v>1</v>
      </c>
      <c r="E17" s="84" t="s">
        <v>131</v>
      </c>
      <c r="F17" s="266" t="s">
        <v>31</v>
      </c>
      <c r="G17" s="84" t="s">
        <v>131</v>
      </c>
      <c r="H17" s="266" t="s">
        <v>31</v>
      </c>
      <c r="I17" s="84" t="s">
        <v>131</v>
      </c>
      <c r="J17" s="266" t="s">
        <v>686</v>
      </c>
      <c r="K17" s="84" t="s">
        <v>131</v>
      </c>
      <c r="L17" s="266" t="s">
        <v>31</v>
      </c>
      <c r="M17" s="28">
        <f t="shared" ca="1" si="1"/>
        <v>27</v>
      </c>
      <c r="N17" s="85" t="str">
        <f ca="1">VLOOKUP($B17,Matrix!$H$13:$I$37,2,FALSE)&amp;"_"&amp;C17</f>
        <v>ALERT_REQ_H_SYSMAL_PD2_IND2</v>
      </c>
      <c r="O17" s="99" t="str">
        <f t="shared" ca="1" si="0"/>
        <v>#define ALERT_REQ_H_SYSMAL_PD2_IND2                     (1U)</v>
      </c>
    </row>
    <row r="18" spans="2:15">
      <c r="B18" s="84" t="s">
        <v>225</v>
      </c>
      <c r="C18" s="83" t="s">
        <v>228</v>
      </c>
      <c r="D18" s="96">
        <v>2</v>
      </c>
      <c r="E18" s="84" t="s">
        <v>131</v>
      </c>
      <c r="F18" s="266" t="s">
        <v>31</v>
      </c>
      <c r="G18" s="84" t="s">
        <v>131</v>
      </c>
      <c r="H18" s="266" t="s">
        <v>31</v>
      </c>
      <c r="I18" s="84" t="s">
        <v>131</v>
      </c>
      <c r="J18" s="266" t="s">
        <v>685</v>
      </c>
      <c r="K18" s="84" t="s">
        <v>131</v>
      </c>
      <c r="L18" s="266" t="s">
        <v>31</v>
      </c>
      <c r="M18" s="28">
        <f t="shared" ca="1" si="1"/>
        <v>27</v>
      </c>
      <c r="N18" s="85" t="str">
        <f ca="1">VLOOKUP($B18,Matrix!$H$13:$I$37,2,FALSE)&amp;"_"&amp;C18</f>
        <v>ALERT_REQ_H_SYSMAL_PD2_IND3</v>
      </c>
      <c r="O18" s="99" t="str">
        <f t="shared" ca="1" si="0"/>
        <v>#define ALERT_REQ_H_SYSMAL_PD2_IND3                     (2U)</v>
      </c>
    </row>
    <row r="19" spans="2:15">
      <c r="B19" s="84" t="s">
        <v>225</v>
      </c>
      <c r="C19" s="83" t="s">
        <v>229</v>
      </c>
      <c r="D19" s="96">
        <v>3</v>
      </c>
      <c r="E19" s="84" t="s">
        <v>131</v>
      </c>
      <c r="F19" s="266" t="s">
        <v>31</v>
      </c>
      <c r="G19" s="84" t="s">
        <v>131</v>
      </c>
      <c r="H19" s="266" t="s">
        <v>31</v>
      </c>
      <c r="I19" s="84" t="s">
        <v>131</v>
      </c>
      <c r="J19" s="266" t="s">
        <v>687</v>
      </c>
      <c r="K19" s="84" t="s">
        <v>131</v>
      </c>
      <c r="L19" s="266" t="s">
        <v>31</v>
      </c>
      <c r="M19" s="28">
        <f t="shared" ca="1" si="1"/>
        <v>27</v>
      </c>
      <c r="N19" s="85" t="str">
        <f ca="1">VLOOKUP($B19,Matrix!$H$13:$I$37,2,FALSE)&amp;"_"&amp;C19</f>
        <v>ALERT_REQ_H_SYSMAL_PD2_IND4</v>
      </c>
      <c r="O19" s="99" t="str">
        <f t="shared" ca="1" si="0"/>
        <v>#define ALERT_REQ_H_SYSMAL_PD2_IND4                     (3U)</v>
      </c>
    </row>
    <row r="20" spans="2:15">
      <c r="B20" s="84" t="s">
        <v>225</v>
      </c>
      <c r="C20" s="83" t="s">
        <v>230</v>
      </c>
      <c r="D20" s="96">
        <v>4</v>
      </c>
      <c r="E20" s="84" t="s">
        <v>131</v>
      </c>
      <c r="F20" s="266" t="s">
        <v>31</v>
      </c>
      <c r="G20" s="84" t="s">
        <v>131</v>
      </c>
      <c r="H20" s="266" t="s">
        <v>31</v>
      </c>
      <c r="I20" s="84" t="s">
        <v>131</v>
      </c>
      <c r="J20" s="266" t="s">
        <v>688</v>
      </c>
      <c r="K20" s="84" t="s">
        <v>131</v>
      </c>
      <c r="L20" s="266" t="s">
        <v>31</v>
      </c>
      <c r="M20" s="28">
        <f t="shared" ca="1" si="1"/>
        <v>27</v>
      </c>
      <c r="N20" s="85" t="str">
        <f ca="1">VLOOKUP($B20,Matrix!$H$13:$I$37,2,FALSE)&amp;"_"&amp;C20</f>
        <v>ALERT_REQ_H_SYSMAL_PD2_IND5</v>
      </c>
      <c r="O20" s="99" t="str">
        <f t="shared" ca="1" si="0"/>
        <v>#define ALERT_REQ_H_SYSMAL_PD2_IND5                     (4U)</v>
      </c>
    </row>
    <row r="21" spans="2:15">
      <c r="B21" s="24" t="s">
        <v>225</v>
      </c>
      <c r="C21" s="23" t="s">
        <v>231</v>
      </c>
      <c r="D21" s="92">
        <v>5</v>
      </c>
      <c r="E21" s="24" t="s">
        <v>131</v>
      </c>
      <c r="F21" s="93" t="s">
        <v>31</v>
      </c>
      <c r="G21" s="24" t="s">
        <v>131</v>
      </c>
      <c r="H21" s="93" t="s">
        <v>31</v>
      </c>
      <c r="I21" s="24" t="s">
        <v>131</v>
      </c>
      <c r="J21" s="93" t="s">
        <v>689</v>
      </c>
      <c r="K21" s="24" t="s">
        <v>131</v>
      </c>
      <c r="L21" s="93" t="s">
        <v>31</v>
      </c>
      <c r="M21" s="28">
        <f t="shared" ca="1" si="1"/>
        <v>27</v>
      </c>
      <c r="N21" s="85" t="str">
        <f ca="1">VLOOKUP($B21,Matrix!$H$13:$I$37,2,FALSE)&amp;"_"&amp;C21</f>
        <v>ALERT_REQ_H_SYSMAL_PD2_IND6</v>
      </c>
      <c r="O21" s="99" t="str">
        <f t="shared" ca="1" si="0"/>
        <v>#define ALERT_REQ_H_SYSMAL_PD2_IND6                     (5U)</v>
      </c>
    </row>
    <row r="22" spans="2:15">
      <c r="B22" s="24" t="s">
        <v>225</v>
      </c>
      <c r="C22" s="23" t="s">
        <v>232</v>
      </c>
      <c r="D22" s="92">
        <v>6</v>
      </c>
      <c r="E22" s="24" t="s">
        <v>131</v>
      </c>
      <c r="F22" s="93" t="s">
        <v>31</v>
      </c>
      <c r="G22" s="24" t="s">
        <v>131</v>
      </c>
      <c r="H22" s="93" t="s">
        <v>31</v>
      </c>
      <c r="I22" s="24" t="s">
        <v>131</v>
      </c>
      <c r="J22" s="93" t="s">
        <v>690</v>
      </c>
      <c r="K22" s="24" t="s">
        <v>131</v>
      </c>
      <c r="L22" s="93" t="s">
        <v>31</v>
      </c>
      <c r="M22" s="28">
        <f t="shared" ca="1" si="1"/>
        <v>27</v>
      </c>
      <c r="N22" s="85" t="str">
        <f ca="1">VLOOKUP($B22,Matrix!$H$13:$I$37,2,FALSE)&amp;"_"&amp;C22</f>
        <v>ALERT_REQ_H_SYSMAL_PD2_IND7</v>
      </c>
      <c r="O22" s="99" t="str">
        <f t="shared" ca="1" si="0"/>
        <v>#define ALERT_REQ_H_SYSMAL_PD2_IND7                     (6U)</v>
      </c>
    </row>
    <row r="23" spans="2:15">
      <c r="B23" s="24" t="s">
        <v>225</v>
      </c>
      <c r="C23" s="23" t="s">
        <v>233</v>
      </c>
      <c r="D23" s="92">
        <v>7</v>
      </c>
      <c r="E23" s="24" t="s">
        <v>131</v>
      </c>
      <c r="F23" s="93" t="s">
        <v>31</v>
      </c>
      <c r="G23" s="24" t="s">
        <v>131</v>
      </c>
      <c r="H23" s="93" t="s">
        <v>31</v>
      </c>
      <c r="I23" s="24" t="s">
        <v>131</v>
      </c>
      <c r="J23" s="93" t="s">
        <v>691</v>
      </c>
      <c r="K23" s="24" t="s">
        <v>131</v>
      </c>
      <c r="L23" s="93" t="s">
        <v>31</v>
      </c>
      <c r="M23" s="28">
        <f t="shared" ca="1" si="1"/>
        <v>27</v>
      </c>
      <c r="N23" s="85" t="str">
        <f ca="1">VLOOKUP($B23,Matrix!$H$13:$I$37,2,FALSE)&amp;"_"&amp;C23</f>
        <v>ALERT_REQ_H_SYSMAL_PD2_IND8</v>
      </c>
      <c r="O23" s="99" t="str">
        <f t="shared" ca="1" si="0"/>
        <v>#define ALERT_REQ_H_SYSMAL_PD2_IND8                     (7U)</v>
      </c>
    </row>
    <row r="24" spans="2:15">
      <c r="B24" s="24" t="s">
        <v>225</v>
      </c>
      <c r="C24" s="23" t="s">
        <v>234</v>
      </c>
      <c r="D24" s="92">
        <v>8</v>
      </c>
      <c r="E24" s="24" t="s">
        <v>131</v>
      </c>
      <c r="F24" s="93" t="s">
        <v>31</v>
      </c>
      <c r="G24" s="24" t="s">
        <v>131</v>
      </c>
      <c r="H24" s="93" t="s">
        <v>31</v>
      </c>
      <c r="I24" s="24" t="s">
        <v>131</v>
      </c>
      <c r="J24" s="93" t="s">
        <v>692</v>
      </c>
      <c r="K24" s="24" t="s">
        <v>131</v>
      </c>
      <c r="L24" s="93" t="s">
        <v>31</v>
      </c>
      <c r="M24" s="28">
        <f t="shared" ca="1" si="1"/>
        <v>27</v>
      </c>
      <c r="N24" s="85" t="str">
        <f ca="1">VLOOKUP($B24,Matrix!$H$13:$I$37,2,FALSE)&amp;"_"&amp;C24</f>
        <v>ALERT_REQ_H_SYSMAL_PD2_IND9</v>
      </c>
      <c r="O24" s="99" t="str">
        <f t="shared" ca="1" si="0"/>
        <v>#define ALERT_REQ_H_SYSMAL_PD2_IND9                     (8U)</v>
      </c>
    </row>
    <row r="25" spans="2:15">
      <c r="B25" s="24" t="s">
        <v>225</v>
      </c>
      <c r="C25" s="23" t="s">
        <v>235</v>
      </c>
      <c r="D25" s="92">
        <v>9</v>
      </c>
      <c r="E25" s="24" t="s">
        <v>131</v>
      </c>
      <c r="F25" s="93" t="s">
        <v>31</v>
      </c>
      <c r="G25" s="24" t="s">
        <v>131</v>
      </c>
      <c r="H25" s="93" t="s">
        <v>31</v>
      </c>
      <c r="I25" s="24" t="s">
        <v>131</v>
      </c>
      <c r="J25" s="93" t="s">
        <v>693</v>
      </c>
      <c r="K25" s="24" t="s">
        <v>131</v>
      </c>
      <c r="L25" s="93" t="s">
        <v>31</v>
      </c>
      <c r="M25" s="28">
        <f t="shared" ca="1" si="1"/>
        <v>28</v>
      </c>
      <c r="N25" s="85" t="str">
        <f ca="1">VLOOKUP($B25,Matrix!$H$13:$I$37,2,FALSE)&amp;"_"&amp;C25</f>
        <v>ALERT_REQ_H_SYSMAL_PD2_IND10</v>
      </c>
      <c r="O25" s="99" t="str">
        <f t="shared" ca="1" si="0"/>
        <v>#define ALERT_REQ_H_SYSMAL_PD2_IND10                    (9U)</v>
      </c>
    </row>
    <row r="26" spans="2:15">
      <c r="B26" s="24" t="s">
        <v>225</v>
      </c>
      <c r="C26" s="23" t="s">
        <v>236</v>
      </c>
      <c r="D26" s="92">
        <v>10</v>
      </c>
      <c r="E26" s="24" t="s">
        <v>131</v>
      </c>
      <c r="F26" s="93" t="s">
        <v>31</v>
      </c>
      <c r="G26" s="24" t="s">
        <v>131</v>
      </c>
      <c r="H26" s="93" t="s">
        <v>31</v>
      </c>
      <c r="I26" s="24" t="s">
        <v>131</v>
      </c>
      <c r="J26" s="93" t="s">
        <v>694</v>
      </c>
      <c r="K26" s="24" t="s">
        <v>131</v>
      </c>
      <c r="L26" s="93" t="s">
        <v>31</v>
      </c>
      <c r="M26" s="28">
        <f t="shared" ca="1" si="1"/>
        <v>28</v>
      </c>
      <c r="N26" s="85" t="str">
        <f ca="1">VLOOKUP($B26,Matrix!$H$13:$I$37,2,FALSE)&amp;"_"&amp;C26</f>
        <v>ALERT_REQ_H_SYSMAL_PD2_IND11</v>
      </c>
      <c r="O26" s="99" t="str">
        <f t="shared" ca="1" si="0"/>
        <v>#define ALERT_REQ_H_SYSMAL_PD2_IND11                    (10U)</v>
      </c>
    </row>
    <row r="27" spans="2:15">
      <c r="B27" s="24" t="s">
        <v>225</v>
      </c>
      <c r="C27" s="23" t="s">
        <v>237</v>
      </c>
      <c r="D27" s="92">
        <v>11</v>
      </c>
      <c r="E27" s="24" t="s">
        <v>131</v>
      </c>
      <c r="F27" s="93" t="s">
        <v>31</v>
      </c>
      <c r="G27" s="24" t="s">
        <v>131</v>
      </c>
      <c r="H27" s="93" t="s">
        <v>31</v>
      </c>
      <c r="I27" s="24" t="s">
        <v>131</v>
      </c>
      <c r="J27" s="93" t="s">
        <v>695</v>
      </c>
      <c r="K27" s="24" t="s">
        <v>131</v>
      </c>
      <c r="L27" s="93" t="s">
        <v>31</v>
      </c>
      <c r="M27" s="28">
        <f t="shared" ca="1" si="1"/>
        <v>28</v>
      </c>
      <c r="N27" s="85" t="str">
        <f ca="1">VLOOKUP($B27,Matrix!$H$13:$I$37,2,FALSE)&amp;"_"&amp;C27</f>
        <v>ALERT_REQ_H_SYSMAL_PD2_IND12</v>
      </c>
      <c r="O27" s="99" t="str">
        <f t="shared" ca="1" si="0"/>
        <v>#define ALERT_REQ_H_SYSMAL_PD2_IND12                    (11U)</v>
      </c>
    </row>
    <row r="28" spans="2:15">
      <c r="B28" s="24" t="s">
        <v>225</v>
      </c>
      <c r="C28" s="23" t="s">
        <v>238</v>
      </c>
      <c r="D28" s="92">
        <v>12</v>
      </c>
      <c r="E28" s="24" t="s">
        <v>131</v>
      </c>
      <c r="F28" s="93" t="s">
        <v>31</v>
      </c>
      <c r="G28" s="24" t="s">
        <v>131</v>
      </c>
      <c r="H28" s="93" t="s">
        <v>31</v>
      </c>
      <c r="I28" s="24" t="s">
        <v>131</v>
      </c>
      <c r="J28" s="93" t="s">
        <v>696</v>
      </c>
      <c r="K28" s="24" t="s">
        <v>131</v>
      </c>
      <c r="L28" s="93" t="s">
        <v>31</v>
      </c>
      <c r="M28" s="28">
        <f t="shared" ca="1" si="1"/>
        <v>28</v>
      </c>
      <c r="N28" s="85" t="str">
        <f ca="1">VLOOKUP($B28,Matrix!$H$13:$I$37,2,FALSE)&amp;"_"&amp;C28</f>
        <v>ALERT_REQ_H_SYSMAL_PD2_IND13</v>
      </c>
      <c r="O28" s="99" t="str">
        <f t="shared" ca="1" si="0"/>
        <v>#define ALERT_REQ_H_SYSMAL_PD2_IND13                    (12U)</v>
      </c>
    </row>
    <row r="29" spans="2:15">
      <c r="B29" s="24" t="s">
        <v>225</v>
      </c>
      <c r="C29" s="23" t="s">
        <v>239</v>
      </c>
      <c r="D29" s="92">
        <v>13</v>
      </c>
      <c r="E29" s="24" t="s">
        <v>131</v>
      </c>
      <c r="F29" s="93" t="s">
        <v>31</v>
      </c>
      <c r="G29" s="24" t="s">
        <v>131</v>
      </c>
      <c r="H29" s="93" t="s">
        <v>31</v>
      </c>
      <c r="I29" s="24" t="s">
        <v>131</v>
      </c>
      <c r="J29" s="93" t="s">
        <v>697</v>
      </c>
      <c r="K29" s="24" t="s">
        <v>131</v>
      </c>
      <c r="L29" s="93" t="s">
        <v>31</v>
      </c>
      <c r="M29" s="28">
        <f t="shared" ca="1" si="1"/>
        <v>28</v>
      </c>
      <c r="N29" s="85" t="str">
        <f ca="1">VLOOKUP($B29,Matrix!$H$13:$I$37,2,FALSE)&amp;"_"&amp;C29</f>
        <v>ALERT_REQ_H_SYSMAL_PD2_IND14</v>
      </c>
      <c r="O29" s="99" t="str">
        <f t="shared" ca="1" si="0"/>
        <v>#define ALERT_REQ_H_SYSMAL_PD2_IND14                    (13U)</v>
      </c>
    </row>
    <row r="30" spans="2:15">
      <c r="B30" s="24" t="s">
        <v>225</v>
      </c>
      <c r="C30" s="23" t="s">
        <v>240</v>
      </c>
      <c r="D30" s="92">
        <v>14</v>
      </c>
      <c r="E30" s="24" t="s">
        <v>131</v>
      </c>
      <c r="F30" s="93" t="s">
        <v>31</v>
      </c>
      <c r="G30" s="24" t="s">
        <v>131</v>
      </c>
      <c r="H30" s="93" t="s">
        <v>31</v>
      </c>
      <c r="I30" s="24" t="s">
        <v>131</v>
      </c>
      <c r="J30" s="93" t="s">
        <v>698</v>
      </c>
      <c r="K30" s="24" t="s">
        <v>131</v>
      </c>
      <c r="L30" s="93" t="s">
        <v>31</v>
      </c>
      <c r="M30" s="28">
        <f t="shared" ca="1" si="1"/>
        <v>28</v>
      </c>
      <c r="N30" s="85" t="str">
        <f ca="1">VLOOKUP($B30,Matrix!$H$13:$I$37,2,FALSE)&amp;"_"&amp;C30</f>
        <v>ALERT_REQ_H_SYSMAL_PD2_IND15</v>
      </c>
      <c r="O30" s="99" t="str">
        <f t="shared" ca="1" si="0"/>
        <v>#define ALERT_REQ_H_SYSMAL_PD2_IND15                    (14U)</v>
      </c>
    </row>
    <row r="31" spans="2:15">
      <c r="B31" s="24"/>
      <c r="C31" s="23"/>
      <c r="D31" s="92"/>
      <c r="E31" s="24"/>
      <c r="F31" s="93"/>
      <c r="G31" s="24"/>
      <c r="H31" s="93"/>
      <c r="I31" s="24"/>
      <c r="J31" s="93"/>
      <c r="K31" s="24"/>
      <c r="L31" s="93"/>
      <c r="M31" s="28" t="e">
        <f t="shared" ca="1" si="1"/>
        <v>#N/A</v>
      </c>
      <c r="N31" s="85" t="e">
        <f ca="1">VLOOKUP($B31,Matrix!$H$13:$I$37,2,FALSE)&amp;"_"&amp;C31</f>
        <v>#N/A</v>
      </c>
      <c r="O31" s="99" t="e">
        <f t="shared" ca="1" si="0"/>
        <v>#N/A</v>
      </c>
    </row>
    <row r="32" spans="2:15">
      <c r="B32" s="24"/>
      <c r="C32" s="23"/>
      <c r="D32" s="92"/>
      <c r="E32" s="24"/>
      <c r="F32" s="93"/>
      <c r="G32" s="24"/>
      <c r="H32" s="93"/>
      <c r="I32" s="24"/>
      <c r="J32" s="93"/>
      <c r="K32" s="24"/>
      <c r="L32" s="93"/>
      <c r="M32" s="28" t="e">
        <f t="shared" ca="1" si="1"/>
        <v>#N/A</v>
      </c>
      <c r="N32" s="85" t="e">
        <f ca="1">VLOOKUP($B32,Matrix!$H$13:$I$37,2,FALSE)&amp;"_"&amp;C32</f>
        <v>#N/A</v>
      </c>
      <c r="O32" s="99" t="e">
        <f t="shared" ca="1" si="0"/>
        <v>#N/A</v>
      </c>
    </row>
    <row r="33" spans="2:15">
      <c r="B33" s="24"/>
      <c r="C33" s="23"/>
      <c r="D33" s="92"/>
      <c r="E33" s="24"/>
      <c r="F33" s="93"/>
      <c r="G33" s="24"/>
      <c r="H33" s="93"/>
      <c r="I33" s="24"/>
      <c r="J33" s="93"/>
      <c r="K33" s="24"/>
      <c r="L33" s="93"/>
      <c r="M33" s="28" t="e">
        <f t="shared" ca="1" si="1"/>
        <v>#N/A</v>
      </c>
      <c r="N33" s="85" t="e">
        <f ca="1">VLOOKUP($B33,Matrix!$H$13:$I$37,2,FALSE)&amp;"_"&amp;C33</f>
        <v>#N/A</v>
      </c>
      <c r="O33" s="99" t="e">
        <f t="shared" ca="1" si="0"/>
        <v>#N/A</v>
      </c>
    </row>
    <row r="34" spans="2:15">
      <c r="B34" s="24"/>
      <c r="C34" s="23"/>
      <c r="D34" s="92"/>
      <c r="E34" s="24"/>
      <c r="F34" s="93"/>
      <c r="G34" s="24"/>
      <c r="H34" s="93"/>
      <c r="I34" s="24"/>
      <c r="J34" s="93"/>
      <c r="K34" s="24"/>
      <c r="L34" s="93"/>
      <c r="M34" s="28" t="e">
        <f t="shared" ca="1" si="1"/>
        <v>#N/A</v>
      </c>
      <c r="N34" s="85" t="e">
        <f ca="1">VLOOKUP($B34,Matrix!$H$13:$I$37,2,FALSE)&amp;"_"&amp;C34</f>
        <v>#N/A</v>
      </c>
      <c r="O34" s="99" t="e">
        <f t="shared" ca="1" si="0"/>
        <v>#N/A</v>
      </c>
    </row>
    <row r="35" spans="2:15">
      <c r="B35" s="24"/>
      <c r="C35" s="23"/>
      <c r="D35" s="92"/>
      <c r="E35" s="24"/>
      <c r="F35" s="93"/>
      <c r="G35" s="24"/>
      <c r="H35" s="93"/>
      <c r="I35" s="24"/>
      <c r="J35" s="93"/>
      <c r="K35" s="24"/>
      <c r="L35" s="93"/>
      <c r="M35" s="28" t="e">
        <f t="shared" ca="1" si="1"/>
        <v>#N/A</v>
      </c>
      <c r="N35" s="85" t="e">
        <f ca="1">VLOOKUP($B35,Matrix!$H$13:$I$37,2,FALSE)&amp;"_"&amp;C35</f>
        <v>#N/A</v>
      </c>
      <c r="O35" s="99" t="e">
        <f t="shared" ca="1" si="0"/>
        <v>#N/A</v>
      </c>
    </row>
    <row r="36" spans="2:15">
      <c r="B36" s="24"/>
      <c r="C36" s="23"/>
      <c r="D36" s="92"/>
      <c r="E36" s="24"/>
      <c r="F36" s="93"/>
      <c r="G36" s="24"/>
      <c r="H36" s="93"/>
      <c r="I36" s="24"/>
      <c r="J36" s="93"/>
      <c r="K36" s="24"/>
      <c r="L36" s="93"/>
      <c r="M36" s="28" t="e">
        <f t="shared" ca="1" si="1"/>
        <v>#N/A</v>
      </c>
      <c r="N36" s="85" t="e">
        <f ca="1">VLOOKUP($B36,Matrix!$H$13:$I$37,2,FALSE)&amp;"_"&amp;C36</f>
        <v>#N/A</v>
      </c>
      <c r="O36" s="99" t="e">
        <f t="shared" ref="O36:O67" ca="1" si="2">"#define "&amp;N36&amp;REPT(" ",48-M36)&amp;"("&amp;D36&amp;"U)"</f>
        <v>#N/A</v>
      </c>
    </row>
    <row r="37" spans="2:15">
      <c r="B37" s="24"/>
      <c r="C37" s="23"/>
      <c r="D37" s="92"/>
      <c r="E37" s="24"/>
      <c r="F37" s="93"/>
      <c r="G37" s="24"/>
      <c r="H37" s="93"/>
      <c r="I37" s="24"/>
      <c r="J37" s="93"/>
      <c r="K37" s="24"/>
      <c r="L37" s="93"/>
      <c r="M37" s="28" t="e">
        <f t="shared" ca="1" si="1"/>
        <v>#N/A</v>
      </c>
      <c r="N37" s="85" t="e">
        <f ca="1">VLOOKUP($B37,Matrix!$H$13:$I$37,2,FALSE)&amp;"_"&amp;C37</f>
        <v>#N/A</v>
      </c>
      <c r="O37" s="99" t="e">
        <f t="shared" ca="1" si="2"/>
        <v>#N/A</v>
      </c>
    </row>
    <row r="38" spans="2:15">
      <c r="B38" s="24"/>
      <c r="C38" s="23"/>
      <c r="D38" s="92"/>
      <c r="E38" s="24"/>
      <c r="F38" s="93"/>
      <c r="G38" s="24"/>
      <c r="H38" s="93"/>
      <c r="I38" s="24"/>
      <c r="J38" s="93"/>
      <c r="K38" s="24"/>
      <c r="L38" s="93"/>
      <c r="M38" s="28" t="e">
        <f t="shared" ca="1" si="1"/>
        <v>#N/A</v>
      </c>
      <c r="N38" s="85" t="e">
        <f ca="1">VLOOKUP($B38,Matrix!$H$13:$I$37,2,FALSE)&amp;"_"&amp;C38</f>
        <v>#N/A</v>
      </c>
      <c r="O38" s="99" t="e">
        <f t="shared" ca="1" si="2"/>
        <v>#N/A</v>
      </c>
    </row>
    <row r="39" spans="2:15">
      <c r="B39" s="24"/>
      <c r="C39" s="23"/>
      <c r="D39" s="92"/>
      <c r="E39" s="24"/>
      <c r="F39" s="93"/>
      <c r="G39" s="24"/>
      <c r="H39" s="93"/>
      <c r="I39" s="24"/>
      <c r="J39" s="93"/>
      <c r="K39" s="24"/>
      <c r="L39" s="93"/>
      <c r="M39" s="28" t="e">
        <f t="shared" ca="1" si="1"/>
        <v>#N/A</v>
      </c>
      <c r="N39" s="85" t="e">
        <f ca="1">VLOOKUP($B39,Matrix!$H$13:$I$37,2,FALSE)&amp;"_"&amp;C39</f>
        <v>#N/A</v>
      </c>
      <c r="O39" s="99" t="e">
        <f t="shared" ca="1" si="2"/>
        <v>#N/A</v>
      </c>
    </row>
    <row r="40" spans="2:15">
      <c r="B40" s="24"/>
      <c r="C40" s="23"/>
      <c r="D40" s="92"/>
      <c r="E40" s="24"/>
      <c r="F40" s="93"/>
      <c r="G40" s="24"/>
      <c r="H40" s="93"/>
      <c r="I40" s="24"/>
      <c r="J40" s="93"/>
      <c r="K40" s="24"/>
      <c r="L40" s="93"/>
      <c r="M40" s="28" t="e">
        <f t="shared" ca="1" si="1"/>
        <v>#N/A</v>
      </c>
      <c r="N40" s="85" t="e">
        <f ca="1">VLOOKUP($B40,Matrix!$H$13:$I$37,2,FALSE)&amp;"_"&amp;C40</f>
        <v>#N/A</v>
      </c>
      <c r="O40" s="99" t="e">
        <f t="shared" ca="1" si="2"/>
        <v>#N/A</v>
      </c>
    </row>
    <row r="41" spans="2:15">
      <c r="B41" s="84"/>
      <c r="C41" s="83"/>
      <c r="D41" s="96"/>
      <c r="E41" s="84"/>
      <c r="F41" s="266"/>
      <c r="G41" s="84"/>
      <c r="H41" s="266"/>
      <c r="I41" s="84"/>
      <c r="J41" s="266"/>
      <c r="K41" s="84"/>
      <c r="L41" s="266"/>
      <c r="M41" s="28" t="e">
        <f t="shared" ca="1" si="1"/>
        <v>#N/A</v>
      </c>
      <c r="N41" s="85" t="e">
        <f ca="1">VLOOKUP($B41,Matrix!$H$13:$I$37,2,FALSE)&amp;"_"&amp;C41</f>
        <v>#N/A</v>
      </c>
      <c r="O41" s="99" t="e">
        <f t="shared" ca="1" si="2"/>
        <v>#N/A</v>
      </c>
    </row>
    <row r="42" spans="2:15">
      <c r="B42" s="84"/>
      <c r="C42" s="83"/>
      <c r="D42" s="96"/>
      <c r="E42" s="84"/>
      <c r="F42" s="266"/>
      <c r="G42" s="84"/>
      <c r="H42" s="266"/>
      <c r="I42" s="84"/>
      <c r="J42" s="266"/>
      <c r="K42" s="84"/>
      <c r="L42" s="266"/>
      <c r="M42" s="28" t="e">
        <f t="shared" ca="1" si="1"/>
        <v>#N/A</v>
      </c>
      <c r="N42" s="85" t="e">
        <f ca="1">VLOOKUP($B42,Matrix!$H$13:$I$37,2,FALSE)&amp;"_"&amp;C42</f>
        <v>#N/A</v>
      </c>
      <c r="O42" s="99" t="e">
        <f t="shared" ca="1" si="2"/>
        <v>#N/A</v>
      </c>
    </row>
    <row r="43" spans="2:15">
      <c r="B43" s="24"/>
      <c r="C43" s="23"/>
      <c r="D43" s="92"/>
      <c r="E43" s="24"/>
      <c r="F43" s="93"/>
      <c r="G43" s="24"/>
      <c r="H43" s="93"/>
      <c r="I43" s="24"/>
      <c r="J43" s="93"/>
      <c r="K43" s="24"/>
      <c r="L43" s="93"/>
      <c r="M43" s="28" t="e">
        <f t="shared" ca="1" si="1"/>
        <v>#N/A</v>
      </c>
      <c r="N43" s="85" t="e">
        <f ca="1">VLOOKUP($B43,Matrix!$H$13:$I$37,2,FALSE)&amp;"_"&amp;C43</f>
        <v>#N/A</v>
      </c>
      <c r="O43" s="99" t="e">
        <f t="shared" ca="1" si="2"/>
        <v>#N/A</v>
      </c>
    </row>
    <row r="44" spans="2:15">
      <c r="B44" s="24"/>
      <c r="C44" s="23"/>
      <c r="D44" s="92"/>
      <c r="E44" s="24"/>
      <c r="F44" s="93"/>
      <c r="G44" s="24"/>
      <c r="H44" s="93"/>
      <c r="I44" s="24"/>
      <c r="J44" s="93"/>
      <c r="K44" s="24"/>
      <c r="L44" s="93"/>
      <c r="M44" s="28" t="e">
        <f t="shared" ca="1" si="1"/>
        <v>#N/A</v>
      </c>
      <c r="N44" s="85" t="e">
        <f ca="1">VLOOKUP($B44,Matrix!$H$13:$I$37,2,FALSE)&amp;"_"&amp;C44</f>
        <v>#N/A</v>
      </c>
      <c r="O44" s="99" t="e">
        <f t="shared" ca="1" si="2"/>
        <v>#N/A</v>
      </c>
    </row>
    <row r="45" spans="2:15">
      <c r="B45" s="24"/>
      <c r="C45" s="23"/>
      <c r="D45" s="92"/>
      <c r="E45" s="24"/>
      <c r="F45" s="93"/>
      <c r="G45" s="24"/>
      <c r="H45" s="93"/>
      <c r="I45" s="24"/>
      <c r="J45" s="93"/>
      <c r="K45" s="24"/>
      <c r="L45" s="93"/>
      <c r="M45" s="28" t="e">
        <f t="shared" ca="1" si="1"/>
        <v>#N/A</v>
      </c>
      <c r="N45" s="85" t="e">
        <f ca="1">VLOOKUP($B45,Matrix!$H$13:$I$37,2,FALSE)&amp;"_"&amp;C45</f>
        <v>#N/A</v>
      </c>
      <c r="O45" s="99" t="e">
        <f t="shared" ca="1" si="2"/>
        <v>#N/A</v>
      </c>
    </row>
    <row r="46" spans="2:15">
      <c r="B46" s="24"/>
      <c r="C46" s="23"/>
      <c r="D46" s="92"/>
      <c r="E46" s="24"/>
      <c r="F46" s="93"/>
      <c r="G46" s="24"/>
      <c r="H46" s="93"/>
      <c r="I46" s="24"/>
      <c r="J46" s="93"/>
      <c r="K46" s="24"/>
      <c r="L46" s="93"/>
      <c r="M46" s="28" t="e">
        <f t="shared" ca="1" si="1"/>
        <v>#N/A</v>
      </c>
      <c r="N46" s="85" t="e">
        <f ca="1">VLOOKUP($B46,Matrix!$H$13:$I$37,2,FALSE)&amp;"_"&amp;C46</f>
        <v>#N/A</v>
      </c>
      <c r="O46" s="99" t="e">
        <f t="shared" ca="1" si="2"/>
        <v>#N/A</v>
      </c>
    </row>
    <row r="47" spans="2:15">
      <c r="B47" s="24"/>
      <c r="C47" s="23"/>
      <c r="D47" s="92"/>
      <c r="E47" s="24"/>
      <c r="F47" s="93"/>
      <c r="G47" s="24"/>
      <c r="H47" s="93"/>
      <c r="I47" s="24"/>
      <c r="J47" s="93"/>
      <c r="K47" s="24"/>
      <c r="L47" s="93"/>
      <c r="M47" s="28" t="e">
        <f t="shared" ca="1" si="1"/>
        <v>#N/A</v>
      </c>
      <c r="N47" s="85" t="e">
        <f ca="1">VLOOKUP($B47,Matrix!$H$13:$I$37,2,FALSE)&amp;"_"&amp;C47</f>
        <v>#N/A</v>
      </c>
      <c r="O47" s="99" t="e">
        <f t="shared" ca="1" si="2"/>
        <v>#N/A</v>
      </c>
    </row>
    <row r="48" spans="2:15">
      <c r="B48" s="24"/>
      <c r="C48" s="23"/>
      <c r="D48" s="92"/>
      <c r="E48" s="24"/>
      <c r="F48" s="93"/>
      <c r="G48" s="24"/>
      <c r="H48" s="93"/>
      <c r="I48" s="24"/>
      <c r="J48" s="93"/>
      <c r="K48" s="24"/>
      <c r="L48" s="93"/>
      <c r="M48" s="28" t="e">
        <f t="shared" ca="1" si="1"/>
        <v>#N/A</v>
      </c>
      <c r="N48" s="85" t="e">
        <f ca="1">VLOOKUP($B48,Matrix!$H$13:$I$37,2,FALSE)&amp;"_"&amp;C48</f>
        <v>#N/A</v>
      </c>
      <c r="O48" s="99" t="e">
        <f t="shared" ca="1" si="2"/>
        <v>#N/A</v>
      </c>
    </row>
    <row r="49" spans="2:15">
      <c r="B49" s="24"/>
      <c r="C49" s="23"/>
      <c r="D49" s="92"/>
      <c r="E49" s="24"/>
      <c r="F49" s="93"/>
      <c r="G49" s="24"/>
      <c r="H49" s="93"/>
      <c r="I49" s="24"/>
      <c r="J49" s="93"/>
      <c r="K49" s="24"/>
      <c r="L49" s="93"/>
      <c r="M49" s="28" t="e">
        <f t="shared" ca="1" si="1"/>
        <v>#N/A</v>
      </c>
      <c r="N49" s="85" t="e">
        <f ca="1">VLOOKUP($B49,Matrix!$H$13:$I$37,2,FALSE)&amp;"_"&amp;C49</f>
        <v>#N/A</v>
      </c>
      <c r="O49" s="99" t="e">
        <f t="shared" ca="1" si="2"/>
        <v>#N/A</v>
      </c>
    </row>
    <row r="50" spans="2:15">
      <c r="B50" s="24"/>
      <c r="C50" s="23"/>
      <c r="D50" s="92"/>
      <c r="E50" s="24"/>
      <c r="F50" s="93"/>
      <c r="G50" s="24"/>
      <c r="H50" s="93"/>
      <c r="I50" s="24"/>
      <c r="J50" s="93"/>
      <c r="K50" s="24"/>
      <c r="L50" s="93"/>
      <c r="M50" s="28" t="e">
        <f t="shared" ca="1" si="1"/>
        <v>#N/A</v>
      </c>
      <c r="N50" s="85" t="e">
        <f ca="1">VLOOKUP($B50,Matrix!$H$13:$I$37,2,FALSE)&amp;"_"&amp;C50</f>
        <v>#N/A</v>
      </c>
      <c r="O50" s="99" t="e">
        <f t="shared" ca="1" si="2"/>
        <v>#N/A</v>
      </c>
    </row>
    <row r="51" spans="2:15">
      <c r="B51" s="24"/>
      <c r="C51" s="23"/>
      <c r="D51" s="92"/>
      <c r="E51" s="24"/>
      <c r="F51" s="93"/>
      <c r="G51" s="24"/>
      <c r="H51" s="93"/>
      <c r="I51" s="24"/>
      <c r="J51" s="93"/>
      <c r="K51" s="24"/>
      <c r="L51" s="93"/>
      <c r="M51" s="28" t="e">
        <f t="shared" ca="1" si="1"/>
        <v>#N/A</v>
      </c>
      <c r="N51" s="85" t="e">
        <f ca="1">VLOOKUP($B51,Matrix!$H$13:$I$37,2,FALSE)&amp;"_"&amp;C51</f>
        <v>#N/A</v>
      </c>
      <c r="O51" s="99" t="e">
        <f t="shared" ca="1" si="2"/>
        <v>#N/A</v>
      </c>
    </row>
    <row r="52" spans="2:15">
      <c r="B52" s="24"/>
      <c r="C52" s="23"/>
      <c r="D52" s="92"/>
      <c r="E52" s="24"/>
      <c r="F52" s="93"/>
      <c r="G52" s="24"/>
      <c r="H52" s="93"/>
      <c r="I52" s="24"/>
      <c r="J52" s="93"/>
      <c r="K52" s="24"/>
      <c r="L52" s="93"/>
      <c r="M52" s="28" t="e">
        <f t="shared" ca="1" si="1"/>
        <v>#N/A</v>
      </c>
      <c r="N52" s="85" t="e">
        <f ca="1">VLOOKUP($B52,Matrix!$H$13:$I$37,2,FALSE)&amp;"_"&amp;C52</f>
        <v>#N/A</v>
      </c>
      <c r="O52" s="99" t="e">
        <f t="shared" ca="1" si="2"/>
        <v>#N/A</v>
      </c>
    </row>
    <row r="53" spans="2:15">
      <c r="B53" s="24"/>
      <c r="C53" s="23"/>
      <c r="D53" s="92"/>
      <c r="E53" s="24"/>
      <c r="F53" s="93"/>
      <c r="G53" s="24"/>
      <c r="H53" s="93"/>
      <c r="I53" s="24"/>
      <c r="J53" s="93"/>
      <c r="K53" s="24"/>
      <c r="L53" s="93"/>
      <c r="M53" s="28" t="e">
        <f t="shared" ca="1" si="1"/>
        <v>#N/A</v>
      </c>
      <c r="N53" s="85" t="e">
        <f ca="1">VLOOKUP($B53,Matrix!$H$13:$I$37,2,FALSE)&amp;"_"&amp;C53</f>
        <v>#N/A</v>
      </c>
      <c r="O53" s="99" t="e">
        <f t="shared" ca="1" si="2"/>
        <v>#N/A</v>
      </c>
    </row>
    <row r="54" spans="2:15">
      <c r="B54" s="24"/>
      <c r="C54" s="23"/>
      <c r="D54" s="92"/>
      <c r="E54" s="24"/>
      <c r="F54" s="93"/>
      <c r="G54" s="24"/>
      <c r="H54" s="93"/>
      <c r="I54" s="24"/>
      <c r="J54" s="93"/>
      <c r="K54" s="24"/>
      <c r="L54" s="93"/>
      <c r="M54" s="28" t="e">
        <f t="shared" ca="1" si="1"/>
        <v>#N/A</v>
      </c>
      <c r="N54" s="85" t="e">
        <f ca="1">VLOOKUP($B54,Matrix!$H$13:$I$37,2,FALSE)&amp;"_"&amp;C54</f>
        <v>#N/A</v>
      </c>
      <c r="O54" s="99" t="e">
        <f t="shared" ca="1" si="2"/>
        <v>#N/A</v>
      </c>
    </row>
    <row r="55" spans="2:15">
      <c r="B55" s="24"/>
      <c r="C55" s="23"/>
      <c r="D55" s="92"/>
      <c r="E55" s="24"/>
      <c r="F55" s="93"/>
      <c r="G55" s="24"/>
      <c r="H55" s="93"/>
      <c r="I55" s="24"/>
      <c r="J55" s="93"/>
      <c r="K55" s="24"/>
      <c r="L55" s="93"/>
      <c r="M55" s="28" t="e">
        <f t="shared" ca="1" si="1"/>
        <v>#N/A</v>
      </c>
      <c r="N55" s="85" t="e">
        <f ca="1">VLOOKUP($B55,Matrix!$H$13:$I$37,2,FALSE)&amp;"_"&amp;C55</f>
        <v>#N/A</v>
      </c>
      <c r="O55" s="99" t="e">
        <f t="shared" ca="1" si="2"/>
        <v>#N/A</v>
      </c>
    </row>
    <row r="56" spans="2:15">
      <c r="B56" s="24"/>
      <c r="C56" s="23"/>
      <c r="D56" s="92"/>
      <c r="E56" s="24"/>
      <c r="F56" s="93"/>
      <c r="G56" s="24"/>
      <c r="H56" s="93"/>
      <c r="I56" s="24"/>
      <c r="J56" s="93"/>
      <c r="K56" s="24"/>
      <c r="L56" s="93"/>
      <c r="M56" s="28" t="e">
        <f t="shared" ca="1" si="1"/>
        <v>#N/A</v>
      </c>
      <c r="N56" s="85" t="e">
        <f ca="1">VLOOKUP($B56,Matrix!$H$13:$I$37,2,FALSE)&amp;"_"&amp;C56</f>
        <v>#N/A</v>
      </c>
      <c r="O56" s="99" t="e">
        <f t="shared" ca="1" si="2"/>
        <v>#N/A</v>
      </c>
    </row>
    <row r="57" spans="2:15">
      <c r="B57" s="24"/>
      <c r="C57" s="23"/>
      <c r="D57" s="92"/>
      <c r="E57" s="24"/>
      <c r="F57" s="93"/>
      <c r="G57" s="24"/>
      <c r="H57" s="93"/>
      <c r="I57" s="24"/>
      <c r="J57" s="93"/>
      <c r="K57" s="24"/>
      <c r="L57" s="93"/>
      <c r="M57" s="28" t="e">
        <f t="shared" ca="1" si="1"/>
        <v>#N/A</v>
      </c>
      <c r="N57" s="85" t="e">
        <f ca="1">VLOOKUP($B57,Matrix!$H$13:$I$37,2,FALSE)&amp;"_"&amp;C57</f>
        <v>#N/A</v>
      </c>
      <c r="O57" s="99" t="e">
        <f t="shared" ca="1" si="2"/>
        <v>#N/A</v>
      </c>
    </row>
    <row r="58" spans="2:15">
      <c r="B58" s="24"/>
      <c r="C58" s="23"/>
      <c r="D58" s="92"/>
      <c r="E58" s="24"/>
      <c r="F58" s="93"/>
      <c r="G58" s="24"/>
      <c r="H58" s="93"/>
      <c r="I58" s="24"/>
      <c r="J58" s="93"/>
      <c r="K58" s="24"/>
      <c r="L58" s="93"/>
      <c r="M58" s="28" t="e">
        <f t="shared" ca="1" si="1"/>
        <v>#N/A</v>
      </c>
      <c r="N58" s="85" t="e">
        <f ca="1">VLOOKUP($B58,Matrix!$H$13:$I$37,2,FALSE)&amp;"_"&amp;C58</f>
        <v>#N/A</v>
      </c>
      <c r="O58" s="99" t="e">
        <f t="shared" ca="1" si="2"/>
        <v>#N/A</v>
      </c>
    </row>
    <row r="59" spans="2:15">
      <c r="B59" s="24"/>
      <c r="C59" s="23"/>
      <c r="D59" s="92"/>
      <c r="E59" s="24"/>
      <c r="F59" s="93"/>
      <c r="G59" s="24"/>
      <c r="H59" s="93"/>
      <c r="I59" s="24"/>
      <c r="J59" s="93"/>
      <c r="K59" s="24"/>
      <c r="L59" s="93"/>
      <c r="M59" s="28" t="e">
        <f t="shared" ca="1" si="1"/>
        <v>#N/A</v>
      </c>
      <c r="N59" s="85" t="e">
        <f ca="1">VLOOKUP($B59,Matrix!$H$13:$I$37,2,FALSE)&amp;"_"&amp;C59</f>
        <v>#N/A</v>
      </c>
      <c r="O59" s="99" t="e">
        <f t="shared" ca="1" si="2"/>
        <v>#N/A</v>
      </c>
    </row>
    <row r="60" spans="2:15">
      <c r="B60" s="24"/>
      <c r="C60" s="23"/>
      <c r="D60" s="92"/>
      <c r="E60" s="24"/>
      <c r="F60" s="93"/>
      <c r="G60" s="24"/>
      <c r="H60" s="93"/>
      <c r="I60" s="24"/>
      <c r="J60" s="93"/>
      <c r="K60" s="24"/>
      <c r="L60" s="93"/>
      <c r="M60" s="28" t="e">
        <f t="shared" ca="1" si="1"/>
        <v>#N/A</v>
      </c>
      <c r="N60" s="85" t="e">
        <f ca="1">VLOOKUP($B60,Matrix!$H$13:$I$37,2,FALSE)&amp;"_"&amp;C60</f>
        <v>#N/A</v>
      </c>
      <c r="O60" s="99" t="e">
        <f t="shared" ca="1" si="2"/>
        <v>#N/A</v>
      </c>
    </row>
    <row r="61" spans="2:15">
      <c r="B61" s="24"/>
      <c r="C61" s="23"/>
      <c r="D61" s="92"/>
      <c r="E61" s="24"/>
      <c r="F61" s="93"/>
      <c r="G61" s="24"/>
      <c r="H61" s="93"/>
      <c r="I61" s="24"/>
      <c r="J61" s="93"/>
      <c r="K61" s="24"/>
      <c r="L61" s="93"/>
      <c r="M61" s="28" t="e">
        <f t="shared" ca="1" si="1"/>
        <v>#N/A</v>
      </c>
      <c r="N61" s="85" t="e">
        <f ca="1">VLOOKUP($B61,Matrix!$H$13:$I$37,2,FALSE)&amp;"_"&amp;C61</f>
        <v>#N/A</v>
      </c>
      <c r="O61" s="99" t="e">
        <f t="shared" ca="1" si="2"/>
        <v>#N/A</v>
      </c>
    </row>
    <row r="62" spans="2:15">
      <c r="B62" s="24"/>
      <c r="C62" s="23"/>
      <c r="D62" s="92"/>
      <c r="E62" s="24"/>
      <c r="F62" s="93"/>
      <c r="G62" s="24"/>
      <c r="H62" s="93"/>
      <c r="I62" s="24"/>
      <c r="J62" s="93"/>
      <c r="K62" s="24"/>
      <c r="L62" s="93"/>
      <c r="M62" s="28" t="e">
        <f t="shared" ca="1" si="1"/>
        <v>#N/A</v>
      </c>
      <c r="N62" s="85" t="e">
        <f ca="1">VLOOKUP($B62,Matrix!$H$13:$I$37,2,FALSE)&amp;"_"&amp;C62</f>
        <v>#N/A</v>
      </c>
      <c r="O62" s="99" t="e">
        <f t="shared" ca="1" si="2"/>
        <v>#N/A</v>
      </c>
    </row>
    <row r="63" spans="2:15">
      <c r="B63" s="24"/>
      <c r="C63" s="23"/>
      <c r="D63" s="92"/>
      <c r="E63" s="24"/>
      <c r="F63" s="93"/>
      <c r="G63" s="24"/>
      <c r="H63" s="93"/>
      <c r="I63" s="24"/>
      <c r="J63" s="93"/>
      <c r="K63" s="24"/>
      <c r="L63" s="93"/>
      <c r="M63" s="28" t="e">
        <f t="shared" ca="1" si="1"/>
        <v>#N/A</v>
      </c>
      <c r="N63" s="85" t="e">
        <f ca="1">VLOOKUP($B63,Matrix!$H$13:$I$37,2,FALSE)&amp;"_"&amp;C63</f>
        <v>#N/A</v>
      </c>
      <c r="O63" s="99" t="e">
        <f t="shared" ca="1" si="2"/>
        <v>#N/A</v>
      </c>
    </row>
    <row r="64" spans="2:15">
      <c r="B64" s="24"/>
      <c r="C64" s="23"/>
      <c r="D64" s="92"/>
      <c r="E64" s="24"/>
      <c r="F64" s="93"/>
      <c r="G64" s="24"/>
      <c r="H64" s="93"/>
      <c r="I64" s="24"/>
      <c r="J64" s="93"/>
      <c r="K64" s="24"/>
      <c r="L64" s="93"/>
      <c r="M64" s="28" t="e">
        <f t="shared" ca="1" si="1"/>
        <v>#N/A</v>
      </c>
      <c r="N64" s="85" t="e">
        <f ca="1">VLOOKUP($B64,Matrix!$H$13:$I$37,2,FALSE)&amp;"_"&amp;C64</f>
        <v>#N/A</v>
      </c>
      <c r="O64" s="99" t="e">
        <f t="shared" ca="1" si="2"/>
        <v>#N/A</v>
      </c>
    </row>
    <row r="65" spans="2:15">
      <c r="B65" s="24"/>
      <c r="C65" s="23"/>
      <c r="D65" s="92"/>
      <c r="E65" s="24"/>
      <c r="F65" s="93"/>
      <c r="G65" s="24"/>
      <c r="H65" s="93"/>
      <c r="I65" s="24"/>
      <c r="J65" s="93"/>
      <c r="K65" s="24"/>
      <c r="L65" s="93"/>
      <c r="M65" s="28" t="e">
        <f t="shared" ca="1" si="1"/>
        <v>#N/A</v>
      </c>
      <c r="N65" s="85" t="e">
        <f ca="1">VLOOKUP($B65,Matrix!$H$13:$I$37,2,FALSE)&amp;"_"&amp;C65</f>
        <v>#N/A</v>
      </c>
      <c r="O65" s="99" t="e">
        <f t="shared" ca="1" si="2"/>
        <v>#N/A</v>
      </c>
    </row>
    <row r="66" spans="2:15">
      <c r="B66" s="24"/>
      <c r="C66" s="23"/>
      <c r="D66" s="92"/>
      <c r="E66" s="24"/>
      <c r="F66" s="93"/>
      <c r="G66" s="24"/>
      <c r="H66" s="93"/>
      <c r="I66" s="24"/>
      <c r="J66" s="93"/>
      <c r="K66" s="24"/>
      <c r="L66" s="93"/>
      <c r="M66" s="28" t="e">
        <f t="shared" ca="1" si="1"/>
        <v>#N/A</v>
      </c>
      <c r="N66" s="85" t="e">
        <f ca="1">VLOOKUP($B66,Matrix!$H$13:$I$37,2,FALSE)&amp;"_"&amp;C66</f>
        <v>#N/A</v>
      </c>
      <c r="O66" s="99" t="e">
        <f t="shared" ca="1" si="2"/>
        <v>#N/A</v>
      </c>
    </row>
    <row r="67" spans="2:15">
      <c r="B67" s="24"/>
      <c r="C67" s="23"/>
      <c r="D67" s="92"/>
      <c r="E67" s="24"/>
      <c r="F67" s="93"/>
      <c r="G67" s="24"/>
      <c r="H67" s="93"/>
      <c r="I67" s="24"/>
      <c r="J67" s="93"/>
      <c r="K67" s="24"/>
      <c r="L67" s="93"/>
      <c r="M67" s="28" t="e">
        <f t="shared" ca="1" si="1"/>
        <v>#N/A</v>
      </c>
      <c r="N67" s="85" t="e">
        <f ca="1">VLOOKUP($B67,Matrix!$H$13:$I$37,2,FALSE)&amp;"_"&amp;C67</f>
        <v>#N/A</v>
      </c>
      <c r="O67" s="99" t="e">
        <f t="shared" ca="1" si="2"/>
        <v>#N/A</v>
      </c>
    </row>
    <row r="68" spans="2:15">
      <c r="B68" s="24"/>
      <c r="C68" s="23"/>
      <c r="D68" s="92"/>
      <c r="E68" s="24"/>
      <c r="F68" s="93"/>
      <c r="G68" s="24"/>
      <c r="H68" s="93"/>
      <c r="I68" s="24"/>
      <c r="J68" s="93"/>
      <c r="K68" s="24"/>
      <c r="L68" s="93"/>
      <c r="M68" s="28" t="e">
        <f t="shared" ca="1" si="1"/>
        <v>#N/A</v>
      </c>
      <c r="N68" s="85" t="e">
        <f ca="1">VLOOKUP($B68,Matrix!$H$13:$I$37,2,FALSE)&amp;"_"&amp;C68</f>
        <v>#N/A</v>
      </c>
      <c r="O68" s="99" t="e">
        <f t="shared" ref="O68:O99" ca="1" si="3">"#define "&amp;N68&amp;REPT(" ",48-M68)&amp;"("&amp;D68&amp;"U)"</f>
        <v>#N/A</v>
      </c>
    </row>
    <row r="69" spans="2:15">
      <c r="B69" s="24"/>
      <c r="C69" s="23"/>
      <c r="D69" s="92"/>
      <c r="E69" s="24"/>
      <c r="F69" s="93"/>
      <c r="G69" s="24"/>
      <c r="H69" s="93"/>
      <c r="I69" s="24"/>
      <c r="J69" s="93"/>
      <c r="K69" s="24"/>
      <c r="L69" s="93"/>
      <c r="M69" s="28" t="e">
        <f t="shared" ref="M69:M103" ca="1" si="4">LEN(N69)</f>
        <v>#N/A</v>
      </c>
      <c r="N69" s="85" t="e">
        <f ca="1">VLOOKUP($B69,Matrix!$H$13:$I$37,2,FALSE)&amp;"_"&amp;C69</f>
        <v>#N/A</v>
      </c>
      <c r="O69" s="99" t="e">
        <f t="shared" ca="1" si="3"/>
        <v>#N/A</v>
      </c>
    </row>
    <row r="70" spans="2:15">
      <c r="B70" s="24"/>
      <c r="C70" s="23"/>
      <c r="D70" s="92"/>
      <c r="E70" s="24"/>
      <c r="F70" s="93"/>
      <c r="G70" s="24"/>
      <c r="H70" s="93"/>
      <c r="I70" s="24"/>
      <c r="J70" s="93"/>
      <c r="K70" s="24"/>
      <c r="L70" s="93"/>
      <c r="M70" s="28" t="e">
        <f t="shared" ca="1" si="4"/>
        <v>#N/A</v>
      </c>
      <c r="N70" s="85" t="e">
        <f ca="1">VLOOKUP($B70,Matrix!$H$13:$I$37,2,FALSE)&amp;"_"&amp;C70</f>
        <v>#N/A</v>
      </c>
      <c r="O70" s="99" t="e">
        <f t="shared" ca="1" si="3"/>
        <v>#N/A</v>
      </c>
    </row>
    <row r="71" spans="2:15">
      <c r="B71" s="24"/>
      <c r="C71" s="23"/>
      <c r="D71" s="92"/>
      <c r="E71" s="24"/>
      <c r="F71" s="93"/>
      <c r="G71" s="24"/>
      <c r="H71" s="93"/>
      <c r="I71" s="24"/>
      <c r="J71" s="93"/>
      <c r="K71" s="24"/>
      <c r="L71" s="93"/>
      <c r="M71" s="28" t="e">
        <f t="shared" ca="1" si="4"/>
        <v>#N/A</v>
      </c>
      <c r="N71" s="85" t="e">
        <f ca="1">VLOOKUP($B71,Matrix!$H$13:$I$37,2,FALSE)&amp;"_"&amp;C71</f>
        <v>#N/A</v>
      </c>
      <c r="O71" s="99" t="e">
        <f t="shared" ca="1" si="3"/>
        <v>#N/A</v>
      </c>
    </row>
    <row r="72" spans="2:15">
      <c r="B72" s="24"/>
      <c r="C72" s="23"/>
      <c r="D72" s="92"/>
      <c r="E72" s="24"/>
      <c r="F72" s="93"/>
      <c r="G72" s="24"/>
      <c r="H72" s="93"/>
      <c r="I72" s="24"/>
      <c r="J72" s="93"/>
      <c r="K72" s="24"/>
      <c r="L72" s="93"/>
      <c r="M72" s="28" t="e">
        <f t="shared" ca="1" si="4"/>
        <v>#N/A</v>
      </c>
      <c r="N72" s="85" t="e">
        <f ca="1">VLOOKUP($B72,Matrix!$H$13:$I$37,2,FALSE)&amp;"_"&amp;C72</f>
        <v>#N/A</v>
      </c>
      <c r="O72" s="99" t="e">
        <f t="shared" ca="1" si="3"/>
        <v>#N/A</v>
      </c>
    </row>
    <row r="73" spans="2:15">
      <c r="B73" s="24"/>
      <c r="C73" s="23"/>
      <c r="D73" s="92"/>
      <c r="E73" s="24"/>
      <c r="F73" s="93"/>
      <c r="G73" s="24"/>
      <c r="H73" s="93"/>
      <c r="I73" s="24"/>
      <c r="J73" s="93"/>
      <c r="K73" s="24"/>
      <c r="L73" s="93"/>
      <c r="M73" s="28" t="e">
        <f t="shared" ca="1" si="4"/>
        <v>#N/A</v>
      </c>
      <c r="N73" s="85" t="e">
        <f ca="1">VLOOKUP($B73,Matrix!$H$13:$I$37,2,FALSE)&amp;"_"&amp;C73</f>
        <v>#N/A</v>
      </c>
      <c r="O73" s="99" t="e">
        <f t="shared" ca="1" si="3"/>
        <v>#N/A</v>
      </c>
    </row>
    <row r="74" spans="2:15">
      <c r="B74" s="24"/>
      <c r="C74" s="23"/>
      <c r="D74" s="92"/>
      <c r="E74" s="24"/>
      <c r="F74" s="93"/>
      <c r="G74" s="24"/>
      <c r="H74" s="93"/>
      <c r="I74" s="24"/>
      <c r="J74" s="93"/>
      <c r="K74" s="24"/>
      <c r="L74" s="93"/>
      <c r="M74" s="28" t="e">
        <f t="shared" ca="1" si="4"/>
        <v>#N/A</v>
      </c>
      <c r="N74" s="85" t="e">
        <f ca="1">VLOOKUP($B74,Matrix!$H$13:$I$37,2,FALSE)&amp;"_"&amp;C74</f>
        <v>#N/A</v>
      </c>
      <c r="O74" s="99" t="e">
        <f t="shared" ca="1" si="3"/>
        <v>#N/A</v>
      </c>
    </row>
    <row r="75" spans="2:15">
      <c r="B75" s="24"/>
      <c r="C75" s="23"/>
      <c r="D75" s="92"/>
      <c r="E75" s="24"/>
      <c r="F75" s="93"/>
      <c r="G75" s="24"/>
      <c r="H75" s="93"/>
      <c r="I75" s="24"/>
      <c r="J75" s="93"/>
      <c r="K75" s="24"/>
      <c r="L75" s="93"/>
      <c r="M75" s="28" t="e">
        <f t="shared" ca="1" si="4"/>
        <v>#N/A</v>
      </c>
      <c r="N75" s="85" t="e">
        <f ca="1">VLOOKUP($B75,Matrix!$H$13:$I$37,2,FALSE)&amp;"_"&amp;C75</f>
        <v>#N/A</v>
      </c>
      <c r="O75" s="99" t="e">
        <f t="shared" ca="1" si="3"/>
        <v>#N/A</v>
      </c>
    </row>
    <row r="76" spans="2:15">
      <c r="B76" s="24"/>
      <c r="C76" s="23"/>
      <c r="D76" s="92"/>
      <c r="E76" s="24"/>
      <c r="F76" s="93"/>
      <c r="G76" s="24"/>
      <c r="H76" s="93"/>
      <c r="I76" s="24"/>
      <c r="J76" s="93"/>
      <c r="K76" s="24"/>
      <c r="L76" s="93"/>
      <c r="M76" s="28" t="e">
        <f t="shared" ca="1" si="4"/>
        <v>#N/A</v>
      </c>
      <c r="N76" s="85" t="e">
        <f ca="1">VLOOKUP($B76,Matrix!$H$13:$I$37,2,FALSE)&amp;"_"&amp;C76</f>
        <v>#N/A</v>
      </c>
      <c r="O76" s="99" t="e">
        <f t="shared" ca="1" si="3"/>
        <v>#N/A</v>
      </c>
    </row>
    <row r="77" spans="2:15">
      <c r="B77" s="24"/>
      <c r="C77" s="23"/>
      <c r="D77" s="92"/>
      <c r="E77" s="24"/>
      <c r="F77" s="93"/>
      <c r="G77" s="24"/>
      <c r="H77" s="93"/>
      <c r="I77" s="24"/>
      <c r="J77" s="93"/>
      <c r="K77" s="24"/>
      <c r="L77" s="93"/>
      <c r="M77" s="28" t="e">
        <f t="shared" ca="1" si="4"/>
        <v>#N/A</v>
      </c>
      <c r="N77" s="85" t="e">
        <f ca="1">VLOOKUP($B77,Matrix!$H$13:$I$37,2,FALSE)&amp;"_"&amp;C77</f>
        <v>#N/A</v>
      </c>
      <c r="O77" s="99" t="e">
        <f t="shared" ca="1" si="3"/>
        <v>#N/A</v>
      </c>
    </row>
    <row r="78" spans="2:15">
      <c r="B78" s="24"/>
      <c r="C78" s="23"/>
      <c r="D78" s="92"/>
      <c r="E78" s="24"/>
      <c r="F78" s="93"/>
      <c r="G78" s="24"/>
      <c r="H78" s="93"/>
      <c r="I78" s="24"/>
      <c r="J78" s="93"/>
      <c r="K78" s="24"/>
      <c r="L78" s="93"/>
      <c r="M78" s="28" t="e">
        <f t="shared" ca="1" si="4"/>
        <v>#N/A</v>
      </c>
      <c r="N78" s="85" t="e">
        <f ca="1">VLOOKUP($B78,Matrix!$H$13:$I$37,2,FALSE)&amp;"_"&amp;C78</f>
        <v>#N/A</v>
      </c>
      <c r="O78" s="99" t="e">
        <f t="shared" ca="1" si="3"/>
        <v>#N/A</v>
      </c>
    </row>
    <row r="79" spans="2:15">
      <c r="B79" s="24"/>
      <c r="C79" s="23"/>
      <c r="D79" s="92"/>
      <c r="E79" s="24"/>
      <c r="F79" s="93"/>
      <c r="G79" s="24"/>
      <c r="H79" s="93"/>
      <c r="I79" s="24"/>
      <c r="J79" s="93"/>
      <c r="K79" s="24"/>
      <c r="L79" s="93"/>
      <c r="M79" s="28" t="e">
        <f t="shared" ca="1" si="4"/>
        <v>#N/A</v>
      </c>
      <c r="N79" s="85" t="e">
        <f ca="1">VLOOKUP($B79,Matrix!$H$13:$I$37,2,FALSE)&amp;"_"&amp;C79</f>
        <v>#N/A</v>
      </c>
      <c r="O79" s="99" t="e">
        <f t="shared" ca="1" si="3"/>
        <v>#N/A</v>
      </c>
    </row>
    <row r="80" spans="2:15">
      <c r="B80" s="24"/>
      <c r="C80" s="23"/>
      <c r="D80" s="92"/>
      <c r="E80" s="24"/>
      <c r="F80" s="93"/>
      <c r="G80" s="24"/>
      <c r="H80" s="93"/>
      <c r="I80" s="24"/>
      <c r="J80" s="93"/>
      <c r="K80" s="24"/>
      <c r="L80" s="93"/>
      <c r="M80" s="28" t="e">
        <f t="shared" ca="1" si="4"/>
        <v>#N/A</v>
      </c>
      <c r="N80" s="85" t="e">
        <f ca="1">VLOOKUP($B80,Matrix!$H$13:$I$37,2,FALSE)&amp;"_"&amp;C80</f>
        <v>#N/A</v>
      </c>
      <c r="O80" s="99" t="e">
        <f t="shared" ca="1" si="3"/>
        <v>#N/A</v>
      </c>
    </row>
    <row r="81" spans="2:15">
      <c r="B81" s="24"/>
      <c r="C81" s="23"/>
      <c r="D81" s="92"/>
      <c r="E81" s="24"/>
      <c r="F81" s="93"/>
      <c r="G81" s="24"/>
      <c r="H81" s="93"/>
      <c r="I81" s="24"/>
      <c r="J81" s="93"/>
      <c r="K81" s="24"/>
      <c r="L81" s="93"/>
      <c r="M81" s="28" t="e">
        <f t="shared" ca="1" si="4"/>
        <v>#N/A</v>
      </c>
      <c r="N81" s="85" t="e">
        <f ca="1">VLOOKUP($B81,Matrix!$H$13:$I$37,2,FALSE)&amp;"_"&amp;C81</f>
        <v>#N/A</v>
      </c>
      <c r="O81" s="99" t="e">
        <f t="shared" ca="1" si="3"/>
        <v>#N/A</v>
      </c>
    </row>
    <row r="82" spans="2:15">
      <c r="B82" s="24"/>
      <c r="C82" s="23"/>
      <c r="D82" s="92"/>
      <c r="E82" s="24"/>
      <c r="F82" s="93"/>
      <c r="G82" s="24"/>
      <c r="H82" s="93"/>
      <c r="I82" s="24"/>
      <c r="J82" s="93"/>
      <c r="K82" s="24"/>
      <c r="L82" s="93"/>
      <c r="M82" s="28" t="e">
        <f t="shared" ca="1" si="4"/>
        <v>#N/A</v>
      </c>
      <c r="N82" s="85" t="e">
        <f ca="1">VLOOKUP($B82,Matrix!$H$13:$I$37,2,FALSE)&amp;"_"&amp;C82</f>
        <v>#N/A</v>
      </c>
      <c r="O82" s="99" t="e">
        <f t="shared" ca="1" si="3"/>
        <v>#N/A</v>
      </c>
    </row>
    <row r="83" spans="2:15">
      <c r="B83" s="24"/>
      <c r="C83" s="23"/>
      <c r="D83" s="92"/>
      <c r="E83" s="24"/>
      <c r="F83" s="93"/>
      <c r="G83" s="24"/>
      <c r="H83" s="93"/>
      <c r="I83" s="24"/>
      <c r="J83" s="93"/>
      <c r="K83" s="24"/>
      <c r="L83" s="93"/>
      <c r="M83" s="28" t="e">
        <f t="shared" ca="1" si="4"/>
        <v>#N/A</v>
      </c>
      <c r="N83" s="85" t="e">
        <f ca="1">VLOOKUP($B83,Matrix!$H$13:$I$37,2,FALSE)&amp;"_"&amp;C83</f>
        <v>#N/A</v>
      </c>
      <c r="O83" s="99" t="e">
        <f t="shared" ca="1" si="3"/>
        <v>#N/A</v>
      </c>
    </row>
    <row r="84" spans="2:15">
      <c r="B84" s="24"/>
      <c r="C84" s="23"/>
      <c r="D84" s="92"/>
      <c r="E84" s="24"/>
      <c r="F84" s="93"/>
      <c r="G84" s="24"/>
      <c r="H84" s="93"/>
      <c r="I84" s="24"/>
      <c r="J84" s="93"/>
      <c r="K84" s="24"/>
      <c r="L84" s="93"/>
      <c r="M84" s="28" t="e">
        <f t="shared" ca="1" si="4"/>
        <v>#N/A</v>
      </c>
      <c r="N84" s="85" t="e">
        <f ca="1">VLOOKUP($B84,Matrix!$H$13:$I$37,2,FALSE)&amp;"_"&amp;C84</f>
        <v>#N/A</v>
      </c>
      <c r="O84" s="99" t="e">
        <f t="shared" ca="1" si="3"/>
        <v>#N/A</v>
      </c>
    </row>
    <row r="85" spans="2:15">
      <c r="B85" s="24"/>
      <c r="C85" s="23"/>
      <c r="D85" s="92"/>
      <c r="E85" s="24"/>
      <c r="F85" s="93"/>
      <c r="G85" s="24"/>
      <c r="H85" s="93"/>
      <c r="I85" s="24"/>
      <c r="J85" s="93"/>
      <c r="K85" s="24"/>
      <c r="L85" s="93"/>
      <c r="M85" s="28" t="e">
        <f t="shared" ca="1" si="4"/>
        <v>#N/A</v>
      </c>
      <c r="N85" s="85" t="e">
        <f ca="1">VLOOKUP($B85,Matrix!$H$13:$I$37,2,FALSE)&amp;"_"&amp;C85</f>
        <v>#N/A</v>
      </c>
      <c r="O85" s="99" t="e">
        <f t="shared" ca="1" si="3"/>
        <v>#N/A</v>
      </c>
    </row>
    <row r="86" spans="2:15">
      <c r="B86" s="24"/>
      <c r="C86" s="23"/>
      <c r="D86" s="92"/>
      <c r="E86" s="24"/>
      <c r="F86" s="93"/>
      <c r="G86" s="24"/>
      <c r="H86" s="93"/>
      <c r="I86" s="24"/>
      <c r="J86" s="93"/>
      <c r="K86" s="24"/>
      <c r="L86" s="93"/>
      <c r="M86" s="28" t="e">
        <f t="shared" ca="1" si="4"/>
        <v>#N/A</v>
      </c>
      <c r="N86" s="85" t="e">
        <f ca="1">VLOOKUP($B86,Matrix!$H$13:$I$37,2,FALSE)&amp;"_"&amp;C86</f>
        <v>#N/A</v>
      </c>
      <c r="O86" s="99" t="e">
        <f t="shared" ca="1" si="3"/>
        <v>#N/A</v>
      </c>
    </row>
    <row r="87" spans="2:15">
      <c r="B87" s="24"/>
      <c r="C87" s="23"/>
      <c r="D87" s="92"/>
      <c r="E87" s="24"/>
      <c r="F87" s="93"/>
      <c r="G87" s="24"/>
      <c r="H87" s="93"/>
      <c r="I87" s="24"/>
      <c r="J87" s="93"/>
      <c r="K87" s="24"/>
      <c r="L87" s="93"/>
      <c r="M87" s="28" t="e">
        <f t="shared" ca="1" si="4"/>
        <v>#N/A</v>
      </c>
      <c r="N87" s="49" t="e">
        <f ca="1">VLOOKUP($B87,Matrix!$H$13:$I$37,2,FALSE)&amp;"_"&amp;C87</f>
        <v>#N/A</v>
      </c>
      <c r="O87" s="99" t="e">
        <f t="shared" ca="1" si="3"/>
        <v>#N/A</v>
      </c>
    </row>
    <row r="88" spans="2:15">
      <c r="B88" s="24"/>
      <c r="C88" s="23"/>
      <c r="D88" s="92"/>
      <c r="E88" s="24"/>
      <c r="F88" s="93"/>
      <c r="G88" s="24"/>
      <c r="H88" s="93"/>
      <c r="I88" s="24"/>
      <c r="J88" s="93"/>
      <c r="K88" s="24"/>
      <c r="L88" s="93"/>
      <c r="M88" s="28" t="e">
        <f t="shared" ca="1" si="4"/>
        <v>#N/A</v>
      </c>
      <c r="N88" s="49" t="e">
        <f ca="1">VLOOKUP($B88,Matrix!$H$13:$I$37,2,FALSE)&amp;"_"&amp;C88</f>
        <v>#N/A</v>
      </c>
      <c r="O88" s="99" t="e">
        <f t="shared" ca="1" si="3"/>
        <v>#N/A</v>
      </c>
    </row>
    <row r="89" spans="2:15">
      <c r="B89" s="24"/>
      <c r="C89" s="23"/>
      <c r="D89" s="92"/>
      <c r="E89" s="24"/>
      <c r="F89" s="93"/>
      <c r="G89" s="24"/>
      <c r="H89" s="93"/>
      <c r="I89" s="24"/>
      <c r="J89" s="93"/>
      <c r="K89" s="24"/>
      <c r="L89" s="93"/>
      <c r="M89" s="28" t="e">
        <f t="shared" ca="1" si="4"/>
        <v>#N/A</v>
      </c>
      <c r="N89" s="49" t="e">
        <f ca="1">VLOOKUP($B89,Matrix!$H$13:$I$37,2,FALSE)&amp;"_"&amp;C89</f>
        <v>#N/A</v>
      </c>
      <c r="O89" s="99" t="e">
        <f t="shared" ca="1" si="3"/>
        <v>#N/A</v>
      </c>
    </row>
    <row r="90" spans="2:15">
      <c r="B90" s="24"/>
      <c r="C90" s="23"/>
      <c r="D90" s="92"/>
      <c r="E90" s="24"/>
      <c r="F90" s="93"/>
      <c r="G90" s="24"/>
      <c r="H90" s="93"/>
      <c r="I90" s="24"/>
      <c r="J90" s="93"/>
      <c r="K90" s="24"/>
      <c r="L90" s="93"/>
      <c r="M90" s="28" t="e">
        <f t="shared" ca="1" si="4"/>
        <v>#N/A</v>
      </c>
      <c r="N90" s="49" t="e">
        <f ca="1">VLOOKUP($B90,Matrix!$H$13:$I$37,2,FALSE)&amp;"_"&amp;C90</f>
        <v>#N/A</v>
      </c>
      <c r="O90" s="99" t="e">
        <f t="shared" ca="1" si="3"/>
        <v>#N/A</v>
      </c>
    </row>
    <row r="91" spans="2:15">
      <c r="B91" s="24"/>
      <c r="C91" s="23"/>
      <c r="D91" s="92"/>
      <c r="E91" s="24"/>
      <c r="F91" s="93"/>
      <c r="G91" s="24"/>
      <c r="H91" s="93"/>
      <c r="I91" s="24"/>
      <c r="J91" s="93"/>
      <c r="K91" s="24"/>
      <c r="L91" s="93"/>
      <c r="M91" s="28" t="e">
        <f t="shared" ca="1" si="4"/>
        <v>#N/A</v>
      </c>
      <c r="N91" s="49" t="e">
        <f ca="1">VLOOKUP($B91,Matrix!$H$13:$I$37,2,FALSE)&amp;"_"&amp;C91</f>
        <v>#N/A</v>
      </c>
      <c r="O91" s="99" t="e">
        <f t="shared" ca="1" si="3"/>
        <v>#N/A</v>
      </c>
    </row>
    <row r="92" spans="2:15">
      <c r="B92" s="24"/>
      <c r="C92" s="23"/>
      <c r="D92" s="92"/>
      <c r="E92" s="24"/>
      <c r="F92" s="93"/>
      <c r="G92" s="24"/>
      <c r="H92" s="93"/>
      <c r="I92" s="24"/>
      <c r="J92" s="93"/>
      <c r="K92" s="24"/>
      <c r="L92" s="93"/>
      <c r="M92" s="28" t="e">
        <f t="shared" ca="1" si="4"/>
        <v>#N/A</v>
      </c>
      <c r="N92" s="49" t="e">
        <f ca="1">VLOOKUP($B92,Matrix!$H$13:$I$37,2,FALSE)&amp;"_"&amp;C92</f>
        <v>#N/A</v>
      </c>
      <c r="O92" s="99" t="e">
        <f t="shared" ca="1" si="3"/>
        <v>#N/A</v>
      </c>
    </row>
    <row r="93" spans="2:15">
      <c r="B93" s="24"/>
      <c r="C93" s="23"/>
      <c r="D93" s="92"/>
      <c r="E93" s="24"/>
      <c r="F93" s="93"/>
      <c r="G93" s="24"/>
      <c r="H93" s="93"/>
      <c r="I93" s="24"/>
      <c r="J93" s="93"/>
      <c r="K93" s="24"/>
      <c r="L93" s="93"/>
      <c r="M93" s="28" t="e">
        <f t="shared" ca="1" si="4"/>
        <v>#N/A</v>
      </c>
      <c r="N93" s="49" t="e">
        <f ca="1">VLOOKUP($B93,Matrix!$H$13:$I$37,2,FALSE)&amp;"_"&amp;C93</f>
        <v>#N/A</v>
      </c>
      <c r="O93" s="99" t="e">
        <f t="shared" ca="1" si="3"/>
        <v>#N/A</v>
      </c>
    </row>
    <row r="94" spans="2:15">
      <c r="B94" s="24"/>
      <c r="C94" s="23"/>
      <c r="D94" s="92"/>
      <c r="E94" s="24"/>
      <c r="F94" s="93"/>
      <c r="G94" s="24"/>
      <c r="H94" s="93"/>
      <c r="I94" s="24"/>
      <c r="J94" s="93"/>
      <c r="K94" s="24"/>
      <c r="L94" s="93"/>
      <c r="M94" s="28" t="e">
        <f t="shared" ca="1" si="4"/>
        <v>#N/A</v>
      </c>
      <c r="N94" s="49" t="e">
        <f ca="1">VLOOKUP($B94,Matrix!$H$13:$I$37,2,FALSE)&amp;"_"&amp;C94</f>
        <v>#N/A</v>
      </c>
      <c r="O94" s="99" t="e">
        <f t="shared" ca="1" si="3"/>
        <v>#N/A</v>
      </c>
    </row>
    <row r="95" spans="2:15">
      <c r="B95" s="24"/>
      <c r="C95" s="23"/>
      <c r="D95" s="92"/>
      <c r="E95" s="24"/>
      <c r="F95" s="93"/>
      <c r="G95" s="24"/>
      <c r="H95" s="93"/>
      <c r="I95" s="24"/>
      <c r="J95" s="93"/>
      <c r="K95" s="24"/>
      <c r="L95" s="93"/>
      <c r="M95" s="28" t="e">
        <f t="shared" ca="1" si="4"/>
        <v>#N/A</v>
      </c>
      <c r="N95" s="49" t="e">
        <f ca="1">VLOOKUP($B95,Matrix!$H$13:$I$37,2,FALSE)&amp;"_"&amp;C95</f>
        <v>#N/A</v>
      </c>
      <c r="O95" s="99" t="e">
        <f t="shared" ca="1" si="3"/>
        <v>#N/A</v>
      </c>
    </row>
    <row r="96" spans="2:15">
      <c r="B96" s="24"/>
      <c r="C96" s="23"/>
      <c r="D96" s="92"/>
      <c r="E96" s="24"/>
      <c r="F96" s="93"/>
      <c r="G96" s="24"/>
      <c r="H96" s="93"/>
      <c r="I96" s="24"/>
      <c r="J96" s="93"/>
      <c r="K96" s="24"/>
      <c r="L96" s="93"/>
      <c r="M96" s="28" t="e">
        <f t="shared" ca="1" si="4"/>
        <v>#N/A</v>
      </c>
      <c r="N96" s="49" t="e">
        <f ca="1">VLOOKUP($B96,Matrix!$H$13:$I$37,2,FALSE)&amp;"_"&amp;C96</f>
        <v>#N/A</v>
      </c>
      <c r="O96" s="99" t="e">
        <f t="shared" ca="1" si="3"/>
        <v>#N/A</v>
      </c>
    </row>
    <row r="97" spans="2:15">
      <c r="B97" s="24"/>
      <c r="C97" s="23"/>
      <c r="D97" s="92"/>
      <c r="E97" s="24"/>
      <c r="F97" s="93"/>
      <c r="G97" s="24"/>
      <c r="H97" s="93"/>
      <c r="I97" s="24"/>
      <c r="J97" s="93"/>
      <c r="K97" s="24"/>
      <c r="L97" s="93"/>
      <c r="M97" s="28" t="e">
        <f t="shared" ca="1" si="4"/>
        <v>#N/A</v>
      </c>
      <c r="N97" s="49" t="e">
        <f ca="1">VLOOKUP($B97,Matrix!$H$13:$I$37,2,FALSE)&amp;"_"&amp;C97</f>
        <v>#N/A</v>
      </c>
      <c r="O97" s="99" t="e">
        <f t="shared" ca="1" si="3"/>
        <v>#N/A</v>
      </c>
    </row>
    <row r="98" spans="2:15">
      <c r="B98" s="24"/>
      <c r="C98" s="23"/>
      <c r="D98" s="92"/>
      <c r="E98" s="24"/>
      <c r="F98" s="93"/>
      <c r="G98" s="24"/>
      <c r="H98" s="93"/>
      <c r="I98" s="24"/>
      <c r="J98" s="93"/>
      <c r="K98" s="24"/>
      <c r="L98" s="93"/>
      <c r="M98" s="28" t="e">
        <f t="shared" ca="1" si="4"/>
        <v>#N/A</v>
      </c>
      <c r="N98" s="49" t="e">
        <f ca="1">VLOOKUP($B98,Matrix!$H$13:$I$37,2,FALSE)&amp;"_"&amp;C98</f>
        <v>#N/A</v>
      </c>
      <c r="O98" s="99" t="e">
        <f t="shared" ca="1" si="3"/>
        <v>#N/A</v>
      </c>
    </row>
    <row r="99" spans="2:15">
      <c r="B99" s="24"/>
      <c r="C99" s="23"/>
      <c r="D99" s="92"/>
      <c r="E99" s="24"/>
      <c r="F99" s="93"/>
      <c r="G99" s="24"/>
      <c r="H99" s="93"/>
      <c r="I99" s="24"/>
      <c r="J99" s="93"/>
      <c r="K99" s="24"/>
      <c r="L99" s="93"/>
      <c r="M99" s="28" t="e">
        <f t="shared" ca="1" si="4"/>
        <v>#N/A</v>
      </c>
      <c r="N99" s="49" t="e">
        <f ca="1">VLOOKUP($B99,Matrix!$H$13:$I$37,2,FALSE)&amp;"_"&amp;C99</f>
        <v>#N/A</v>
      </c>
      <c r="O99" s="99" t="e">
        <f t="shared" ca="1" si="3"/>
        <v>#N/A</v>
      </c>
    </row>
    <row r="100" spans="2:15">
      <c r="B100" s="24"/>
      <c r="C100" s="23"/>
      <c r="D100" s="92"/>
      <c r="E100" s="24"/>
      <c r="F100" s="93"/>
      <c r="G100" s="24"/>
      <c r="H100" s="93"/>
      <c r="I100" s="24"/>
      <c r="J100" s="93"/>
      <c r="K100" s="24"/>
      <c r="L100" s="93"/>
      <c r="M100" s="28" t="e">
        <f t="shared" ca="1" si="4"/>
        <v>#N/A</v>
      </c>
      <c r="N100" s="49" t="e">
        <f ca="1">VLOOKUP($B100,Matrix!$H$13:$I$37,2,FALSE)&amp;"_"&amp;C100</f>
        <v>#N/A</v>
      </c>
      <c r="O100" s="99" t="e">
        <f t="shared" ref="O100:O103" ca="1" si="5">"#define "&amp;N100&amp;REPT(" ",48-M100)&amp;"("&amp;D100&amp;"U)"</f>
        <v>#N/A</v>
      </c>
    </row>
    <row r="101" spans="2:15">
      <c r="B101" s="24"/>
      <c r="C101" s="23"/>
      <c r="D101" s="92"/>
      <c r="E101" s="24"/>
      <c r="F101" s="93"/>
      <c r="G101" s="24"/>
      <c r="H101" s="93"/>
      <c r="I101" s="24"/>
      <c r="J101" s="93"/>
      <c r="K101" s="24"/>
      <c r="L101" s="93"/>
      <c r="M101" s="28" t="e">
        <f t="shared" ca="1" si="4"/>
        <v>#N/A</v>
      </c>
      <c r="N101" s="49" t="e">
        <f ca="1">VLOOKUP($B101,Matrix!$H$13:$I$37,2,FALSE)&amp;"_"&amp;C101</f>
        <v>#N/A</v>
      </c>
      <c r="O101" s="99" t="e">
        <f t="shared" ca="1" si="5"/>
        <v>#N/A</v>
      </c>
    </row>
    <row r="102" spans="2:15">
      <c r="B102" s="24"/>
      <c r="C102" s="23"/>
      <c r="D102" s="92"/>
      <c r="E102" s="24"/>
      <c r="F102" s="93"/>
      <c r="G102" s="24"/>
      <c r="H102" s="93"/>
      <c r="I102" s="24"/>
      <c r="J102" s="93"/>
      <c r="K102" s="24"/>
      <c r="L102" s="93"/>
      <c r="M102" s="28" t="e">
        <f t="shared" ca="1" si="4"/>
        <v>#N/A</v>
      </c>
      <c r="N102" s="49" t="e">
        <f ca="1">VLOOKUP($B102,Matrix!$H$13:$I$37,2,FALSE)&amp;"_"&amp;C102</f>
        <v>#N/A</v>
      </c>
      <c r="O102" s="99" t="e">
        <f t="shared" ca="1" si="5"/>
        <v>#N/A</v>
      </c>
    </row>
    <row r="103" spans="2:15" ht="13.5" thickBot="1">
      <c r="B103" s="34"/>
      <c r="C103" s="35"/>
      <c r="D103" s="94"/>
      <c r="E103" s="34"/>
      <c r="F103" s="95"/>
      <c r="G103" s="34"/>
      <c r="H103" s="95"/>
      <c r="I103" s="34"/>
      <c r="J103" s="95"/>
      <c r="K103" s="34"/>
      <c r="L103" s="95"/>
      <c r="M103" s="36" t="e">
        <f t="shared" ca="1" si="4"/>
        <v>#N/A</v>
      </c>
      <c r="N103" s="50" t="e">
        <f ca="1">VLOOKUP($B103,Matrix!$H$13:$I$37,2,FALSE)&amp;"_"&amp;C103</f>
        <v>#N/A</v>
      </c>
      <c r="O103" s="100" t="e">
        <f t="shared" ca="1" si="5"/>
        <v>#N/A</v>
      </c>
    </row>
  </sheetData>
  <sheetProtection sheet="1" objects="1" scenarios="1"/>
  <protectedRanges>
    <protectedRange sqref="B4:L103" name="範囲1"/>
  </protectedRanges>
  <phoneticPr fontId="2"/>
  <conditionalFormatting sqref="M3:M103">
    <cfRule type="cellIs" dxfId="1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63</v>
      </c>
      <c r="AI1" t="s">
        <v>64</v>
      </c>
    </row>
    <row r="2" spans="1:49">
      <c r="B2" s="101" t="s">
        <v>127</v>
      </c>
      <c r="C2" s="398"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400" t="s">
        <v>161</v>
      </c>
    </row>
    <row r="3" spans="1:49" ht="213" customHeight="1" thickBot="1">
      <c r="B3" s="255" t="str">
        <f>IF(OR(IF(COUNTIF(D6:AC69,"0")&lt;&gt;0,TRUE,FALSE),IF(COUNTIF(D6:AC69,"1")&lt;&gt;0,TRUE,FALSE)),"Search Table","Index Table")</f>
        <v>Index Table</v>
      </c>
      <c r="C3" s="399"/>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104" t="s">
        <v>66</v>
      </c>
      <c r="AB3" s="104" t="s">
        <v>66</v>
      </c>
      <c r="AC3" s="104" t="s">
        <v>66</v>
      </c>
      <c r="AD3" s="104" t="s">
        <v>66</v>
      </c>
      <c r="AE3" s="406" t="s">
        <v>243</v>
      </c>
      <c r="AF3" s="407"/>
      <c r="AG3" s="406" t="s">
        <v>599</v>
      </c>
      <c r="AH3" s="408"/>
      <c r="AI3" s="407"/>
      <c r="AJ3" s="401"/>
      <c r="AR3" s="66" t="s">
        <v>100</v>
      </c>
    </row>
    <row r="4" spans="1:49" ht="13.5" thickBot="1">
      <c r="A4" s="402" t="s">
        <v>67</v>
      </c>
      <c r="B4" s="403"/>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06"/>
      <c r="AR4" s="54" t="s">
        <v>86</v>
      </c>
      <c r="AS4" s="55"/>
      <c r="AT4" s="55"/>
      <c r="AU4" s="55"/>
      <c r="AV4" s="55"/>
      <c r="AW4" s="56"/>
    </row>
    <row r="5" spans="1:49" ht="13.5" thickBot="1">
      <c r="A5" s="404"/>
      <c r="B5" s="405"/>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07"/>
      <c r="AR5" s="57" t="str">
        <f ca="1">"static const U4  "&amp;AW8&amp;"["&amp;AW10&amp;"]"&amp;" = {"</f>
        <v>static const U4  u4_sp_ALERT_H_SYSMAL_BC_CRIT[ALERT_H_SYSMAL_BC_NUM_DST] = {</v>
      </c>
      <c r="AS5" s="57" t="str">
        <f ca="1">"static const U4  "&amp;$AW$9&amp;"["&amp;$AW$10&amp;"] = {"</f>
        <v>static const U4  u4_sp_ALERT_H_SYSMAL_BC_MASK[ALERT_H_SYSMAL_BC_NUM_DST] = {</v>
      </c>
      <c r="AT5" s="57" t="str">
        <f ca="1">"static const U1  "&amp;$AW$11&amp;"["&amp;$AW$10&amp;"] = {"</f>
        <v>static const U1  u1_sp_ALERT_H_SYSMAL_BC_DST[ALERT_H_SYSMAL_BC_NUM_DST] = {</v>
      </c>
      <c r="AU5" s="57" t="str">
        <f ca="1">"const ST_ALERT_MTRX "&amp;$AW$12&amp;" = {"</f>
        <v>const ST_ALERT_MTRX st_gp_ALERT_H_SYSMAL_MTRX[3] = {</v>
      </c>
      <c r="AV5" s="46" t="str">
        <f ca="1">"#define "&amp;AW10&amp;REPT(" ",41-LEN(AW10))&amp;"("&amp;AW13&amp;"U)"</f>
        <v>#define ALERT_H_SYSMAL_BC_NUM_DST                (32U)</v>
      </c>
      <c r="AW5" s="47"/>
    </row>
    <row r="6" spans="1:49">
      <c r="B6" s="110" t="str">
        <f ca="1">"Table "&amp;$AW$6</f>
        <v>Table BC</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t="s">
        <v>71</v>
      </c>
      <c r="AB6" s="105" t="s">
        <v>205</v>
      </c>
      <c r="AC6" s="105" t="s">
        <v>205</v>
      </c>
      <c r="AD6" s="105" t="s">
        <v>205</v>
      </c>
      <c r="AE6" s="105">
        <v>0</v>
      </c>
      <c r="AF6" s="108">
        <v>0</v>
      </c>
      <c r="AG6" s="108">
        <v>0</v>
      </c>
      <c r="AH6" s="108">
        <v>0</v>
      </c>
      <c r="AI6" s="108">
        <v>0</v>
      </c>
      <c r="AJ6" s="32"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(U4)0x0000001FU,                                                           /* 00 UNKNOWN                                         */</v>
      </c>
      <c r="AT6" s="44" t="str">
        <f t="shared" ref="AT6:AT69" si="1">IF(AJ6&lt;&gt;"",AL6&amp;IF(AJ7&lt;&gt;"",","," ")&amp;REPT(" ",78-LEN(AL6))&amp;"/* "&amp;IF(C6&lt;10,"0"&amp;C6,C6)&amp;" "&amp;AJ6&amp;REPT(" ",48-LEN(AJ6))&amp;"*/",IF(AJ5&lt;&gt;"","};",""))</f>
        <v xml:space="preserve">    (U1)ALERT_REQ_UNKNOWN,                                                     /* 00 UNKNOWN                                         */</v>
      </c>
      <c r="AU6" s="44" t="s">
        <v>72</v>
      </c>
      <c r="AV6" s="29" t="s">
        <v>74</v>
      </c>
      <c r="AW6" s="48" t="str">
        <f ca="1">UPPER(RIGHT(CELL("filename",A1),LEN(CELL("filename",A1))-FIND("]",CELL("filename",A1))))</f>
        <v>BC</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42" t="s">
        <v>71</v>
      </c>
      <c r="Z7" s="42" t="s">
        <v>71</v>
      </c>
      <c r="AA7" s="42" t="s">
        <v>71</v>
      </c>
      <c r="AB7" s="42" t="s">
        <v>205</v>
      </c>
      <c r="AC7" s="42" t="s">
        <v>205</v>
      </c>
      <c r="AD7" s="42" t="s">
        <v>205</v>
      </c>
      <c r="AE7" s="42">
        <v>0</v>
      </c>
      <c r="AF7" s="108">
        <v>0</v>
      </c>
      <c r="AG7" s="108">
        <v>0</v>
      </c>
      <c r="AH7" s="108">
        <v>0</v>
      </c>
      <c r="AI7" s="108">
        <v>1</v>
      </c>
      <c r="AJ7" s="23" t="s">
        <v>213</v>
      </c>
      <c r="AL7" t="str">
        <f t="shared" ca="1" si="0"/>
        <v xml:space="preserve">    (U1)ALERT_REQ_H_SYSMAL_BC_SINGLE</v>
      </c>
      <c r="AR7" s="44" t="str">
        <f t="shared" ref="AR7:AR70" si="3">IF(AQ72&lt;&gt;"",AQ72,IF(AQ71&lt;&gt;"","};",""))</f>
        <v xml:space="preserve">    (U4)0x00000001U,                                                           /* 01 SINGLE                                          */</v>
      </c>
      <c r="AS7" s="44" t="str">
        <f t="shared" ref="AS7:AS70" si="4">IF(AQ137&lt;&gt;"",AQ137,IF(AQ136&lt;&gt;"","};",""))</f>
        <v xml:space="preserve">    (U4)0x0000001FU,                                                           /* 01 SINGLE                                          */</v>
      </c>
      <c r="AT7" s="44" t="str">
        <f t="shared" ca="1" si="1"/>
        <v xml:space="preserve">    (U1)ALERT_REQ_H_SYSMAL_BC_SINGLE,                                          /* 01 SINGLE                                          */</v>
      </c>
      <c r="AU7" s="44" t="str">
        <f ca="1">"        &amp;"&amp;$AW$14&amp;","&amp;REPT(" ",69-LEN($AW$14))&amp;"/* fp_u4_SRC_CHK                                      */"</f>
        <v xml:space="preserve">        &amp;u4_s_AlertH_sysmalBcSrcchk,                                           /* fp_u4_SRC_CHK                                      */</v>
      </c>
      <c r="AV7" s="30" t="s">
        <v>75</v>
      </c>
      <c r="AW7" s="109">
        <f>IF(B3="Search Table",1,0)</f>
        <v>0</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42" t="s">
        <v>71</v>
      </c>
      <c r="Z8" s="42" t="s">
        <v>71</v>
      </c>
      <c r="AA8" s="42" t="s">
        <v>71</v>
      </c>
      <c r="AB8" s="42" t="s">
        <v>205</v>
      </c>
      <c r="AC8" s="42" t="s">
        <v>205</v>
      </c>
      <c r="AD8" s="42" t="s">
        <v>205</v>
      </c>
      <c r="AE8" s="42">
        <v>0</v>
      </c>
      <c r="AF8" s="108">
        <v>0</v>
      </c>
      <c r="AG8" s="108">
        <v>0</v>
      </c>
      <c r="AH8" s="108">
        <v>1</v>
      </c>
      <c r="AI8" s="108">
        <v>0</v>
      </c>
      <c r="AJ8" s="23" t="s">
        <v>214</v>
      </c>
      <c r="AL8" t="str">
        <f t="shared" ca="1" si="0"/>
        <v xml:space="preserve">    (U1)ALERT_REQ_H_SYSMAL_BC_ON</v>
      </c>
      <c r="AR8" s="44" t="str">
        <f t="shared" si="3"/>
        <v xml:space="preserve">    (U4)0x00000002U,                                                           /* 02 ON                                              */</v>
      </c>
      <c r="AS8" s="44" t="str">
        <f t="shared" si="4"/>
        <v xml:space="preserve">    (U4)0x0000001FU,                                                           /* 02 ON                                              */</v>
      </c>
      <c r="AT8" s="44" t="str">
        <f ca="1">IF(AJ8&lt;&gt;"",AL8&amp;IF(AJ9&lt;&gt;"",","," ")&amp;REPT(" ",78-LEN(AL8))&amp;"/* "&amp;IF(C8&lt;10,"0"&amp;C8,C8)&amp;" "&amp;AJ8&amp;REPT(" ",48-LEN(AJ8))&amp;"*/",IF(AJ7&lt;&gt;"","};",""))</f>
        <v xml:space="preserve">    (U1)ALERT_REQ_H_SYSMAL_BC_ON,                                              /* 02 ON                                              */</v>
      </c>
      <c r="AU8" s="44" t="str">
        <f ca="1">IF($AW$15&lt;&gt;"NULL","        &amp;"&amp;$AW$15&amp;","&amp;REPT(" ",69-LEN($AW$15))&amp;"/* fp_vd_XDST                                         */","        vdp_PTR_NA,                                                            /* fp_vd_XDST                                         */")</f>
        <v xml:space="preserve">        vdp_PTR_NA,                                                            /* fp_vd_XDST                                         */</v>
      </c>
      <c r="AV8" s="30" t="s">
        <v>76</v>
      </c>
      <c r="AW8" s="49" t="str">
        <f ca="1">"u4_sp_ALERT_"&amp;IF(AW6&lt;&gt;AW17,$AW$17&amp;"_"&amp;$AW$6,AW17)&amp;"_CRIT"</f>
        <v>u4_sp_ALERT_H_SYSMAL_BC_CRIT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42" t="s">
        <v>71</v>
      </c>
      <c r="Z9" s="42" t="s">
        <v>71</v>
      </c>
      <c r="AA9" s="42" t="s">
        <v>71</v>
      </c>
      <c r="AB9" s="42" t="s">
        <v>71</v>
      </c>
      <c r="AC9" s="42" t="s">
        <v>71</v>
      </c>
      <c r="AD9" s="42" t="s">
        <v>205</v>
      </c>
      <c r="AE9" s="42">
        <v>0</v>
      </c>
      <c r="AF9" s="42">
        <v>0</v>
      </c>
      <c r="AG9" s="42">
        <v>0</v>
      </c>
      <c r="AH9" s="42">
        <v>1</v>
      </c>
      <c r="AI9" s="42">
        <v>1</v>
      </c>
      <c r="AJ9" s="23" t="s">
        <v>215</v>
      </c>
      <c r="AL9" t="str">
        <f t="shared" ca="1" si="0"/>
        <v xml:space="preserve">    (U1)ALERT_REQ_H_SYSMAL_BC_CYCL1</v>
      </c>
      <c r="AR9" s="44" t="str">
        <f t="shared" si="3"/>
        <v xml:space="preserve">    (U4)0x00000003U,                                                           /* 03 CYCL1                                           */</v>
      </c>
      <c r="AS9" s="44" t="str">
        <f t="shared" si="4"/>
        <v xml:space="preserve">    (U4)0x0000001FU,                                                           /* 03 CYCL1                                           */</v>
      </c>
      <c r="AT9" s="44" t="str">
        <f t="shared" ca="1" si="1"/>
        <v xml:space="preserve">    (U1)ALERT_REQ_H_SYSMAL_BC_CYCL1,                                           /* 03 CYCL1                                           */</v>
      </c>
      <c r="AU9" s="44"/>
      <c r="AV9" s="30" t="s">
        <v>77</v>
      </c>
      <c r="AW9" s="49" t="str">
        <f ca="1">"u4_sp_ALERT_"&amp;IF(AW6&lt;&gt;AW17,$AW$17&amp;"_"&amp;$AW$6,AW17)&amp;"_MASK"</f>
        <v>u4_sp_ALERT_H_SYSMAL_BC_MASK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42" t="s">
        <v>71</v>
      </c>
      <c r="Z10" s="42" t="s">
        <v>71</v>
      </c>
      <c r="AA10" s="42" t="s">
        <v>71</v>
      </c>
      <c r="AB10" s="42" t="s">
        <v>71</v>
      </c>
      <c r="AC10" s="42" t="s">
        <v>71</v>
      </c>
      <c r="AD10" s="42" t="s">
        <v>205</v>
      </c>
      <c r="AE10" s="42">
        <v>0</v>
      </c>
      <c r="AF10" s="42">
        <v>0</v>
      </c>
      <c r="AG10" s="42">
        <v>1</v>
      </c>
      <c r="AH10" s="108">
        <v>0</v>
      </c>
      <c r="AI10" s="108">
        <v>0</v>
      </c>
      <c r="AJ10" s="23" t="s">
        <v>216</v>
      </c>
      <c r="AL10" t="str">
        <f t="shared" ca="1" si="0"/>
        <v xml:space="preserve">    (U1)ALERT_REQ_H_SYSMAL_BC_CYCL2</v>
      </c>
      <c r="AR10" s="44" t="str">
        <f t="shared" si="3"/>
        <v xml:space="preserve">    (U4)0x00000004U,                                                           /* 04 CYCL2                                           */</v>
      </c>
      <c r="AS10" s="44" t="str">
        <f t="shared" si="4"/>
        <v xml:space="preserve">    (U4)0x0000001FU,                                                           /* 04 CYCL2                                           */</v>
      </c>
      <c r="AT10" s="44" t="str">
        <f t="shared" ca="1" si="1"/>
        <v xml:space="preserve">    (U1)ALERT_REQ_H_SYSMAL_BC_CYCL2,                                           /* 04 CYCL2                                           */</v>
      </c>
      <c r="AU10" s="44" t="str">
        <f>IF($AW$7=1,"        &amp;"&amp;$AW$9&amp;"[0],"&amp;REPT(" ",66-LEN($AW$9))&amp;"/* u4p_MASK                                           */","        (const U4 *)vdp_PTR_NA,                                                /* u4p_MASK                                           */")</f>
        <v xml:space="preserve">        (const U4 *)vdp_PTR_NA,                                                /* u4p_MASK                                           */</v>
      </c>
      <c r="AV10" s="30" t="s">
        <v>78</v>
      </c>
      <c r="AW10" s="49" t="str">
        <f ca="1">"ALERT_"&amp;IF(AW6&lt;&gt;AW17,$AW$17&amp;"_"&amp;$AW$6,AW17)&amp;"_NUM_DST"</f>
        <v>ALERT_H_SYSMAL_BC_NUM_DST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42" t="s">
        <v>71</v>
      </c>
      <c r="Z11" s="42" t="s">
        <v>71</v>
      </c>
      <c r="AA11" s="42" t="s">
        <v>71</v>
      </c>
      <c r="AB11" s="42" t="s">
        <v>71</v>
      </c>
      <c r="AC11" s="42" t="s">
        <v>71</v>
      </c>
      <c r="AD11" s="42" t="s">
        <v>205</v>
      </c>
      <c r="AE11" s="42">
        <v>0</v>
      </c>
      <c r="AF11" s="42">
        <v>0</v>
      </c>
      <c r="AG11" s="42">
        <v>1</v>
      </c>
      <c r="AH11" s="108">
        <v>0</v>
      </c>
      <c r="AI11" s="108">
        <v>1</v>
      </c>
      <c r="AJ11" s="23" t="s">
        <v>217</v>
      </c>
      <c r="AL11" t="str">
        <f t="shared" ca="1" si="0"/>
        <v xml:space="preserve">    (U1)ALERT_REQ_H_SYSMAL_BC_CYCL3</v>
      </c>
      <c r="AR11" s="44" t="str">
        <f t="shared" si="3"/>
        <v xml:space="preserve">    (U4)0x00000005U,                                                           /* 05 CYCL3                                           */</v>
      </c>
      <c r="AS11" s="44" t="str">
        <f t="shared" si="4"/>
        <v xml:space="preserve">    (U4)0x0000001FU,                                                           /* 05 CYCL3                                           */</v>
      </c>
      <c r="AT11" s="44" t="str">
        <f t="shared" ca="1" si="1"/>
        <v xml:space="preserve">    (U1)ALERT_REQ_H_SYSMAL_BC_CYCL3,                                           /* 05 CYCL3                                           */</v>
      </c>
      <c r="AU11" s="44" t="str">
        <f>IF($AW$7=1,"        &amp;"&amp;$AW$8&amp;"[0],"&amp;REPT(" ",66-LEN($AW$8))&amp;"/* u4p_CRIT                                           */","        (const U4 *)vdp_PTR_NA,                                                /* u4p_CRIT                                           */")</f>
        <v xml:space="preserve">        (const U4 *)vdp_PTR_NA,                                                /* u4p_CRIT                                           */</v>
      </c>
      <c r="AV11" s="30" t="s">
        <v>79</v>
      </c>
      <c r="AW11" s="49" t="str">
        <f ca="1">"u1_sp_ALERT_"&amp;IF(AW6&lt;&gt;AW17,$AW$17&amp;"_"&amp;$AW$6,AW17)&amp;"_DST"</f>
        <v>u1_sp_ALERT_H_SYSMAL_BC_DST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42" t="s">
        <v>71</v>
      </c>
      <c r="Z12" s="42" t="s">
        <v>71</v>
      </c>
      <c r="AA12" s="42" t="s">
        <v>71</v>
      </c>
      <c r="AB12" s="42" t="s">
        <v>71</v>
      </c>
      <c r="AC12" s="42" t="s">
        <v>71</v>
      </c>
      <c r="AD12" s="42" t="s">
        <v>205</v>
      </c>
      <c r="AE12" s="42">
        <v>0</v>
      </c>
      <c r="AF12" s="42">
        <v>0</v>
      </c>
      <c r="AG12" s="42">
        <v>1</v>
      </c>
      <c r="AH12" s="108">
        <v>1</v>
      </c>
      <c r="AI12" s="108">
        <v>0</v>
      </c>
      <c r="AJ12" s="23" t="s">
        <v>218</v>
      </c>
      <c r="AL12" t="str">
        <f t="shared" ca="1" si="0"/>
        <v xml:space="preserve">    (U1)ALERT_REQ_H_SYSMAL_BC_CYCL4</v>
      </c>
      <c r="AR12" s="44" t="str">
        <f t="shared" si="3"/>
        <v xml:space="preserve">    (U4)0x00000006U,                                                           /* 06 CYCL4                                           */</v>
      </c>
      <c r="AS12" s="44" t="str">
        <f t="shared" si="4"/>
        <v xml:space="preserve">    (U4)0x0000001FU,                                                           /* 06 CYCL4                                           */</v>
      </c>
      <c r="AT12" s="44" t="str">
        <f t="shared" ca="1" si="1"/>
        <v xml:space="preserve">    (U1)ALERT_REQ_H_SYSMAL_BC_CYCL4,                                           /* 06 CYCL4                                           */</v>
      </c>
      <c r="AU12" s="44"/>
      <c r="AV12" s="30" t="s">
        <v>92</v>
      </c>
      <c r="AW12" s="49" t="str">
        <f ca="1">Matrix!D8&amp;"["&amp;Matrix!D7&amp;"]"</f>
        <v>st_gp_ALERT_H_SYSMAL_MTRX[3]</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42" t="s">
        <v>71</v>
      </c>
      <c r="Z13" s="42" t="s">
        <v>71</v>
      </c>
      <c r="AA13" s="42" t="s">
        <v>71</v>
      </c>
      <c r="AB13" s="42" t="s">
        <v>71</v>
      </c>
      <c r="AC13" s="42" t="s">
        <v>71</v>
      </c>
      <c r="AD13" s="42" t="s">
        <v>205</v>
      </c>
      <c r="AE13" s="42">
        <v>0</v>
      </c>
      <c r="AF13" s="42">
        <v>0</v>
      </c>
      <c r="AG13" s="42">
        <v>1</v>
      </c>
      <c r="AH13" s="42">
        <v>1</v>
      </c>
      <c r="AI13" s="42">
        <v>1</v>
      </c>
      <c r="AJ13" s="23" t="s">
        <v>33</v>
      </c>
      <c r="AL13" t="str">
        <f t="shared" si="0"/>
        <v xml:space="preserve">    (U1)ALERT_REQ_UNKNOWN</v>
      </c>
      <c r="AR13" s="44" t="str">
        <f t="shared" si="3"/>
        <v xml:space="preserve">    (U4)0x00000007U,                                                           /* 07 UNKNOWN                                         */</v>
      </c>
      <c r="AS13" s="44" t="str">
        <f t="shared" si="4"/>
        <v xml:space="preserve">    (U4)0x0000001FU,                                                           /* 07 UNKNOWN                                         */</v>
      </c>
      <c r="AT13" s="44" t="str">
        <f t="shared" si="1"/>
        <v xml:space="preserve">    (U1)ALERT_REQ_UNKNOWN,                                                     /* 07 UNKNOWN                                         */</v>
      </c>
      <c r="AU13" s="44" t="str">
        <f ca="1">"        &amp;"&amp;$AW$11&amp;"[0],"&amp;REPT(" ",66-LEN($AW$11))&amp;"/* u1p_DST                                            */"</f>
        <v xml:space="preserve">        &amp;u1_sp_ALERT_H_SYSMAL_BC_DST[0],                                       /* u1p_DST                                            */</v>
      </c>
      <c r="AV13" s="30" t="s">
        <v>80</v>
      </c>
      <c r="AW13" s="109">
        <f>COUNTA($AJ$6:$AJ$69)</f>
        <v>32</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42" t="s">
        <v>71</v>
      </c>
      <c r="Z14" s="42" t="s">
        <v>71</v>
      </c>
      <c r="AA14" s="42" t="s">
        <v>71</v>
      </c>
      <c r="AB14" s="42" t="s">
        <v>71</v>
      </c>
      <c r="AC14" s="42" t="s">
        <v>71</v>
      </c>
      <c r="AD14" s="42" t="s">
        <v>205</v>
      </c>
      <c r="AE14" s="42">
        <v>0</v>
      </c>
      <c r="AF14" s="42">
        <v>1</v>
      </c>
      <c r="AG14" s="42">
        <v>0</v>
      </c>
      <c r="AH14" s="42">
        <v>0</v>
      </c>
      <c r="AI14" s="42">
        <v>0</v>
      </c>
      <c r="AJ14" s="23" t="s">
        <v>33</v>
      </c>
      <c r="AL14" t="str">
        <f t="shared" si="0"/>
        <v xml:space="preserve">    (U1)ALERT_REQ_UNKNOWN</v>
      </c>
      <c r="AR14" s="44" t="str">
        <f t="shared" si="3"/>
        <v xml:space="preserve">    (U4)0x00000008U,                                                           /* 08 UNKNOWN                                         */</v>
      </c>
      <c r="AS14" s="44" t="str">
        <f t="shared" si="4"/>
        <v xml:space="preserve">    (U4)0x0000001FU,                                                           /* 08 UNKNOWN                                         */</v>
      </c>
      <c r="AT14" s="44" t="str">
        <f t="shared" si="1"/>
        <v xml:space="preserve">    (U1)ALERT_REQ_UNKNOWN,                                                     /* 08 UNKNOWN                                         */</v>
      </c>
      <c r="AU14" s="44" t="str">
        <f ca="1">"        (U2)"&amp;$AW$10&amp;","&amp;REPT(" ",66-LEN($AW$10))&amp;"/* u2_num_srch                                        */"</f>
        <v xml:space="preserve">        (U2)ALERT_H_SYSMAL_BC_NUM_DST,                                         /* u2_num_srch                                        */</v>
      </c>
      <c r="AV14" s="30" t="s">
        <v>81</v>
      </c>
      <c r="AW14" s="49" t="str">
        <f ca="1">IF(AW6&lt;&gt;AW17,VLOOKUP(AW6,Matrix!$C$13:$G$37,4,FALSE),Matrix!F13)</f>
        <v>u4_s_AlertH_sysmalBcSrcchk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42" t="s">
        <v>71</v>
      </c>
      <c r="Z15" s="42" t="s">
        <v>71</v>
      </c>
      <c r="AA15" s="42" t="s">
        <v>71</v>
      </c>
      <c r="AB15" s="42" t="s">
        <v>71</v>
      </c>
      <c r="AC15" s="42" t="s">
        <v>71</v>
      </c>
      <c r="AD15" s="42" t="s">
        <v>205</v>
      </c>
      <c r="AE15" s="42">
        <v>0</v>
      </c>
      <c r="AF15" s="42">
        <v>1</v>
      </c>
      <c r="AG15" s="42">
        <v>0</v>
      </c>
      <c r="AH15" s="42">
        <v>0</v>
      </c>
      <c r="AI15" s="42">
        <v>1</v>
      </c>
      <c r="AJ15" s="23" t="s">
        <v>33</v>
      </c>
      <c r="AL15" t="str">
        <f t="shared" si="0"/>
        <v xml:space="preserve">    (U1)ALERT_REQ_UNKNOWN</v>
      </c>
      <c r="AR15" s="44" t="str">
        <f t="shared" si="3"/>
        <v xml:space="preserve">    (U4)0x00000009U,                                                           /* 09 UNKNOWN                                         */</v>
      </c>
      <c r="AS15" s="44" t="str">
        <f t="shared" si="4"/>
        <v xml:space="preserve">    (U4)0x0000001FU,                                                           /* 09 UNKNOWN                                         */</v>
      </c>
      <c r="AT15" s="44" t="str">
        <f t="shared" si="1"/>
        <v xml:space="preserve">    (U1)ALERT_REQ_UNKNOWN,                                                     /* 09 UNKNOWN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42" t="s">
        <v>71</v>
      </c>
      <c r="Z16" s="42" t="s">
        <v>71</v>
      </c>
      <c r="AA16" s="42" t="s">
        <v>71</v>
      </c>
      <c r="AB16" s="42" t="s">
        <v>71</v>
      </c>
      <c r="AC16" s="42" t="s">
        <v>71</v>
      </c>
      <c r="AD16" s="42" t="s">
        <v>205</v>
      </c>
      <c r="AE16" s="42">
        <v>0</v>
      </c>
      <c r="AF16" s="42">
        <v>1</v>
      </c>
      <c r="AG16" s="42">
        <v>0</v>
      </c>
      <c r="AH16" s="42">
        <v>1</v>
      </c>
      <c r="AI16" s="42">
        <v>0</v>
      </c>
      <c r="AJ16" s="23" t="s">
        <v>33</v>
      </c>
      <c r="AL16" t="str">
        <f t="shared" si="0"/>
        <v xml:space="preserve">    (U1)ALERT_REQ_UNKNOWN</v>
      </c>
      <c r="AR16" s="44" t="str">
        <f t="shared" si="3"/>
        <v xml:space="preserve">    (U4)0x0000000AU,                                                           /* 10 UNKNOWN                                         */</v>
      </c>
      <c r="AS16" s="44" t="str">
        <f t="shared" si="4"/>
        <v xml:space="preserve">    (U4)0x0000001FU,                                                           /* 10 UNKNOWN                                         */</v>
      </c>
      <c r="AT16" s="44" t="str">
        <f t="shared" si="1"/>
        <v xml:space="preserve">    (U1)ALERT_REQ_UNKNOWN,                                                     /* 10 UNKNOWN                                         */</v>
      </c>
      <c r="AU16" s="44" t="s">
        <v>73</v>
      </c>
      <c r="AV16" s="30" t="s">
        <v>82</v>
      </c>
      <c r="AW16" s="49" t="str">
        <f ca="1">IF(AW6&lt;&gt;AW17,VLOOKUP(AW6,Matrix!$C$13:$G$37,2,FALSE),Matrix!D13)</f>
        <v>ALERT_VOM_IGN_ON</v>
      </c>
    </row>
    <row r="17" spans="2:49" ht="13.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42" t="s">
        <v>71</v>
      </c>
      <c r="Z17" s="42" t="s">
        <v>71</v>
      </c>
      <c r="AA17" s="42" t="s">
        <v>71</v>
      </c>
      <c r="AB17" s="42" t="s">
        <v>71</v>
      </c>
      <c r="AC17" s="42" t="s">
        <v>71</v>
      </c>
      <c r="AD17" s="42" t="s">
        <v>205</v>
      </c>
      <c r="AE17" s="42">
        <v>0</v>
      </c>
      <c r="AF17" s="42">
        <v>1</v>
      </c>
      <c r="AG17" s="42">
        <v>0</v>
      </c>
      <c r="AH17" s="42">
        <v>1</v>
      </c>
      <c r="AI17" s="42">
        <v>1</v>
      </c>
      <c r="AJ17" s="23" t="s">
        <v>33</v>
      </c>
      <c r="AL17" t="str">
        <f t="shared" si="0"/>
        <v xml:space="preserve">    (U1)ALERT_REQ_UNKNOWN</v>
      </c>
      <c r="AR17" s="44" t="str">
        <f t="shared" si="3"/>
        <v xml:space="preserve">    (U4)0x0000000BU,                                                           /* 11 UNKNOWN                                         */</v>
      </c>
      <c r="AS17" s="44" t="str">
        <f t="shared" si="4"/>
        <v xml:space="preserve">    (U4)0x0000001FU,                                                           /* 11 UNKNOWN                                         */</v>
      </c>
      <c r="AT17" s="44" t="str">
        <f t="shared" si="1"/>
        <v xml:space="preserve">    (U1)ALERT_REQ_UNKNOWN,                                                     /* 11 UNKNOWN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42" t="s">
        <v>71</v>
      </c>
      <c r="Z18" s="42" t="s">
        <v>71</v>
      </c>
      <c r="AA18" s="42" t="s">
        <v>71</v>
      </c>
      <c r="AB18" s="42" t="s">
        <v>71</v>
      </c>
      <c r="AC18" s="42" t="s">
        <v>71</v>
      </c>
      <c r="AD18" s="42" t="s">
        <v>205</v>
      </c>
      <c r="AE18" s="42">
        <v>0</v>
      </c>
      <c r="AF18" s="42">
        <v>1</v>
      </c>
      <c r="AG18" s="42">
        <v>1</v>
      </c>
      <c r="AH18" s="42">
        <v>0</v>
      </c>
      <c r="AI18" s="42">
        <v>0</v>
      </c>
      <c r="AJ18" s="23" t="s">
        <v>33</v>
      </c>
      <c r="AL18" t="str">
        <f t="shared" si="0"/>
        <v xml:space="preserve">    (U1)ALERT_REQ_UNKNOWN</v>
      </c>
      <c r="AR18" s="44" t="str">
        <f t="shared" si="3"/>
        <v xml:space="preserve">    (U4)0x0000000CU,                                                           /* 12 UNKNOWN                                         */</v>
      </c>
      <c r="AS18" s="44" t="str">
        <f t="shared" si="4"/>
        <v xml:space="preserve">    (U4)0x0000001FU,                                                           /* 12 UNKNOWN                                         */</v>
      </c>
      <c r="AT18" s="44" t="str">
        <f t="shared" si="1"/>
        <v xml:space="preserve">    (U1)ALERT_REQ_UNKNOWN,                                                     /* 12 UNKNOWN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42" t="s">
        <v>71</v>
      </c>
      <c r="Z19" s="42" t="s">
        <v>71</v>
      </c>
      <c r="AA19" s="42" t="s">
        <v>71</v>
      </c>
      <c r="AB19" s="42" t="s">
        <v>71</v>
      </c>
      <c r="AC19" s="42" t="s">
        <v>71</v>
      </c>
      <c r="AD19" s="42" t="s">
        <v>205</v>
      </c>
      <c r="AE19" s="42">
        <v>0</v>
      </c>
      <c r="AF19" s="42">
        <v>1</v>
      </c>
      <c r="AG19" s="42">
        <v>1</v>
      </c>
      <c r="AH19" s="42">
        <v>0</v>
      </c>
      <c r="AI19" s="42">
        <v>1</v>
      </c>
      <c r="AJ19" s="23" t="s">
        <v>33</v>
      </c>
      <c r="AL19" t="str">
        <f t="shared" si="0"/>
        <v xml:space="preserve">    (U1)ALERT_REQ_UNKNOWN</v>
      </c>
      <c r="AR19" s="44" t="str">
        <f t="shared" si="3"/>
        <v xml:space="preserve">    (U4)0x0000000DU,                                                           /* 13 UNKNOWN                                         */</v>
      </c>
      <c r="AS19" s="44" t="str">
        <f t="shared" si="4"/>
        <v xml:space="preserve">    (U4)0x0000001FU,                                                           /* 13 UNKNOWN                                         */</v>
      </c>
      <c r="AT19" s="44" t="str">
        <f t="shared" si="1"/>
        <v xml:space="preserve">    (U1)ALERT_REQ_UNKNOWN,                                                     /* 13 UNKNOWN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42" t="s">
        <v>71</v>
      </c>
      <c r="Z20" s="42" t="s">
        <v>71</v>
      </c>
      <c r="AA20" s="42" t="s">
        <v>71</v>
      </c>
      <c r="AB20" s="42" t="s">
        <v>71</v>
      </c>
      <c r="AC20" s="42" t="s">
        <v>71</v>
      </c>
      <c r="AD20" s="42" t="s">
        <v>205</v>
      </c>
      <c r="AE20" s="42">
        <v>0</v>
      </c>
      <c r="AF20" s="42">
        <v>1</v>
      </c>
      <c r="AG20" s="42">
        <v>1</v>
      </c>
      <c r="AH20" s="42">
        <v>1</v>
      </c>
      <c r="AI20" s="42">
        <v>0</v>
      </c>
      <c r="AJ20" s="23" t="s">
        <v>33</v>
      </c>
      <c r="AL20" t="str">
        <f t="shared" si="0"/>
        <v xml:space="preserve">    (U1)ALERT_REQ_UNKNOWN</v>
      </c>
      <c r="AR20" s="44" t="str">
        <f t="shared" si="3"/>
        <v xml:space="preserve">    (U4)0x0000000EU,                                                           /* 14 UNKNOWN                                         */</v>
      </c>
      <c r="AS20" s="44" t="str">
        <f t="shared" si="4"/>
        <v xml:space="preserve">    (U4)0x0000001FU,                                                           /* 14 UNKNOWN                                         */</v>
      </c>
      <c r="AT20" s="44" t="str">
        <f t="shared" si="1"/>
        <v xml:space="preserve">    (U1)ALERT_REQ_UNKNOWN,                                                     /* 14 UNKNOWN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42" t="s">
        <v>71</v>
      </c>
      <c r="Z21" s="42" t="s">
        <v>71</v>
      </c>
      <c r="AA21" s="42" t="s">
        <v>71</v>
      </c>
      <c r="AB21" s="42" t="s">
        <v>71</v>
      </c>
      <c r="AC21" s="42" t="s">
        <v>71</v>
      </c>
      <c r="AD21" s="42" t="s">
        <v>205</v>
      </c>
      <c r="AE21" s="42">
        <v>0</v>
      </c>
      <c r="AF21" s="42">
        <v>1</v>
      </c>
      <c r="AG21" s="42">
        <v>1</v>
      </c>
      <c r="AH21" s="42">
        <v>1</v>
      </c>
      <c r="AI21" s="42">
        <v>1</v>
      </c>
      <c r="AJ21" s="23" t="s">
        <v>33</v>
      </c>
      <c r="AL21" t="str">
        <f t="shared" si="0"/>
        <v xml:space="preserve">    (U1)ALERT_REQ_UNKNOWN</v>
      </c>
      <c r="AR21" s="44" t="str">
        <f t="shared" si="3"/>
        <v xml:space="preserve">    (U4)0x0000000FU,                                                           /* 15 UNKNOWN                                         */</v>
      </c>
      <c r="AS21" s="44" t="str">
        <f t="shared" si="4"/>
        <v xml:space="preserve">    (U4)0x0000001FU,                                                           /* 15 UNKNOWN                                         */</v>
      </c>
      <c r="AT21" s="44" t="str">
        <f t="shared" si="1"/>
        <v xml:space="preserve">    (U1)ALERT_REQ_UNKNOWN,                                                     /* 15 UNKNOWN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42" t="s">
        <v>71</v>
      </c>
      <c r="Z22" s="42" t="s">
        <v>71</v>
      </c>
      <c r="AA22" s="42" t="s">
        <v>71</v>
      </c>
      <c r="AB22" s="42" t="s">
        <v>71</v>
      </c>
      <c r="AC22" s="42" t="s">
        <v>71</v>
      </c>
      <c r="AD22" s="42" t="s">
        <v>205</v>
      </c>
      <c r="AE22" s="42">
        <v>1</v>
      </c>
      <c r="AF22" s="42">
        <v>0</v>
      </c>
      <c r="AG22" s="42">
        <v>0</v>
      </c>
      <c r="AH22" s="42">
        <v>0</v>
      </c>
      <c r="AI22" s="42">
        <v>0</v>
      </c>
      <c r="AJ22" s="23" t="s">
        <v>33</v>
      </c>
      <c r="AL22" t="str">
        <f t="shared" si="0"/>
        <v xml:space="preserve">    (U1)ALERT_REQ_UNKNOWN</v>
      </c>
      <c r="AR22" s="44" t="str">
        <f t="shared" si="3"/>
        <v xml:space="preserve">    (U4)0x00000010U,                                                           /* 16 UNKNOWN                                         */</v>
      </c>
      <c r="AS22" s="44" t="str">
        <f t="shared" si="4"/>
        <v xml:space="preserve">    (U4)0x0000001FU,                                                           /* 16 UNKNOWN                                         */</v>
      </c>
      <c r="AT22" s="44" t="str">
        <f t="shared" si="1"/>
        <v xml:space="preserve">    (U1)ALERT_REQ_UNKNOWN,                                                     /* 16 UNKNOWN                                         */</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42" t="s">
        <v>71</v>
      </c>
      <c r="Z23" s="42" t="s">
        <v>71</v>
      </c>
      <c r="AA23" s="42" t="s">
        <v>71</v>
      </c>
      <c r="AB23" s="42" t="s">
        <v>71</v>
      </c>
      <c r="AC23" s="42" t="s">
        <v>71</v>
      </c>
      <c r="AD23" s="42" t="s">
        <v>205</v>
      </c>
      <c r="AE23" s="42">
        <v>1</v>
      </c>
      <c r="AF23" s="42">
        <v>0</v>
      </c>
      <c r="AG23" s="42">
        <v>0</v>
      </c>
      <c r="AH23" s="42">
        <v>0</v>
      </c>
      <c r="AI23" s="42">
        <v>1</v>
      </c>
      <c r="AJ23" s="23" t="s">
        <v>33</v>
      </c>
      <c r="AL23" t="str">
        <f t="shared" si="0"/>
        <v xml:space="preserve">    (U1)ALERT_REQ_UNKNOWN</v>
      </c>
      <c r="AR23" s="44" t="str">
        <f t="shared" si="3"/>
        <v xml:space="preserve">    (U4)0x00000011U,                                                           /* 17 UNKNOWN                                         */</v>
      </c>
      <c r="AS23" s="44" t="str">
        <f t="shared" si="4"/>
        <v xml:space="preserve">    (U4)0x0000001FU,                                                           /* 17 UNKNOWN                                         */</v>
      </c>
      <c r="AT23" s="44" t="str">
        <f t="shared" si="1"/>
        <v xml:space="preserve">    (U1)ALERT_REQ_UNKNOWN,                                                     /* 17 UNKNOWN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42" t="s">
        <v>71</v>
      </c>
      <c r="Z24" s="42" t="s">
        <v>71</v>
      </c>
      <c r="AA24" s="42" t="s">
        <v>71</v>
      </c>
      <c r="AB24" s="42" t="s">
        <v>71</v>
      </c>
      <c r="AC24" s="42" t="s">
        <v>71</v>
      </c>
      <c r="AD24" s="42" t="s">
        <v>205</v>
      </c>
      <c r="AE24" s="42">
        <v>1</v>
      </c>
      <c r="AF24" s="42">
        <v>0</v>
      </c>
      <c r="AG24" s="42">
        <v>0</v>
      </c>
      <c r="AH24" s="42">
        <v>1</v>
      </c>
      <c r="AI24" s="42">
        <v>0</v>
      </c>
      <c r="AJ24" s="23" t="s">
        <v>33</v>
      </c>
      <c r="AL24" t="str">
        <f t="shared" si="0"/>
        <v xml:space="preserve">    (U1)ALERT_REQ_UNKNOWN</v>
      </c>
      <c r="AR24" s="44" t="str">
        <f t="shared" si="3"/>
        <v xml:space="preserve">    (U4)0x00000012U,                                                           /* 18 UNKNOWN                                         */</v>
      </c>
      <c r="AS24" s="44" t="str">
        <f t="shared" si="4"/>
        <v xml:space="preserve">    (U4)0x0000001FU,                                                           /* 18 UNKNOWN                                         */</v>
      </c>
      <c r="AT24" s="44" t="str">
        <f t="shared" si="1"/>
        <v xml:space="preserve">    (U1)ALERT_REQ_UNKNOWN,                                                     /* 18 UNKNOWN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t="s">
        <v>205</v>
      </c>
      <c r="AE25" s="42">
        <v>1</v>
      </c>
      <c r="AF25" s="42">
        <v>0</v>
      </c>
      <c r="AG25" s="42">
        <v>0</v>
      </c>
      <c r="AH25" s="42">
        <v>1</v>
      </c>
      <c r="AI25" s="42">
        <v>1</v>
      </c>
      <c r="AJ25" s="23" t="s">
        <v>33</v>
      </c>
      <c r="AL25" t="str">
        <f t="shared" si="0"/>
        <v xml:space="preserve">    (U1)ALERT_REQ_UNKNOWN</v>
      </c>
      <c r="AR25" s="44" t="str">
        <f t="shared" si="3"/>
        <v xml:space="preserve">    (U4)0x00000013U,                                                           /* 19 UNKNOWN                                         */</v>
      </c>
      <c r="AS25" s="44" t="str">
        <f t="shared" si="4"/>
        <v xml:space="preserve">    (U4)0x0000001FU,                                                           /* 19 UNKNOWN                                         */</v>
      </c>
      <c r="AT25" s="44" t="str">
        <f t="shared" si="1"/>
        <v xml:space="preserve">    (U1)ALERT_REQ_UNKNOWN,                                                     /* 19 UNKNOWN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t="s">
        <v>205</v>
      </c>
      <c r="AE26" s="42">
        <v>1</v>
      </c>
      <c r="AF26" s="42">
        <v>0</v>
      </c>
      <c r="AG26" s="42">
        <v>1</v>
      </c>
      <c r="AH26" s="42">
        <v>0</v>
      </c>
      <c r="AI26" s="42">
        <v>0</v>
      </c>
      <c r="AJ26" s="23" t="s">
        <v>33</v>
      </c>
      <c r="AL26" t="str">
        <f t="shared" si="0"/>
        <v xml:space="preserve">    (U1)ALERT_REQ_UNKNOWN</v>
      </c>
      <c r="AR26" s="44" t="str">
        <f t="shared" si="3"/>
        <v xml:space="preserve">    (U4)0x00000014U,                                                           /* 20 UNKNOWN                                         */</v>
      </c>
      <c r="AS26" s="44" t="str">
        <f t="shared" si="4"/>
        <v xml:space="preserve">    (U4)0x0000001FU,                                                           /* 20 UNKNOWN                                         */</v>
      </c>
      <c r="AT26" s="44" t="str">
        <f t="shared" si="1"/>
        <v xml:space="preserve">    (U1)ALERT_REQ_UNKNOWN,                                                     /* 20 UNKNOWN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t="s">
        <v>205</v>
      </c>
      <c r="AE27" s="42">
        <v>1</v>
      </c>
      <c r="AF27" s="42">
        <v>0</v>
      </c>
      <c r="AG27" s="42">
        <v>1</v>
      </c>
      <c r="AH27" s="42">
        <v>0</v>
      </c>
      <c r="AI27" s="42">
        <v>1</v>
      </c>
      <c r="AJ27" s="23" t="s">
        <v>33</v>
      </c>
      <c r="AL27" t="str">
        <f t="shared" si="0"/>
        <v xml:space="preserve">    (U1)ALERT_REQ_UNKNOWN</v>
      </c>
      <c r="AR27" s="44" t="str">
        <f t="shared" si="3"/>
        <v xml:space="preserve">    (U4)0x00000015U,                                                           /* 21 UNKNOWN                                         */</v>
      </c>
      <c r="AS27" s="44" t="str">
        <f t="shared" si="4"/>
        <v xml:space="preserve">    (U4)0x0000001FU,                                                           /* 21 UNKNOWN                                         */</v>
      </c>
      <c r="AT27" s="44" t="str">
        <f t="shared" si="1"/>
        <v xml:space="preserve">    (U1)ALERT_REQ_UNKNOWN,                                                     /* 21 UNKNOWN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t="s">
        <v>205</v>
      </c>
      <c r="AE28" s="42">
        <v>1</v>
      </c>
      <c r="AF28" s="42">
        <v>0</v>
      </c>
      <c r="AG28" s="42">
        <v>1</v>
      </c>
      <c r="AH28" s="42">
        <v>1</v>
      </c>
      <c r="AI28" s="42">
        <v>0</v>
      </c>
      <c r="AJ28" s="23" t="s">
        <v>33</v>
      </c>
      <c r="AL28" t="str">
        <f t="shared" si="0"/>
        <v xml:space="preserve">    (U1)ALERT_REQ_UNKNOWN</v>
      </c>
      <c r="AR28" s="44" t="str">
        <f t="shared" si="3"/>
        <v xml:space="preserve">    (U4)0x00000016U,                                                           /* 22 UNKNOWN                                         */</v>
      </c>
      <c r="AS28" s="44" t="str">
        <f t="shared" si="4"/>
        <v xml:space="preserve">    (U4)0x0000001FU,                                                           /* 22 UNKNOWN                                         */</v>
      </c>
      <c r="AT28" s="44" t="str">
        <f t="shared" si="1"/>
        <v xml:space="preserve">    (U1)ALERT_REQ_UNKNOWN,                                                     /* 22 UNKNOWN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t="s">
        <v>205</v>
      </c>
      <c r="AE29" s="42">
        <v>1</v>
      </c>
      <c r="AF29" s="42">
        <v>0</v>
      </c>
      <c r="AG29" s="42">
        <v>1</v>
      </c>
      <c r="AH29" s="42">
        <v>1</v>
      </c>
      <c r="AI29" s="42">
        <v>1</v>
      </c>
      <c r="AJ29" s="23" t="s">
        <v>33</v>
      </c>
      <c r="AL29" t="str">
        <f t="shared" si="0"/>
        <v xml:space="preserve">    (U1)ALERT_REQ_UNKNOWN</v>
      </c>
      <c r="AR29" s="44" t="str">
        <f t="shared" si="3"/>
        <v xml:space="preserve">    (U4)0x00000017U,                                                           /* 23 UNKNOWN                                         */</v>
      </c>
      <c r="AS29" s="44" t="str">
        <f t="shared" si="4"/>
        <v xml:space="preserve">    (U4)0x0000001FU,                                                           /* 23 UNKNOWN                                         */</v>
      </c>
      <c r="AT29" s="44" t="str">
        <f t="shared" si="1"/>
        <v xml:space="preserve">    (U1)ALERT_REQ_UNKNOWN,                                                     /* 23 UNKNOWN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t="s">
        <v>205</v>
      </c>
      <c r="AE30" s="42">
        <v>1</v>
      </c>
      <c r="AF30" s="42">
        <v>1</v>
      </c>
      <c r="AG30" s="42">
        <v>0</v>
      </c>
      <c r="AH30" s="42">
        <v>0</v>
      </c>
      <c r="AI30" s="42">
        <v>0</v>
      </c>
      <c r="AJ30" s="23" t="s">
        <v>33</v>
      </c>
      <c r="AL30" t="str">
        <f t="shared" si="0"/>
        <v xml:space="preserve">    (U1)ALERT_REQ_UNKNOWN</v>
      </c>
      <c r="AR30" s="44" t="str">
        <f t="shared" si="3"/>
        <v xml:space="preserve">    (U4)0x00000018U,                                                           /* 24 UNKNOWN                                         */</v>
      </c>
      <c r="AS30" s="44" t="str">
        <f t="shared" si="4"/>
        <v xml:space="preserve">    (U4)0x0000001FU,                                                           /* 24 UNKNOWN                                         */</v>
      </c>
      <c r="AT30" s="44" t="str">
        <f t="shared" si="1"/>
        <v xml:space="preserve">    (U1)ALERT_REQ_UNKNOWN,                                                     /* 24 UNKNOWN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t="s">
        <v>205</v>
      </c>
      <c r="AE31" s="42">
        <v>1</v>
      </c>
      <c r="AF31" s="42">
        <v>1</v>
      </c>
      <c r="AG31" s="42">
        <v>0</v>
      </c>
      <c r="AH31" s="42">
        <v>0</v>
      </c>
      <c r="AI31" s="42">
        <v>1</v>
      </c>
      <c r="AJ31" s="23" t="s">
        <v>33</v>
      </c>
      <c r="AL31" t="str">
        <f t="shared" si="0"/>
        <v xml:space="preserve">    (U1)ALERT_REQ_UNKNOWN</v>
      </c>
      <c r="AR31" s="44" t="str">
        <f t="shared" si="3"/>
        <v xml:space="preserve">    (U4)0x00000019U,                                                           /* 25 UNKNOWN                                         */</v>
      </c>
      <c r="AS31" s="44" t="str">
        <f t="shared" si="4"/>
        <v xml:space="preserve">    (U4)0x0000001FU,                                                           /* 25 UNKNOWN                                         */</v>
      </c>
      <c r="AT31" s="44" t="str">
        <f t="shared" si="1"/>
        <v xml:space="preserve">    (U1)ALERT_REQ_UNKNOWN,                                                     /* 25 UNKNOWN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t="s">
        <v>205</v>
      </c>
      <c r="AE32" s="42">
        <v>1</v>
      </c>
      <c r="AF32" s="42">
        <v>1</v>
      </c>
      <c r="AG32" s="42">
        <v>0</v>
      </c>
      <c r="AH32" s="42">
        <v>1</v>
      </c>
      <c r="AI32" s="42">
        <v>0</v>
      </c>
      <c r="AJ32" s="23" t="s">
        <v>33</v>
      </c>
      <c r="AL32" t="str">
        <f t="shared" si="0"/>
        <v xml:space="preserve">    (U1)ALERT_REQ_UNKNOWN</v>
      </c>
      <c r="AR32" s="44" t="str">
        <f t="shared" si="3"/>
        <v xml:space="preserve">    (U4)0x0000001AU,                                                           /* 26 UNKNOWN                                         */</v>
      </c>
      <c r="AS32" s="44" t="str">
        <f t="shared" si="4"/>
        <v xml:space="preserve">    (U4)0x0000001FU,                                                           /* 26 UNKNOWN                                         */</v>
      </c>
      <c r="AT32" s="44" t="str">
        <f t="shared" si="1"/>
        <v xml:space="preserve">    (U1)ALERT_REQ_UNKNOWN,                                                     /* 26 UNKNOWN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t="s">
        <v>205</v>
      </c>
      <c r="AE33" s="42">
        <v>1</v>
      </c>
      <c r="AF33" s="42">
        <v>1</v>
      </c>
      <c r="AG33" s="42">
        <v>0</v>
      </c>
      <c r="AH33" s="42">
        <v>1</v>
      </c>
      <c r="AI33" s="42">
        <v>1</v>
      </c>
      <c r="AJ33" s="23" t="s">
        <v>33</v>
      </c>
      <c r="AL33" t="str">
        <f t="shared" si="0"/>
        <v xml:space="preserve">    (U1)ALERT_REQ_UNKNOWN</v>
      </c>
      <c r="AR33" s="44" t="str">
        <f t="shared" si="3"/>
        <v xml:space="preserve">    (U4)0x0000001BU,                                                           /* 27 UNKNOWN                                         */</v>
      </c>
      <c r="AS33" s="44" t="str">
        <f t="shared" si="4"/>
        <v xml:space="preserve">    (U4)0x0000001FU,                                                           /* 27 UNKNOWN                                         */</v>
      </c>
      <c r="AT33" s="44" t="str">
        <f t="shared" si="1"/>
        <v xml:space="preserve">    (U1)ALERT_REQ_UNKNOWN,                                                     /* 27 UNKNOWN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t="s">
        <v>205</v>
      </c>
      <c r="AE34" s="42">
        <v>1</v>
      </c>
      <c r="AF34" s="42">
        <v>1</v>
      </c>
      <c r="AG34" s="42">
        <v>1</v>
      </c>
      <c r="AH34" s="42">
        <v>0</v>
      </c>
      <c r="AI34" s="42">
        <v>0</v>
      </c>
      <c r="AJ34" s="23" t="s">
        <v>33</v>
      </c>
      <c r="AL34" t="str">
        <f t="shared" si="0"/>
        <v xml:space="preserve">    (U1)ALERT_REQ_UNKNOWN</v>
      </c>
      <c r="AR34" s="44" t="str">
        <f t="shared" si="3"/>
        <v xml:space="preserve">    (U4)0x0000001CU,                                                           /* 28 UNKNOWN                                         */</v>
      </c>
      <c r="AS34" s="44" t="str">
        <f t="shared" si="4"/>
        <v xml:space="preserve">    (U4)0x0000001FU,                                                           /* 28 UNKNOWN                                         */</v>
      </c>
      <c r="AT34" s="44" t="str">
        <f t="shared" si="1"/>
        <v xml:space="preserve">    (U1)ALERT_REQ_UNKNOWN,                                                     /* 28 UNKNOWN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t="s">
        <v>205</v>
      </c>
      <c r="AE35" s="42">
        <v>1</v>
      </c>
      <c r="AF35" s="42">
        <v>1</v>
      </c>
      <c r="AG35" s="42">
        <v>1</v>
      </c>
      <c r="AH35" s="42">
        <v>0</v>
      </c>
      <c r="AI35" s="42">
        <v>1</v>
      </c>
      <c r="AJ35" s="23" t="s">
        <v>33</v>
      </c>
      <c r="AL35" t="str">
        <f t="shared" si="0"/>
        <v xml:space="preserve">    (U1)ALERT_REQ_UNKNOWN</v>
      </c>
      <c r="AR35" s="44" t="str">
        <f t="shared" si="3"/>
        <v xml:space="preserve">    (U4)0x0000001DU,                                                           /* 29 UNKNOWN                                         */</v>
      </c>
      <c r="AS35" s="44" t="str">
        <f t="shared" si="4"/>
        <v xml:space="preserve">    (U4)0x0000001FU,                                                           /* 29 UNKNOWN                                         */</v>
      </c>
      <c r="AT35" s="44" t="str">
        <f t="shared" si="1"/>
        <v xml:space="preserve">    (U1)ALERT_REQ_UNKNOWN,                                                     /* 29 UNKNOWN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t="s">
        <v>205</v>
      </c>
      <c r="AE36" s="42">
        <v>1</v>
      </c>
      <c r="AF36" s="42">
        <v>1</v>
      </c>
      <c r="AG36" s="42">
        <v>1</v>
      </c>
      <c r="AH36" s="42">
        <v>1</v>
      </c>
      <c r="AI36" s="42">
        <v>0</v>
      </c>
      <c r="AJ36" s="23" t="s">
        <v>33</v>
      </c>
      <c r="AL36" t="str">
        <f t="shared" si="0"/>
        <v xml:space="preserve">    (U1)ALERT_REQ_UNKNOWN</v>
      </c>
      <c r="AR36" s="44" t="str">
        <f t="shared" si="3"/>
        <v xml:space="preserve">    (U4)0x0000001EU,                                                           /* 30 UNKNOWN                                         */</v>
      </c>
      <c r="AS36" s="44" t="str">
        <f t="shared" si="4"/>
        <v xml:space="preserve">    (U4)0x0000001FU,                                                           /* 30 UNKNOWN                                         */</v>
      </c>
      <c r="AT36" s="44" t="str">
        <f t="shared" si="1"/>
        <v xml:space="preserve">    (U1)ALERT_REQ_UNKNOWN,                                                     /* 30 UNKNOWN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t="s">
        <v>205</v>
      </c>
      <c r="AE37" s="42">
        <v>1</v>
      </c>
      <c r="AF37" s="42">
        <v>1</v>
      </c>
      <c r="AG37" s="42">
        <v>1</v>
      </c>
      <c r="AH37" s="42">
        <v>1</v>
      </c>
      <c r="AI37" s="42">
        <v>1</v>
      </c>
      <c r="AJ37" s="23" t="s">
        <v>33</v>
      </c>
      <c r="AL37" t="str">
        <f t="shared" si="0"/>
        <v xml:space="preserve">    (U1)ALERT_REQ_UNKNOWN</v>
      </c>
      <c r="AR37" s="44" t="str">
        <f t="shared" si="3"/>
        <v xml:space="preserve">    (U4)0x0000001FU                                                            /* 31 UNKNOWN                                         */</v>
      </c>
      <c r="AS37" s="44" t="str">
        <f t="shared" si="4"/>
        <v xml:space="preserve">    (U4)0x0000001FU                                                            /* 31 UNKNOWN                                         */</v>
      </c>
      <c r="AT37" s="44" t="str">
        <f t="shared" si="1"/>
        <v xml:space="preserve">    (U1)ALERT_REQ_UNKNOWN                                                      /* 31 UNKNOWN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42" t="s">
        <v>205</v>
      </c>
      <c r="AE38" s="42" t="s">
        <v>205</v>
      </c>
      <c r="AF38" s="42" t="s">
        <v>205</v>
      </c>
      <c r="AG38" s="42" t="s">
        <v>205</v>
      </c>
      <c r="AH38" s="42" t="s">
        <v>205</v>
      </c>
      <c r="AI38" s="42" t="s">
        <v>205</v>
      </c>
      <c r="AJ38" s="23"/>
      <c r="AL38" t="str">
        <f t="shared" ca="1" si="0"/>
        <v xml:space="preserve">    (U1)ALERT_REQ_H_SYSMAL_BC_</v>
      </c>
      <c r="AR38" s="44" t="str">
        <f t="shared" si="3"/>
        <v>};</v>
      </c>
      <c r="AS38" s="44" t="str">
        <f t="shared" si="4"/>
        <v>};</v>
      </c>
      <c r="AT38" s="44" t="str">
        <f t="shared" si="1"/>
        <v>};</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42" t="s">
        <v>205</v>
      </c>
      <c r="AE39" s="42" t="s">
        <v>205</v>
      </c>
      <c r="AF39" s="42" t="s">
        <v>205</v>
      </c>
      <c r="AG39" s="42" t="s">
        <v>205</v>
      </c>
      <c r="AH39" s="42" t="s">
        <v>205</v>
      </c>
      <c r="AI39" s="42" t="s">
        <v>205</v>
      </c>
      <c r="AJ39" s="23"/>
      <c r="AL39" t="str">
        <f t="shared" ca="1" si="0"/>
        <v xml:space="preserve">    (U1)ALERT_REQ_H_SYSMAL_BC_</v>
      </c>
      <c r="AR39" s="44" t="str">
        <f t="shared" si="3"/>
        <v/>
      </c>
      <c r="AS39" s="44" t="str">
        <f t="shared" si="4"/>
        <v/>
      </c>
      <c r="AT39" s="44" t="str">
        <f t="shared" si="1"/>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42" t="s">
        <v>205</v>
      </c>
      <c r="AE40" s="42" t="s">
        <v>205</v>
      </c>
      <c r="AF40" s="42" t="s">
        <v>205</v>
      </c>
      <c r="AG40" s="42" t="s">
        <v>205</v>
      </c>
      <c r="AH40" s="42" t="s">
        <v>205</v>
      </c>
      <c r="AI40" s="42" t="s">
        <v>205</v>
      </c>
      <c r="AJ40" s="23"/>
      <c r="AL40" t="str">
        <f t="shared" ca="1" si="0"/>
        <v xml:space="preserve">    (U1)ALERT_REQ_H_SYSMAL_BC_</v>
      </c>
      <c r="AR40" s="44" t="str">
        <f t="shared" si="3"/>
        <v/>
      </c>
      <c r="AS40" s="44" t="str">
        <f t="shared" si="4"/>
        <v/>
      </c>
      <c r="AT40" s="44" t="str">
        <f t="shared" si="1"/>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42" t="s">
        <v>205</v>
      </c>
      <c r="AE41" s="42" t="s">
        <v>205</v>
      </c>
      <c r="AF41" s="42" t="s">
        <v>205</v>
      </c>
      <c r="AG41" s="42" t="s">
        <v>205</v>
      </c>
      <c r="AH41" s="42" t="s">
        <v>205</v>
      </c>
      <c r="AI41" s="42" t="s">
        <v>205</v>
      </c>
      <c r="AJ41" s="23"/>
      <c r="AL41" t="str">
        <f t="shared" ca="1" si="0"/>
        <v xml:space="preserve">    (U1)ALERT_REQ_H_SYSMAL_BC_</v>
      </c>
      <c r="AR41" s="44" t="str">
        <f t="shared" si="3"/>
        <v/>
      </c>
      <c r="AS41" s="44" t="str">
        <f t="shared" si="4"/>
        <v/>
      </c>
      <c r="AT41" s="44" t="str">
        <f t="shared" si="1"/>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42" t="s">
        <v>205</v>
      </c>
      <c r="AE42" s="42" t="s">
        <v>205</v>
      </c>
      <c r="AF42" s="42" t="s">
        <v>205</v>
      </c>
      <c r="AG42" s="42" t="s">
        <v>205</v>
      </c>
      <c r="AH42" s="42" t="s">
        <v>205</v>
      </c>
      <c r="AI42" s="42" t="s">
        <v>205</v>
      </c>
      <c r="AJ42" s="23"/>
      <c r="AL42" t="str">
        <f t="shared" ca="1" si="0"/>
        <v xml:space="preserve">    (U1)ALERT_REQ_H_SYSMAL_BC_</v>
      </c>
      <c r="AR42" s="44" t="str">
        <f t="shared" si="3"/>
        <v/>
      </c>
      <c r="AS42" s="44" t="str">
        <f t="shared" si="4"/>
        <v/>
      </c>
      <c r="AT42" s="44" t="str">
        <f t="shared" si="1"/>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42" t="s">
        <v>205</v>
      </c>
      <c r="AE43" s="42" t="s">
        <v>205</v>
      </c>
      <c r="AF43" s="42" t="s">
        <v>205</v>
      </c>
      <c r="AG43" s="42" t="s">
        <v>205</v>
      </c>
      <c r="AH43" s="42" t="s">
        <v>205</v>
      </c>
      <c r="AI43" s="42" t="s">
        <v>205</v>
      </c>
      <c r="AJ43" s="23"/>
      <c r="AL43" t="str">
        <f t="shared" ca="1" si="0"/>
        <v xml:space="preserve">    (U1)ALERT_REQ_H_SYSMAL_BC_</v>
      </c>
      <c r="AR43" s="44" t="str">
        <f t="shared" si="3"/>
        <v/>
      </c>
      <c r="AS43" s="44" t="str">
        <f t="shared" si="4"/>
        <v/>
      </c>
      <c r="AT43" s="44" t="str">
        <f t="shared" si="1"/>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42" t="s">
        <v>205</v>
      </c>
      <c r="AE44" s="42" t="s">
        <v>205</v>
      </c>
      <c r="AF44" s="42" t="s">
        <v>205</v>
      </c>
      <c r="AG44" s="42" t="s">
        <v>205</v>
      </c>
      <c r="AH44" s="42" t="s">
        <v>205</v>
      </c>
      <c r="AI44" s="42" t="s">
        <v>205</v>
      </c>
      <c r="AJ44" s="23"/>
      <c r="AL44" t="str">
        <f t="shared" ca="1" si="0"/>
        <v xml:space="preserve">    (U1)ALERT_REQ_H_SYSMAL_BC_</v>
      </c>
      <c r="AR44" s="44" t="str">
        <f t="shared" si="3"/>
        <v/>
      </c>
      <c r="AS44" s="44" t="str">
        <f t="shared" si="4"/>
        <v/>
      </c>
      <c r="AT44" s="44" t="str">
        <f t="shared" si="1"/>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42" t="s">
        <v>205</v>
      </c>
      <c r="AE45" s="42" t="s">
        <v>205</v>
      </c>
      <c r="AF45" s="42" t="s">
        <v>205</v>
      </c>
      <c r="AG45" s="42" t="s">
        <v>205</v>
      </c>
      <c r="AH45" s="42" t="s">
        <v>205</v>
      </c>
      <c r="AI45" s="42" t="s">
        <v>205</v>
      </c>
      <c r="AJ45" s="23"/>
      <c r="AL45" t="str">
        <f t="shared" ca="1" si="0"/>
        <v xml:space="preserve">    (U1)ALERT_REQ_H_SYSMAL_BC_</v>
      </c>
      <c r="AR45" s="44" t="str">
        <f t="shared" si="3"/>
        <v/>
      </c>
      <c r="AS45" s="44" t="str">
        <f t="shared" si="4"/>
        <v/>
      </c>
      <c r="AT45" s="44" t="str">
        <f t="shared" si="1"/>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42" t="s">
        <v>205</v>
      </c>
      <c r="AE46" s="42" t="s">
        <v>205</v>
      </c>
      <c r="AF46" s="42" t="s">
        <v>205</v>
      </c>
      <c r="AG46" s="42" t="s">
        <v>205</v>
      </c>
      <c r="AH46" s="42" t="s">
        <v>205</v>
      </c>
      <c r="AI46" s="42" t="s">
        <v>205</v>
      </c>
      <c r="AJ46" s="23"/>
      <c r="AL46" t="str">
        <f t="shared" ca="1" si="0"/>
        <v xml:space="preserve">    (U1)ALERT_REQ_H_SYSMAL_BC_</v>
      </c>
      <c r="AR46" s="44" t="str">
        <f t="shared" si="3"/>
        <v/>
      </c>
      <c r="AS46" s="44" t="str">
        <f t="shared" si="4"/>
        <v/>
      </c>
      <c r="AT46" s="44" t="str">
        <f t="shared" si="1"/>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42" t="s">
        <v>205</v>
      </c>
      <c r="AE47" s="42" t="s">
        <v>205</v>
      </c>
      <c r="AF47" s="42" t="s">
        <v>205</v>
      </c>
      <c r="AG47" s="42" t="s">
        <v>205</v>
      </c>
      <c r="AH47" s="42" t="s">
        <v>205</v>
      </c>
      <c r="AI47" s="42" t="s">
        <v>205</v>
      </c>
      <c r="AJ47" s="23"/>
      <c r="AL47" t="str">
        <f t="shared" ca="1" si="0"/>
        <v xml:space="preserve">    (U1)ALERT_REQ_H_SYSMAL_BC_</v>
      </c>
      <c r="AR47" s="44" t="str">
        <f t="shared" si="3"/>
        <v/>
      </c>
      <c r="AS47" s="44" t="str">
        <f t="shared" si="4"/>
        <v/>
      </c>
      <c r="AT47" s="44" t="str">
        <f t="shared" si="1"/>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42" t="s">
        <v>205</v>
      </c>
      <c r="AE48" s="42" t="s">
        <v>205</v>
      </c>
      <c r="AF48" s="42" t="s">
        <v>205</v>
      </c>
      <c r="AG48" s="42" t="s">
        <v>205</v>
      </c>
      <c r="AH48" s="42" t="s">
        <v>205</v>
      </c>
      <c r="AI48" s="42" t="s">
        <v>205</v>
      </c>
      <c r="AJ48" s="23"/>
      <c r="AL48" t="str">
        <f t="shared" ca="1" si="0"/>
        <v xml:space="preserve">    (U1)ALERT_REQ_H_SYSMAL_BC_</v>
      </c>
      <c r="AR48" s="44" t="str">
        <f t="shared" si="3"/>
        <v/>
      </c>
      <c r="AS48" s="44" t="str">
        <f t="shared" si="4"/>
        <v/>
      </c>
      <c r="AT48" s="44" t="str">
        <f t="shared" si="1"/>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42" t="s">
        <v>205</v>
      </c>
      <c r="AE49" s="42" t="s">
        <v>205</v>
      </c>
      <c r="AF49" s="42" t="s">
        <v>205</v>
      </c>
      <c r="AG49" s="42" t="s">
        <v>205</v>
      </c>
      <c r="AH49" s="42" t="s">
        <v>205</v>
      </c>
      <c r="AI49" s="42" t="s">
        <v>205</v>
      </c>
      <c r="AJ49" s="23"/>
      <c r="AL49" t="str">
        <f t="shared" ca="1" si="0"/>
        <v xml:space="preserve">    (U1)ALERT_REQ_H_SYSMAL_BC_</v>
      </c>
      <c r="AR49" s="44" t="str">
        <f t="shared" si="3"/>
        <v/>
      </c>
      <c r="AS49" s="44" t="str">
        <f t="shared" si="4"/>
        <v/>
      </c>
      <c r="AT49" s="44" t="str">
        <f t="shared" si="1"/>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42" t="s">
        <v>205</v>
      </c>
      <c r="AE50" s="42" t="s">
        <v>205</v>
      </c>
      <c r="AF50" s="42" t="s">
        <v>205</v>
      </c>
      <c r="AG50" s="42" t="s">
        <v>205</v>
      </c>
      <c r="AH50" s="42" t="s">
        <v>205</v>
      </c>
      <c r="AI50" s="42" t="s">
        <v>205</v>
      </c>
      <c r="AJ50" s="23"/>
      <c r="AL50" t="str">
        <f t="shared" ca="1" si="0"/>
        <v xml:space="preserve">    (U1)ALERT_REQ_H_SYSMAL_BC_</v>
      </c>
      <c r="AR50" s="44" t="str">
        <f t="shared" si="3"/>
        <v/>
      </c>
      <c r="AS50" s="44" t="str">
        <f t="shared" si="4"/>
        <v/>
      </c>
      <c r="AT50" s="44" t="str">
        <f t="shared" si="1"/>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42" t="s">
        <v>205</v>
      </c>
      <c r="AE51" s="42" t="s">
        <v>205</v>
      </c>
      <c r="AF51" s="42" t="s">
        <v>205</v>
      </c>
      <c r="AG51" s="42" t="s">
        <v>205</v>
      </c>
      <c r="AH51" s="42" t="s">
        <v>205</v>
      </c>
      <c r="AI51" s="42" t="s">
        <v>205</v>
      </c>
      <c r="AJ51" s="23"/>
      <c r="AL51" t="str">
        <f t="shared" ca="1" si="0"/>
        <v xml:space="preserve">    (U1)ALERT_REQ_H_SYSMAL_BC_</v>
      </c>
      <c r="AR51" s="44" t="str">
        <f t="shared" si="3"/>
        <v/>
      </c>
      <c r="AS51" s="44" t="str">
        <f t="shared" si="4"/>
        <v/>
      </c>
      <c r="AT51" s="44" t="str">
        <f t="shared" si="1"/>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42" t="s">
        <v>205</v>
      </c>
      <c r="AE52" s="42" t="s">
        <v>205</v>
      </c>
      <c r="AF52" s="42" t="s">
        <v>205</v>
      </c>
      <c r="AG52" s="42" t="s">
        <v>205</v>
      </c>
      <c r="AH52" s="42" t="s">
        <v>205</v>
      </c>
      <c r="AI52" s="42" t="s">
        <v>205</v>
      </c>
      <c r="AJ52" s="23"/>
      <c r="AL52" t="str">
        <f t="shared" ca="1" si="0"/>
        <v xml:space="preserve">    (U1)ALERT_REQ_H_SYSMAL_BC_</v>
      </c>
      <c r="AR52" s="44" t="str">
        <f t="shared" si="3"/>
        <v/>
      </c>
      <c r="AS52" s="44" t="str">
        <f t="shared" si="4"/>
        <v/>
      </c>
      <c r="AT52" s="44" t="str">
        <f t="shared" si="1"/>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42" t="s">
        <v>205</v>
      </c>
      <c r="AE53" s="42" t="s">
        <v>205</v>
      </c>
      <c r="AF53" s="42" t="s">
        <v>205</v>
      </c>
      <c r="AG53" s="42" t="s">
        <v>205</v>
      </c>
      <c r="AH53" s="42" t="s">
        <v>205</v>
      </c>
      <c r="AI53" s="42" t="s">
        <v>205</v>
      </c>
      <c r="AJ53" s="23"/>
      <c r="AL53" t="str">
        <f t="shared" ca="1" si="0"/>
        <v xml:space="preserve">    (U1)ALERT_REQ_H_SYSMAL_BC_</v>
      </c>
      <c r="AR53" s="44" t="str">
        <f t="shared" si="3"/>
        <v/>
      </c>
      <c r="AS53" s="44" t="str">
        <f t="shared" si="4"/>
        <v/>
      </c>
      <c r="AT53" s="44" t="str">
        <f t="shared" si="1"/>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42" t="s">
        <v>205</v>
      </c>
      <c r="AE54" s="42" t="s">
        <v>205</v>
      </c>
      <c r="AF54" s="42" t="s">
        <v>205</v>
      </c>
      <c r="AG54" s="42" t="s">
        <v>205</v>
      </c>
      <c r="AH54" s="42" t="s">
        <v>205</v>
      </c>
      <c r="AI54" s="42" t="s">
        <v>205</v>
      </c>
      <c r="AJ54" s="23"/>
      <c r="AL54" t="str">
        <f t="shared" ca="1" si="0"/>
        <v xml:space="preserve">    (U1)ALERT_REQ_H_SYSMAL_BC_</v>
      </c>
      <c r="AR54" s="44" t="str">
        <f t="shared" si="3"/>
        <v/>
      </c>
      <c r="AS54" s="44" t="str">
        <f t="shared" si="4"/>
        <v/>
      </c>
      <c r="AT54" s="44" t="str">
        <f t="shared" si="1"/>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42" t="s">
        <v>205</v>
      </c>
      <c r="AE55" s="42" t="s">
        <v>205</v>
      </c>
      <c r="AF55" s="42" t="s">
        <v>205</v>
      </c>
      <c r="AG55" s="42" t="s">
        <v>205</v>
      </c>
      <c r="AH55" s="42" t="s">
        <v>205</v>
      </c>
      <c r="AI55" s="42" t="s">
        <v>205</v>
      </c>
      <c r="AJ55" s="23"/>
      <c r="AL55" t="str">
        <f t="shared" ca="1" si="0"/>
        <v xml:space="preserve">    (U1)ALERT_REQ_H_SYSMAL_BC_</v>
      </c>
      <c r="AR55" s="44" t="str">
        <f t="shared" si="3"/>
        <v/>
      </c>
      <c r="AS55" s="44" t="str">
        <f t="shared" si="4"/>
        <v/>
      </c>
      <c r="AT55" s="44" t="str">
        <f t="shared" si="1"/>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42" t="s">
        <v>205</v>
      </c>
      <c r="AE56" s="42" t="s">
        <v>205</v>
      </c>
      <c r="AF56" s="42" t="s">
        <v>205</v>
      </c>
      <c r="AG56" s="42" t="s">
        <v>205</v>
      </c>
      <c r="AH56" s="42" t="s">
        <v>205</v>
      </c>
      <c r="AI56" s="42" t="s">
        <v>205</v>
      </c>
      <c r="AJ56" s="23"/>
      <c r="AL56" t="str">
        <f t="shared" ca="1" si="0"/>
        <v xml:space="preserve">    (U1)ALERT_REQ_H_SYSMAL_BC_</v>
      </c>
      <c r="AR56" s="44" t="str">
        <f t="shared" si="3"/>
        <v/>
      </c>
      <c r="AS56" s="44" t="str">
        <f t="shared" si="4"/>
        <v/>
      </c>
      <c r="AT56" s="44" t="str">
        <f t="shared" si="1"/>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42" t="s">
        <v>205</v>
      </c>
      <c r="AE57" s="42" t="s">
        <v>205</v>
      </c>
      <c r="AF57" s="42" t="s">
        <v>205</v>
      </c>
      <c r="AG57" s="42" t="s">
        <v>205</v>
      </c>
      <c r="AH57" s="42" t="s">
        <v>205</v>
      </c>
      <c r="AI57" s="42" t="s">
        <v>205</v>
      </c>
      <c r="AJ57" s="23"/>
      <c r="AL57" t="str">
        <f t="shared" ca="1" si="0"/>
        <v xml:space="preserve">    (U1)ALERT_REQ_H_SYSMAL_BC_</v>
      </c>
      <c r="AR57" s="44" t="str">
        <f t="shared" si="3"/>
        <v/>
      </c>
      <c r="AS57" s="44" t="str">
        <f t="shared" si="4"/>
        <v/>
      </c>
      <c r="AT57" s="44" t="str">
        <f t="shared" si="1"/>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42" t="s">
        <v>205</v>
      </c>
      <c r="AE58" s="42" t="s">
        <v>205</v>
      </c>
      <c r="AF58" s="42" t="s">
        <v>205</v>
      </c>
      <c r="AG58" s="42" t="s">
        <v>205</v>
      </c>
      <c r="AH58" s="42" t="s">
        <v>205</v>
      </c>
      <c r="AI58" s="42" t="s">
        <v>205</v>
      </c>
      <c r="AJ58" s="23"/>
      <c r="AL58" t="str">
        <f t="shared" ca="1" si="0"/>
        <v xml:space="preserve">    (U1)ALERT_REQ_H_SYSMAL_BC_</v>
      </c>
      <c r="AR58" s="44" t="str">
        <f t="shared" si="3"/>
        <v/>
      </c>
      <c r="AS58" s="44" t="str">
        <f t="shared" si="4"/>
        <v/>
      </c>
      <c r="AT58" s="44" t="str">
        <f t="shared" si="1"/>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42" t="s">
        <v>205</v>
      </c>
      <c r="AE59" s="42" t="s">
        <v>205</v>
      </c>
      <c r="AF59" s="42" t="s">
        <v>205</v>
      </c>
      <c r="AG59" s="42" t="s">
        <v>205</v>
      </c>
      <c r="AH59" s="42" t="s">
        <v>205</v>
      </c>
      <c r="AI59" s="42" t="s">
        <v>205</v>
      </c>
      <c r="AJ59" s="23"/>
      <c r="AL59" t="str">
        <f t="shared" ca="1" si="0"/>
        <v xml:space="preserve">    (U1)ALERT_REQ_H_SYSMAL_BC_</v>
      </c>
      <c r="AR59" s="44" t="str">
        <f t="shared" si="3"/>
        <v/>
      </c>
      <c r="AS59" s="44" t="str">
        <f t="shared" si="4"/>
        <v/>
      </c>
      <c r="AT59" s="44" t="str">
        <f t="shared" si="1"/>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42" t="s">
        <v>205</v>
      </c>
      <c r="AE60" s="42" t="s">
        <v>205</v>
      </c>
      <c r="AF60" s="42" t="s">
        <v>205</v>
      </c>
      <c r="AG60" s="42" t="s">
        <v>205</v>
      </c>
      <c r="AH60" s="42" t="s">
        <v>205</v>
      </c>
      <c r="AI60" s="42" t="s">
        <v>205</v>
      </c>
      <c r="AJ60" s="23"/>
      <c r="AL60" t="str">
        <f t="shared" ca="1" si="0"/>
        <v xml:space="preserve">    (U1)ALERT_REQ_H_SYSMAL_BC_</v>
      </c>
      <c r="AR60" s="44" t="str">
        <f t="shared" si="3"/>
        <v/>
      </c>
      <c r="AS60" s="44" t="str">
        <f t="shared" si="4"/>
        <v/>
      </c>
      <c r="AT60" s="44" t="str">
        <f t="shared" si="1"/>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42" t="s">
        <v>205</v>
      </c>
      <c r="AE61" s="42" t="s">
        <v>205</v>
      </c>
      <c r="AF61" s="42" t="s">
        <v>205</v>
      </c>
      <c r="AG61" s="42" t="s">
        <v>205</v>
      </c>
      <c r="AH61" s="42" t="s">
        <v>205</v>
      </c>
      <c r="AI61" s="42" t="s">
        <v>205</v>
      </c>
      <c r="AJ61" s="23"/>
      <c r="AL61" t="str">
        <f t="shared" ca="1" si="0"/>
        <v xml:space="preserve">    (U1)ALERT_REQ_H_SYSMAL_BC_</v>
      </c>
      <c r="AR61" s="44" t="str">
        <f t="shared" si="3"/>
        <v/>
      </c>
      <c r="AS61" s="44" t="str">
        <f t="shared" si="4"/>
        <v/>
      </c>
      <c r="AT61" s="44" t="str">
        <f t="shared" si="1"/>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42" t="s">
        <v>205</v>
      </c>
      <c r="AE62" s="42" t="s">
        <v>205</v>
      </c>
      <c r="AF62" s="42" t="s">
        <v>205</v>
      </c>
      <c r="AG62" s="42" t="s">
        <v>205</v>
      </c>
      <c r="AH62" s="42" t="s">
        <v>205</v>
      </c>
      <c r="AI62" s="42" t="s">
        <v>205</v>
      </c>
      <c r="AJ62" s="23"/>
      <c r="AL62" t="str">
        <f t="shared" ca="1" si="0"/>
        <v xml:space="preserve">    (U1)ALERT_REQ_H_SYSMAL_BC_</v>
      </c>
      <c r="AR62" s="44" t="str">
        <f t="shared" si="3"/>
        <v/>
      </c>
      <c r="AS62" s="44" t="str">
        <f t="shared" si="4"/>
        <v/>
      </c>
      <c r="AT62" s="44" t="str">
        <f t="shared" si="1"/>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42" t="s">
        <v>205</v>
      </c>
      <c r="AE63" s="42" t="s">
        <v>205</v>
      </c>
      <c r="AF63" s="42" t="s">
        <v>205</v>
      </c>
      <c r="AG63" s="42" t="s">
        <v>205</v>
      </c>
      <c r="AH63" s="42" t="s">
        <v>205</v>
      </c>
      <c r="AI63" s="42" t="s">
        <v>205</v>
      </c>
      <c r="AJ63" s="23"/>
      <c r="AL63" t="str">
        <f t="shared" ca="1" si="0"/>
        <v xml:space="preserve">    (U1)ALERT_REQ_H_SYSMAL_BC_</v>
      </c>
      <c r="AR63" s="44" t="str">
        <f t="shared" si="3"/>
        <v/>
      </c>
      <c r="AS63" s="44" t="str">
        <f t="shared" si="4"/>
        <v/>
      </c>
      <c r="AT63" s="44" t="str">
        <f t="shared" si="1"/>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42" t="s">
        <v>205</v>
      </c>
      <c r="AE64" s="42" t="s">
        <v>205</v>
      </c>
      <c r="AF64" s="42" t="s">
        <v>205</v>
      </c>
      <c r="AG64" s="42" t="s">
        <v>205</v>
      </c>
      <c r="AH64" s="42" t="s">
        <v>205</v>
      </c>
      <c r="AI64" s="42" t="s">
        <v>205</v>
      </c>
      <c r="AJ64" s="23"/>
      <c r="AL64" t="str">
        <f t="shared" ca="1" si="0"/>
        <v xml:space="preserve">    (U1)ALERT_REQ_H_SYSMAL_BC_</v>
      </c>
      <c r="AR64" s="44" t="str">
        <f t="shared" si="3"/>
        <v/>
      </c>
      <c r="AS64" s="44" t="str">
        <f t="shared" si="4"/>
        <v/>
      </c>
      <c r="AT64" s="44" t="str">
        <f t="shared" si="1"/>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42" t="s">
        <v>205</v>
      </c>
      <c r="AE65" s="42" t="s">
        <v>205</v>
      </c>
      <c r="AF65" s="42" t="s">
        <v>205</v>
      </c>
      <c r="AG65" s="42" t="s">
        <v>205</v>
      </c>
      <c r="AH65" s="42" t="s">
        <v>205</v>
      </c>
      <c r="AI65" s="42" t="s">
        <v>205</v>
      </c>
      <c r="AJ65" s="23"/>
      <c r="AL65" t="str">
        <f t="shared" ca="1" si="0"/>
        <v xml:space="preserve">    (U1)ALERT_REQ_H_SYSMAL_BC_</v>
      </c>
      <c r="AR65" s="44" t="str">
        <f t="shared" si="3"/>
        <v/>
      </c>
      <c r="AS65" s="44" t="str">
        <f t="shared" si="4"/>
        <v/>
      </c>
      <c r="AT65" s="44" t="str">
        <f t="shared" si="1"/>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42" t="s">
        <v>205</v>
      </c>
      <c r="AE66" s="42" t="s">
        <v>205</v>
      </c>
      <c r="AF66" s="42" t="s">
        <v>205</v>
      </c>
      <c r="AG66" s="42" t="s">
        <v>205</v>
      </c>
      <c r="AH66" s="42" t="s">
        <v>205</v>
      </c>
      <c r="AI66" s="42" t="s">
        <v>205</v>
      </c>
      <c r="AJ66" s="23"/>
      <c r="AL66" t="str">
        <f t="shared" ca="1" si="0"/>
        <v xml:space="preserve">    (U1)ALERT_REQ_H_SYSMAL_BC_</v>
      </c>
      <c r="AR66" s="44" t="str">
        <f t="shared" si="3"/>
        <v/>
      </c>
      <c r="AS66" s="44" t="str">
        <f t="shared" si="4"/>
        <v/>
      </c>
      <c r="AT66" s="44" t="str">
        <f t="shared" si="1"/>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42" t="s">
        <v>205</v>
      </c>
      <c r="AE67" s="42" t="s">
        <v>205</v>
      </c>
      <c r="AF67" s="42" t="s">
        <v>205</v>
      </c>
      <c r="AG67" s="42" t="s">
        <v>205</v>
      </c>
      <c r="AH67" s="42" t="s">
        <v>205</v>
      </c>
      <c r="AI67" s="42" t="s">
        <v>205</v>
      </c>
      <c r="AJ67" s="23"/>
      <c r="AL67" t="str">
        <f t="shared" ca="1" si="0"/>
        <v xml:space="preserve">    (U1)ALERT_REQ_H_SYSMAL_BC_</v>
      </c>
      <c r="AR67" s="44" t="str">
        <f t="shared" si="3"/>
        <v/>
      </c>
      <c r="AS67" s="44" t="str">
        <f t="shared" si="4"/>
        <v/>
      </c>
      <c r="AT67" s="44" t="str">
        <f t="shared" si="1"/>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42" t="s">
        <v>205</v>
      </c>
      <c r="AE68" s="42" t="s">
        <v>205</v>
      </c>
      <c r="AF68" s="42" t="s">
        <v>205</v>
      </c>
      <c r="AG68" s="42" t="s">
        <v>205</v>
      </c>
      <c r="AH68" s="42" t="s">
        <v>205</v>
      </c>
      <c r="AI68" s="42" t="s">
        <v>205</v>
      </c>
      <c r="AJ68" s="23"/>
      <c r="AL68" t="str">
        <f t="shared" ca="1" si="0"/>
        <v xml:space="preserve">    (U1)ALERT_REQ_H_SYSMAL_BC_</v>
      </c>
      <c r="AR68" s="44" t="str">
        <f t="shared" si="3"/>
        <v/>
      </c>
      <c r="AS68" s="44" t="str">
        <f t="shared" si="4"/>
        <v/>
      </c>
      <c r="AT68" s="44" t="str">
        <f t="shared" si="1"/>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42" t="s">
        <v>205</v>
      </c>
      <c r="AE69" s="42" t="s">
        <v>205</v>
      </c>
      <c r="AF69" s="42" t="s">
        <v>205</v>
      </c>
      <c r="AG69" s="42" t="s">
        <v>205</v>
      </c>
      <c r="AH69" s="42" t="s">
        <v>205</v>
      </c>
      <c r="AI69" s="42" t="s">
        <v>205</v>
      </c>
      <c r="AJ69" s="23"/>
      <c r="AL69" t="str">
        <f t="shared" ca="1" si="0"/>
        <v xml:space="preserve">    (U1)ALERT_REQ_H_SYSMAL_BC_</v>
      </c>
      <c r="AR69" s="44" t="str">
        <f t="shared" si="3"/>
        <v/>
      </c>
      <c r="AS69" s="44" t="str">
        <f t="shared" si="4"/>
        <v/>
      </c>
      <c r="AT69" s="44" t="str">
        <f t="shared" si="1"/>
        <v/>
      </c>
    </row>
    <row r="70" spans="1:46" ht="13.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BC</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SINGLE</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SINGLE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ON</v>
      </c>
      <c r="AK73" s="41"/>
      <c r="AL73" s="41" t="str">
        <f t="shared" si="10"/>
        <v>02</v>
      </c>
      <c r="AM73" s="43" t="str">
        <f t="shared" si="11"/>
        <v>00</v>
      </c>
      <c r="AN73" s="43" t="str">
        <f t="shared" si="12"/>
        <v>00</v>
      </c>
      <c r="AO73" s="43" t="str">
        <f t="shared" si="13"/>
        <v>00</v>
      </c>
      <c r="AQ73" t="str">
        <f t="shared" si="8"/>
        <v xml:space="preserve">    (U4)0x00000002U,                                                           /* 02 ON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CYCL1</v>
      </c>
      <c r="AK74" s="41"/>
      <c r="AL74" s="41" t="str">
        <f t="shared" si="10"/>
        <v>03</v>
      </c>
      <c r="AM74" s="43" t="str">
        <f t="shared" si="11"/>
        <v>00</v>
      </c>
      <c r="AN74" s="43" t="str">
        <f t="shared" si="12"/>
        <v>00</v>
      </c>
      <c r="AO74" s="43" t="str">
        <f t="shared" si="13"/>
        <v>00</v>
      </c>
      <c r="AQ74" t="str">
        <f t="shared" si="8"/>
        <v xml:space="preserve">    (U4)0x00000003U,                                                           /* 03 CYCL1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CYCL2</v>
      </c>
      <c r="AK75" s="41"/>
      <c r="AL75" s="41" t="str">
        <f t="shared" si="10"/>
        <v>04</v>
      </c>
      <c r="AM75" s="43" t="str">
        <f t="shared" si="11"/>
        <v>00</v>
      </c>
      <c r="AN75" s="43" t="str">
        <f t="shared" si="12"/>
        <v>00</v>
      </c>
      <c r="AO75" s="43" t="str">
        <f t="shared" si="13"/>
        <v>00</v>
      </c>
      <c r="AQ75" t="str">
        <f t="shared" si="8"/>
        <v xml:space="preserve">    (U4)0x00000004U,                                                           /* 04 CYCL2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CYCL3</v>
      </c>
      <c r="AK76" s="41"/>
      <c r="AL76" s="41" t="str">
        <f t="shared" si="10"/>
        <v>05</v>
      </c>
      <c r="AM76" s="43" t="str">
        <f t="shared" si="11"/>
        <v>00</v>
      </c>
      <c r="AN76" s="43" t="str">
        <f t="shared" si="12"/>
        <v>00</v>
      </c>
      <c r="AO76" s="43" t="str">
        <f t="shared" si="13"/>
        <v>00</v>
      </c>
      <c r="AQ76" t="str">
        <f t="shared" si="8"/>
        <v xml:space="preserve">    (U4)0x00000005U,                                                           /* 05 CYCL3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CYCL4</v>
      </c>
      <c r="AK77" s="41"/>
      <c r="AL77" s="41" t="str">
        <f t="shared" si="10"/>
        <v>06</v>
      </c>
      <c r="AM77" s="43" t="str">
        <f t="shared" si="11"/>
        <v>00</v>
      </c>
      <c r="AN77" s="43" t="str">
        <f t="shared" si="12"/>
        <v>00</v>
      </c>
      <c r="AO77" s="43" t="str">
        <f t="shared" si="13"/>
        <v>00</v>
      </c>
      <c r="AQ77" t="str">
        <f t="shared" si="8"/>
        <v xml:space="preserve">    (U4)0x00000006U,                                                           /* 06 CYCL4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UNKNOWN</v>
      </c>
      <c r="AK78" s="41"/>
      <c r="AL78" s="41" t="str">
        <f t="shared" si="10"/>
        <v>07</v>
      </c>
      <c r="AM78" s="43" t="str">
        <f t="shared" si="11"/>
        <v>00</v>
      </c>
      <c r="AN78" s="43" t="str">
        <f t="shared" si="12"/>
        <v>00</v>
      </c>
      <c r="AO78" s="43" t="str">
        <f t="shared" si="13"/>
        <v>00</v>
      </c>
      <c r="AQ78" t="str">
        <f t="shared" si="8"/>
        <v xml:space="preserve">    (U4)0x00000007U,                                                           /* 07 UNKNOWN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UNKNOWN</v>
      </c>
      <c r="AK79" s="41"/>
      <c r="AL79" s="41" t="str">
        <f t="shared" si="10"/>
        <v>08</v>
      </c>
      <c r="AM79" s="43" t="str">
        <f t="shared" si="11"/>
        <v>00</v>
      </c>
      <c r="AN79" s="43" t="str">
        <f t="shared" si="12"/>
        <v>00</v>
      </c>
      <c r="AO79" s="43" t="str">
        <f t="shared" si="13"/>
        <v>00</v>
      </c>
      <c r="AQ79" t="str">
        <f t="shared" si="8"/>
        <v xml:space="preserve">    (U4)0x00000008U,                                                           /* 08 UNKNOWN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UNKNOWN</v>
      </c>
      <c r="AK80" s="41"/>
      <c r="AL80" s="41" t="str">
        <f t="shared" si="10"/>
        <v>09</v>
      </c>
      <c r="AM80" s="43" t="str">
        <f t="shared" si="11"/>
        <v>00</v>
      </c>
      <c r="AN80" s="43" t="str">
        <f t="shared" si="12"/>
        <v>00</v>
      </c>
      <c r="AO80" s="43" t="str">
        <f t="shared" si="13"/>
        <v>00</v>
      </c>
      <c r="AQ80" t="str">
        <f t="shared" si="8"/>
        <v xml:space="preserve">    (U4)0x00000009U,                                                           /* 09 UNKNOWN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UNKNOWN</v>
      </c>
      <c r="AK81" s="41"/>
      <c r="AL81" s="41" t="str">
        <f t="shared" si="10"/>
        <v>0A</v>
      </c>
      <c r="AM81" s="43" t="str">
        <f t="shared" si="11"/>
        <v>00</v>
      </c>
      <c r="AN81" s="43" t="str">
        <f t="shared" si="12"/>
        <v>00</v>
      </c>
      <c r="AO81" s="43" t="str">
        <f t="shared" si="13"/>
        <v>00</v>
      </c>
      <c r="AQ81" t="str">
        <f t="shared" si="8"/>
        <v xml:space="preserve">    (U4)0x0000000AU,                                                           /* 10 UNKNOWN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UNKNOWN</v>
      </c>
      <c r="AK82" s="41"/>
      <c r="AL82" s="41" t="str">
        <f t="shared" si="10"/>
        <v>0B</v>
      </c>
      <c r="AM82" s="43" t="str">
        <f t="shared" si="11"/>
        <v>00</v>
      </c>
      <c r="AN82" s="43" t="str">
        <f t="shared" si="12"/>
        <v>00</v>
      </c>
      <c r="AO82" s="43" t="str">
        <f t="shared" si="13"/>
        <v>00</v>
      </c>
      <c r="AQ82" t="str">
        <f t="shared" si="8"/>
        <v xml:space="preserve">    (U4)0x0000000BU,                                                           /* 11 UNKNOWN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UNKNOWN</v>
      </c>
      <c r="AK83" s="41"/>
      <c r="AL83" s="41" t="str">
        <f t="shared" si="10"/>
        <v>0C</v>
      </c>
      <c r="AM83" s="43" t="str">
        <f t="shared" si="11"/>
        <v>00</v>
      </c>
      <c r="AN83" s="43" t="str">
        <f t="shared" si="12"/>
        <v>00</v>
      </c>
      <c r="AO83" s="43" t="str">
        <f t="shared" si="13"/>
        <v>00</v>
      </c>
      <c r="AQ83" t="str">
        <f t="shared" si="8"/>
        <v xml:space="preserve">    (U4)0x0000000CU,                                                           /* 12 UNKNOWN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UNKNOWN</v>
      </c>
      <c r="AK84" s="41"/>
      <c r="AL84" s="41" t="str">
        <f t="shared" si="10"/>
        <v>0D</v>
      </c>
      <c r="AM84" s="43" t="str">
        <f t="shared" si="11"/>
        <v>00</v>
      </c>
      <c r="AN84" s="43" t="str">
        <f t="shared" si="12"/>
        <v>00</v>
      </c>
      <c r="AO84" s="43" t="str">
        <f t="shared" si="13"/>
        <v>00</v>
      </c>
      <c r="AQ84" t="str">
        <f t="shared" si="8"/>
        <v xml:space="preserve">    (U4)0x0000000DU,                                                           /* 13 UNKNOWN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UNKNOWN</v>
      </c>
      <c r="AK85" s="41"/>
      <c r="AL85" s="41" t="str">
        <f t="shared" si="10"/>
        <v>0E</v>
      </c>
      <c r="AM85" s="43" t="str">
        <f t="shared" si="11"/>
        <v>00</v>
      </c>
      <c r="AN85" s="43" t="str">
        <f t="shared" si="12"/>
        <v>00</v>
      </c>
      <c r="AO85" s="43" t="str">
        <f t="shared" si="13"/>
        <v>00</v>
      </c>
      <c r="AQ85" t="str">
        <f t="shared" si="8"/>
        <v xml:space="preserve">    (U4)0x0000000EU,                                                           /* 14 UNKNOWN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UNKNOWN</v>
      </c>
      <c r="AK86" s="41"/>
      <c r="AL86" s="41" t="str">
        <f t="shared" si="10"/>
        <v>0F</v>
      </c>
      <c r="AM86" s="43" t="str">
        <f t="shared" si="11"/>
        <v>00</v>
      </c>
      <c r="AN86" s="43" t="str">
        <f t="shared" si="12"/>
        <v>00</v>
      </c>
      <c r="AO86" s="43" t="str">
        <f t="shared" si="13"/>
        <v>00</v>
      </c>
      <c r="AQ86" t="str">
        <f t="shared" si="8"/>
        <v xml:space="preserve">    (U4)0x0000000FU,                                                           /* 15 UNKNOWN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1</v>
      </c>
      <c r="AF87" s="102">
        <f t="shared" si="17"/>
        <v>0</v>
      </c>
      <c r="AG87" s="102">
        <f t="shared" si="17"/>
        <v>0</v>
      </c>
      <c r="AH87" s="102">
        <f t="shared" si="17"/>
        <v>0</v>
      </c>
      <c r="AI87" s="102">
        <f t="shared" si="17"/>
        <v>0</v>
      </c>
      <c r="AJ87" s="28" t="str">
        <f t="shared" si="7"/>
        <v>UNKNOWN</v>
      </c>
      <c r="AK87" s="41"/>
      <c r="AL87" s="41" t="str">
        <f t="shared" si="10"/>
        <v>10</v>
      </c>
      <c r="AM87" s="43" t="str">
        <f t="shared" si="11"/>
        <v>00</v>
      </c>
      <c r="AN87" s="43" t="str">
        <f t="shared" si="12"/>
        <v>00</v>
      </c>
      <c r="AO87" s="43" t="str">
        <f t="shared" si="13"/>
        <v>00</v>
      </c>
      <c r="AQ87" t="str">
        <f t="shared" si="8"/>
        <v xml:space="preserve">    (U4)0x00000010U,                                                           /* 16 UNKNOWN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1</v>
      </c>
      <c r="AF88" s="102">
        <f t="shared" si="17"/>
        <v>0</v>
      </c>
      <c r="AG88" s="102">
        <f t="shared" si="17"/>
        <v>0</v>
      </c>
      <c r="AH88" s="102">
        <f t="shared" si="17"/>
        <v>0</v>
      </c>
      <c r="AI88" s="102">
        <f t="shared" si="17"/>
        <v>1</v>
      </c>
      <c r="AJ88" s="28" t="str">
        <f t="shared" si="7"/>
        <v>UNKNOWN</v>
      </c>
      <c r="AK88" s="41"/>
      <c r="AL88" s="41" t="str">
        <f t="shared" si="10"/>
        <v>11</v>
      </c>
      <c r="AM88" s="43" t="str">
        <f t="shared" si="11"/>
        <v>00</v>
      </c>
      <c r="AN88" s="43" t="str">
        <f t="shared" si="12"/>
        <v>00</v>
      </c>
      <c r="AO88" s="43" t="str">
        <f t="shared" si="13"/>
        <v>00</v>
      </c>
      <c r="AQ88" t="str">
        <f t="shared" si="8"/>
        <v xml:space="preserve">    (U4)0x00000011U,                                                           /* 17 UNKNOWN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1</v>
      </c>
      <c r="AF89" s="102">
        <f t="shared" si="17"/>
        <v>0</v>
      </c>
      <c r="AG89" s="102">
        <f t="shared" si="17"/>
        <v>0</v>
      </c>
      <c r="AH89" s="102">
        <f t="shared" si="17"/>
        <v>1</v>
      </c>
      <c r="AI89" s="102">
        <f t="shared" si="17"/>
        <v>0</v>
      </c>
      <c r="AJ89" s="28" t="str">
        <f t="shared" si="7"/>
        <v>UNKNOWN</v>
      </c>
      <c r="AK89" s="41"/>
      <c r="AL89" s="41" t="str">
        <f t="shared" si="10"/>
        <v>12</v>
      </c>
      <c r="AM89" s="43" t="str">
        <f t="shared" si="11"/>
        <v>00</v>
      </c>
      <c r="AN89" s="43" t="str">
        <f t="shared" si="12"/>
        <v>00</v>
      </c>
      <c r="AO89" s="43" t="str">
        <f t="shared" si="13"/>
        <v>00</v>
      </c>
      <c r="AQ89" t="str">
        <f t="shared" si="8"/>
        <v xml:space="preserve">    (U4)0x00000012U,                                                           /* 18 UNKNOWN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1</v>
      </c>
      <c r="AF90" s="102">
        <f t="shared" si="17"/>
        <v>0</v>
      </c>
      <c r="AG90" s="102">
        <f t="shared" si="17"/>
        <v>0</v>
      </c>
      <c r="AH90" s="102">
        <f t="shared" si="17"/>
        <v>1</v>
      </c>
      <c r="AI90" s="102">
        <f t="shared" si="17"/>
        <v>1</v>
      </c>
      <c r="AJ90" s="28" t="str">
        <f t="shared" si="7"/>
        <v>UNKNOWN</v>
      </c>
      <c r="AK90" s="41"/>
      <c r="AL90" s="41" t="str">
        <f t="shared" si="10"/>
        <v>13</v>
      </c>
      <c r="AM90" s="43" t="str">
        <f t="shared" si="11"/>
        <v>00</v>
      </c>
      <c r="AN90" s="43" t="str">
        <f t="shared" si="12"/>
        <v>00</v>
      </c>
      <c r="AO90" s="43" t="str">
        <f t="shared" si="13"/>
        <v>00</v>
      </c>
      <c r="AQ90" t="str">
        <f t="shared" si="8"/>
        <v xml:space="preserve">    (U4)0x00000013U,                                                           /* 19 UNKNOWN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1</v>
      </c>
      <c r="AF91" s="102">
        <f t="shared" si="17"/>
        <v>0</v>
      </c>
      <c r="AG91" s="102">
        <f t="shared" si="17"/>
        <v>1</v>
      </c>
      <c r="AH91" s="102">
        <f t="shared" si="17"/>
        <v>0</v>
      </c>
      <c r="AI91" s="102">
        <f t="shared" si="17"/>
        <v>0</v>
      </c>
      <c r="AJ91" s="28" t="str">
        <f t="shared" si="7"/>
        <v>UNKNOWN</v>
      </c>
      <c r="AK91" s="41"/>
      <c r="AL91" s="41" t="str">
        <f t="shared" si="10"/>
        <v>14</v>
      </c>
      <c r="AM91" s="43" t="str">
        <f t="shared" si="11"/>
        <v>00</v>
      </c>
      <c r="AN91" s="43" t="str">
        <f t="shared" si="12"/>
        <v>00</v>
      </c>
      <c r="AO91" s="43" t="str">
        <f t="shared" si="13"/>
        <v>00</v>
      </c>
      <c r="AQ91" t="str">
        <f t="shared" si="8"/>
        <v xml:space="preserve">    (U4)0x00000014U,                                                           /* 20 UNKNOWN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1</v>
      </c>
      <c r="AF92" s="102">
        <f t="shared" si="17"/>
        <v>0</v>
      </c>
      <c r="AG92" s="102">
        <f t="shared" si="17"/>
        <v>1</v>
      </c>
      <c r="AH92" s="102">
        <f t="shared" si="17"/>
        <v>0</v>
      </c>
      <c r="AI92" s="102">
        <f t="shared" si="17"/>
        <v>1</v>
      </c>
      <c r="AJ92" s="28" t="str">
        <f t="shared" si="7"/>
        <v>UNKNOWN</v>
      </c>
      <c r="AK92" s="41"/>
      <c r="AL92" s="41" t="str">
        <f t="shared" si="10"/>
        <v>15</v>
      </c>
      <c r="AM92" s="43" t="str">
        <f t="shared" si="11"/>
        <v>00</v>
      </c>
      <c r="AN92" s="43" t="str">
        <f t="shared" si="12"/>
        <v>00</v>
      </c>
      <c r="AO92" s="43" t="str">
        <f t="shared" si="13"/>
        <v>00</v>
      </c>
      <c r="AQ92" t="str">
        <f t="shared" si="8"/>
        <v xml:space="preserve">    (U4)0x00000015U,                                                           /* 21 UNKNOWN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1</v>
      </c>
      <c r="AF93" s="102">
        <f t="shared" si="17"/>
        <v>0</v>
      </c>
      <c r="AG93" s="102">
        <f t="shared" si="17"/>
        <v>1</v>
      </c>
      <c r="AH93" s="102">
        <f t="shared" si="17"/>
        <v>1</v>
      </c>
      <c r="AI93" s="102">
        <f t="shared" si="17"/>
        <v>0</v>
      </c>
      <c r="AJ93" s="28" t="str">
        <f t="shared" si="7"/>
        <v>UNKNOWN</v>
      </c>
      <c r="AK93" s="41"/>
      <c r="AL93" s="41" t="str">
        <f t="shared" si="10"/>
        <v>16</v>
      </c>
      <c r="AM93" s="43" t="str">
        <f t="shared" si="11"/>
        <v>00</v>
      </c>
      <c r="AN93" s="43" t="str">
        <f t="shared" si="12"/>
        <v>00</v>
      </c>
      <c r="AO93" s="43" t="str">
        <f t="shared" si="13"/>
        <v>00</v>
      </c>
      <c r="AQ93" t="str">
        <f t="shared" si="8"/>
        <v xml:space="preserve">    (U4)0x00000016U,                                                           /* 22 UNKNOWN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1</v>
      </c>
      <c r="AF94" s="102">
        <f t="shared" si="17"/>
        <v>0</v>
      </c>
      <c r="AG94" s="102">
        <f t="shared" si="17"/>
        <v>1</v>
      </c>
      <c r="AH94" s="102">
        <f t="shared" si="17"/>
        <v>1</v>
      </c>
      <c r="AI94" s="102">
        <f t="shared" ref="AI94" si="18">IF(AI29=1,1,0)</f>
        <v>1</v>
      </c>
      <c r="AJ94" s="28" t="str">
        <f t="shared" si="7"/>
        <v>UNKNOWN</v>
      </c>
      <c r="AK94" s="41"/>
      <c r="AL94" s="41" t="str">
        <f t="shared" si="10"/>
        <v>17</v>
      </c>
      <c r="AM94" s="43" t="str">
        <f t="shared" si="11"/>
        <v>00</v>
      </c>
      <c r="AN94" s="43" t="str">
        <f t="shared" si="12"/>
        <v>00</v>
      </c>
      <c r="AO94" s="43" t="str">
        <f t="shared" si="13"/>
        <v>00</v>
      </c>
      <c r="AQ94" t="str">
        <f t="shared" si="8"/>
        <v xml:space="preserve">    (U4)0x00000017U,                                                           /* 23 UNKNOWN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1</v>
      </c>
      <c r="AF95" s="102">
        <f t="shared" si="19"/>
        <v>1</v>
      </c>
      <c r="AG95" s="102">
        <f t="shared" si="19"/>
        <v>0</v>
      </c>
      <c r="AH95" s="102">
        <f t="shared" si="19"/>
        <v>0</v>
      </c>
      <c r="AI95" s="102">
        <f t="shared" si="19"/>
        <v>0</v>
      </c>
      <c r="AJ95" s="28" t="str">
        <f t="shared" si="7"/>
        <v>UNKNOWN</v>
      </c>
      <c r="AK95" s="41"/>
      <c r="AL95" s="41" t="str">
        <f t="shared" si="10"/>
        <v>18</v>
      </c>
      <c r="AM95" s="43" t="str">
        <f t="shared" si="11"/>
        <v>00</v>
      </c>
      <c r="AN95" s="43" t="str">
        <f t="shared" si="12"/>
        <v>00</v>
      </c>
      <c r="AO95" s="43" t="str">
        <f t="shared" si="13"/>
        <v>00</v>
      </c>
      <c r="AQ95" t="str">
        <f t="shared" si="8"/>
        <v xml:space="preserve">    (U4)0x00000018U,                                                           /* 24 UNKNOWN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1</v>
      </c>
      <c r="AF96" s="102">
        <f t="shared" si="19"/>
        <v>1</v>
      </c>
      <c r="AG96" s="102">
        <f t="shared" si="19"/>
        <v>0</v>
      </c>
      <c r="AH96" s="102">
        <f t="shared" si="19"/>
        <v>0</v>
      </c>
      <c r="AI96" s="102">
        <f t="shared" si="19"/>
        <v>1</v>
      </c>
      <c r="AJ96" s="28" t="str">
        <f t="shared" si="7"/>
        <v>UNKNOWN</v>
      </c>
      <c r="AK96" s="41"/>
      <c r="AL96" s="41" t="str">
        <f t="shared" si="10"/>
        <v>19</v>
      </c>
      <c r="AM96" s="43" t="str">
        <f t="shared" si="11"/>
        <v>00</v>
      </c>
      <c r="AN96" s="43" t="str">
        <f t="shared" si="12"/>
        <v>00</v>
      </c>
      <c r="AO96" s="43" t="str">
        <f t="shared" si="13"/>
        <v>00</v>
      </c>
      <c r="AQ96" t="str">
        <f t="shared" si="8"/>
        <v xml:space="preserve">    (U4)0x00000019U,                                                           /* 25 UNKNOWN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1</v>
      </c>
      <c r="AF97" s="102">
        <f t="shared" si="19"/>
        <v>1</v>
      </c>
      <c r="AG97" s="102">
        <f t="shared" si="19"/>
        <v>0</v>
      </c>
      <c r="AH97" s="102">
        <f t="shared" si="19"/>
        <v>1</v>
      </c>
      <c r="AI97" s="102">
        <f t="shared" si="19"/>
        <v>0</v>
      </c>
      <c r="AJ97" s="28" t="str">
        <f t="shared" si="7"/>
        <v>UNKNOWN</v>
      </c>
      <c r="AK97" s="41"/>
      <c r="AL97" s="41" t="str">
        <f t="shared" si="10"/>
        <v>1A</v>
      </c>
      <c r="AM97" s="43" t="str">
        <f t="shared" si="11"/>
        <v>00</v>
      </c>
      <c r="AN97" s="43" t="str">
        <f t="shared" si="12"/>
        <v>00</v>
      </c>
      <c r="AO97" s="43" t="str">
        <f t="shared" si="13"/>
        <v>00</v>
      </c>
      <c r="AQ97" t="str">
        <f t="shared" si="8"/>
        <v xml:space="preserve">    (U4)0x0000001AU,                                                           /* 26 UNKNOWN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1</v>
      </c>
      <c r="AF98" s="102">
        <f t="shared" si="19"/>
        <v>1</v>
      </c>
      <c r="AG98" s="102">
        <f t="shared" si="19"/>
        <v>0</v>
      </c>
      <c r="AH98" s="102">
        <f t="shared" si="19"/>
        <v>1</v>
      </c>
      <c r="AI98" s="102">
        <f t="shared" si="19"/>
        <v>1</v>
      </c>
      <c r="AJ98" s="28" t="str">
        <f t="shared" si="7"/>
        <v>UNKNOWN</v>
      </c>
      <c r="AK98" s="41"/>
      <c r="AL98" s="41" t="str">
        <f t="shared" si="10"/>
        <v>1B</v>
      </c>
      <c r="AM98" s="43" t="str">
        <f t="shared" si="11"/>
        <v>00</v>
      </c>
      <c r="AN98" s="43" t="str">
        <f t="shared" si="12"/>
        <v>00</v>
      </c>
      <c r="AO98" s="43" t="str">
        <f t="shared" si="13"/>
        <v>00</v>
      </c>
      <c r="AQ98" t="str">
        <f t="shared" si="8"/>
        <v xml:space="preserve">    (U4)0x0000001BU,                                                           /* 27 UNKNOWN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1</v>
      </c>
      <c r="AF99" s="102">
        <f t="shared" si="19"/>
        <v>1</v>
      </c>
      <c r="AG99" s="102">
        <f t="shared" si="19"/>
        <v>1</v>
      </c>
      <c r="AH99" s="102">
        <f t="shared" si="19"/>
        <v>0</v>
      </c>
      <c r="AI99" s="102">
        <f t="shared" si="19"/>
        <v>0</v>
      </c>
      <c r="AJ99" s="28" t="str">
        <f t="shared" si="7"/>
        <v>UNKNOWN</v>
      </c>
      <c r="AK99" s="41"/>
      <c r="AL99" s="41" t="str">
        <f t="shared" si="10"/>
        <v>1C</v>
      </c>
      <c r="AM99" s="43" t="str">
        <f t="shared" si="11"/>
        <v>00</v>
      </c>
      <c r="AN99" s="43" t="str">
        <f t="shared" si="12"/>
        <v>00</v>
      </c>
      <c r="AO99" s="43" t="str">
        <f t="shared" si="13"/>
        <v>00</v>
      </c>
      <c r="AQ99" t="str">
        <f t="shared" si="8"/>
        <v xml:space="preserve">    (U4)0x0000001CU,                                                           /* 28 UNKNOWN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1</v>
      </c>
      <c r="AF100" s="102">
        <f t="shared" si="19"/>
        <v>1</v>
      </c>
      <c r="AG100" s="102">
        <f t="shared" si="19"/>
        <v>1</v>
      </c>
      <c r="AH100" s="102">
        <f t="shared" si="19"/>
        <v>0</v>
      </c>
      <c r="AI100" s="102">
        <f t="shared" si="19"/>
        <v>1</v>
      </c>
      <c r="AJ100" s="28" t="str">
        <f t="shared" si="7"/>
        <v>UNKNOWN</v>
      </c>
      <c r="AK100" s="41"/>
      <c r="AL100" s="41" t="str">
        <f t="shared" si="10"/>
        <v>1D</v>
      </c>
      <c r="AM100" s="43" t="str">
        <f t="shared" si="11"/>
        <v>00</v>
      </c>
      <c r="AN100" s="43" t="str">
        <f t="shared" si="12"/>
        <v>00</v>
      </c>
      <c r="AO100" s="43" t="str">
        <f t="shared" si="13"/>
        <v>00</v>
      </c>
      <c r="AQ100" t="str">
        <f t="shared" si="8"/>
        <v xml:space="preserve">    (U4)0x0000001DU,                                                           /* 29 UNKNOWN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1</v>
      </c>
      <c r="AF101" s="102">
        <f t="shared" si="19"/>
        <v>1</v>
      </c>
      <c r="AG101" s="102">
        <f t="shared" si="19"/>
        <v>1</v>
      </c>
      <c r="AH101" s="102">
        <f t="shared" si="19"/>
        <v>1</v>
      </c>
      <c r="AI101" s="102">
        <f t="shared" si="19"/>
        <v>0</v>
      </c>
      <c r="AJ101" s="28" t="str">
        <f t="shared" si="7"/>
        <v>UNKNOWN</v>
      </c>
      <c r="AK101" s="41"/>
      <c r="AL101" s="41" t="str">
        <f t="shared" si="10"/>
        <v>1E</v>
      </c>
      <c r="AM101" s="43" t="str">
        <f t="shared" si="11"/>
        <v>00</v>
      </c>
      <c r="AN101" s="43" t="str">
        <f t="shared" si="12"/>
        <v>00</v>
      </c>
      <c r="AO101" s="43" t="str">
        <f t="shared" si="13"/>
        <v>00</v>
      </c>
      <c r="AQ101" t="str">
        <f t="shared" si="8"/>
        <v xml:space="preserve">    (U4)0x0000001EU,                                                           /* 30 UNKNOWN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1</v>
      </c>
      <c r="AF102" s="102">
        <f t="shared" si="19"/>
        <v>1</v>
      </c>
      <c r="AG102" s="102">
        <f t="shared" si="19"/>
        <v>1</v>
      </c>
      <c r="AH102" s="102">
        <f t="shared" si="19"/>
        <v>1</v>
      </c>
      <c r="AI102" s="102">
        <f t="shared" ref="AI102" si="20">IF(AI37=1,1,0)</f>
        <v>1</v>
      </c>
      <c r="AJ102" s="28" t="str">
        <f t="shared" si="7"/>
        <v>UNKNOWN</v>
      </c>
      <c r="AK102" s="41"/>
      <c r="AL102" s="41" t="str">
        <f t="shared" si="10"/>
        <v>1F</v>
      </c>
      <c r="AM102" s="43" t="str">
        <f t="shared" si="11"/>
        <v>00</v>
      </c>
      <c r="AN102" s="43" t="str">
        <f t="shared" si="12"/>
        <v>00</v>
      </c>
      <c r="AO102" s="43" t="str">
        <f t="shared" si="13"/>
        <v>00</v>
      </c>
      <c r="AQ102" t="str">
        <f t="shared" si="8"/>
        <v xml:space="preserve">    (U4)0x0000001FU                                                            /* 31 UNKNOWN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BC</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1</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1F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1</v>
      </c>
      <c r="AF137" s="102">
        <f t="shared" si="29"/>
        <v>1</v>
      </c>
      <c r="AG137" s="102">
        <f t="shared" si="29"/>
        <v>1</v>
      </c>
      <c r="AH137" s="102">
        <f t="shared" si="29"/>
        <v>1</v>
      </c>
      <c r="AI137" s="102">
        <f t="shared" si="29"/>
        <v>1</v>
      </c>
      <c r="AJ137" s="28" t="str">
        <f t="shared" si="30"/>
        <v>SINGLE</v>
      </c>
      <c r="AK137" s="41"/>
      <c r="AL137" s="41" t="str">
        <f t="shared" ref="AL137:AL199" si="33">BIN2HEX(AB137&amp;AC137&amp;AD137&amp;AE137&amp;AF137&amp;AG137&amp;AH137&amp;AI137,2)</f>
        <v>1F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(U4)0x0000001FU,                                                           /* 01 SINGLE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1</v>
      </c>
      <c r="AF138" s="102">
        <f t="shared" si="29"/>
        <v>1</v>
      </c>
      <c r="AG138" s="102">
        <f t="shared" si="29"/>
        <v>1</v>
      </c>
      <c r="AH138" s="102">
        <f t="shared" si="29"/>
        <v>1</v>
      </c>
      <c r="AI138" s="102">
        <f t="shared" si="29"/>
        <v>1</v>
      </c>
      <c r="AJ138" s="28" t="str">
        <f t="shared" si="30"/>
        <v>ON</v>
      </c>
      <c r="AK138" s="41"/>
      <c r="AL138" s="41" t="str">
        <f t="shared" si="33"/>
        <v>1F</v>
      </c>
      <c r="AM138" s="43" t="str">
        <f t="shared" si="34"/>
        <v>00</v>
      </c>
      <c r="AN138" s="43" t="str">
        <f t="shared" si="35"/>
        <v>00</v>
      </c>
      <c r="AO138" s="43" t="str">
        <f t="shared" si="36"/>
        <v>00</v>
      </c>
      <c r="AQ138" t="str">
        <f t="shared" si="31"/>
        <v xml:space="preserve">    (U4)0x0000001FU,                                                           /* 02 ON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1</v>
      </c>
      <c r="AF139" s="102">
        <f t="shared" si="29"/>
        <v>1</v>
      </c>
      <c r="AG139" s="102">
        <f t="shared" si="29"/>
        <v>1</v>
      </c>
      <c r="AH139" s="102">
        <f t="shared" si="29"/>
        <v>1</v>
      </c>
      <c r="AI139" s="102">
        <f t="shared" si="29"/>
        <v>1</v>
      </c>
      <c r="AJ139" s="28" t="str">
        <f t="shared" si="30"/>
        <v>CYCL1</v>
      </c>
      <c r="AK139" s="41"/>
      <c r="AL139" s="41" t="str">
        <f t="shared" si="33"/>
        <v>1F</v>
      </c>
      <c r="AM139" s="43" t="str">
        <f t="shared" si="34"/>
        <v>00</v>
      </c>
      <c r="AN139" s="43" t="str">
        <f t="shared" si="35"/>
        <v>00</v>
      </c>
      <c r="AO139" s="43" t="str">
        <f t="shared" si="36"/>
        <v>00</v>
      </c>
      <c r="AQ139" t="str">
        <f t="shared" si="31"/>
        <v xml:space="preserve">    (U4)0x0000001FU,                                                           /* 03 CYCL1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1</v>
      </c>
      <c r="AF140" s="102">
        <f t="shared" si="29"/>
        <v>1</v>
      </c>
      <c r="AG140" s="102">
        <f t="shared" si="29"/>
        <v>1</v>
      </c>
      <c r="AH140" s="102">
        <f t="shared" si="29"/>
        <v>1</v>
      </c>
      <c r="AI140" s="102">
        <f t="shared" si="29"/>
        <v>1</v>
      </c>
      <c r="AJ140" s="28" t="str">
        <f t="shared" si="30"/>
        <v>CYCL2</v>
      </c>
      <c r="AK140" s="41"/>
      <c r="AL140" s="41" t="str">
        <f t="shared" si="33"/>
        <v>1F</v>
      </c>
      <c r="AM140" s="43" t="str">
        <f t="shared" si="34"/>
        <v>00</v>
      </c>
      <c r="AN140" s="43" t="str">
        <f t="shared" si="35"/>
        <v>00</v>
      </c>
      <c r="AO140" s="43" t="str">
        <f t="shared" si="36"/>
        <v>00</v>
      </c>
      <c r="AQ140" t="str">
        <f t="shared" si="31"/>
        <v xml:space="preserve">    (U4)0x0000001FU,                                                           /* 04 CYCL2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1</v>
      </c>
      <c r="AF141" s="102">
        <f t="shared" si="29"/>
        <v>1</v>
      </c>
      <c r="AG141" s="102">
        <f t="shared" si="29"/>
        <v>1</v>
      </c>
      <c r="AH141" s="102">
        <f t="shared" si="29"/>
        <v>1</v>
      </c>
      <c r="AI141" s="102">
        <f t="shared" si="29"/>
        <v>1</v>
      </c>
      <c r="AJ141" s="28" t="str">
        <f t="shared" si="30"/>
        <v>CYCL3</v>
      </c>
      <c r="AK141" s="41"/>
      <c r="AL141" s="41" t="str">
        <f t="shared" si="33"/>
        <v>1F</v>
      </c>
      <c r="AM141" s="43" t="str">
        <f t="shared" si="34"/>
        <v>00</v>
      </c>
      <c r="AN141" s="43" t="str">
        <f t="shared" si="35"/>
        <v>00</v>
      </c>
      <c r="AO141" s="43" t="str">
        <f t="shared" si="36"/>
        <v>00</v>
      </c>
      <c r="AQ141" t="str">
        <f t="shared" si="31"/>
        <v xml:space="preserve">    (U4)0x0000001FU,                                                           /* 05 CYCL3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1</v>
      </c>
      <c r="AF142" s="102">
        <f t="shared" si="29"/>
        <v>1</v>
      </c>
      <c r="AG142" s="102">
        <f t="shared" si="29"/>
        <v>1</v>
      </c>
      <c r="AH142" s="102">
        <f t="shared" si="29"/>
        <v>1</v>
      </c>
      <c r="AI142" s="102">
        <f t="shared" si="29"/>
        <v>1</v>
      </c>
      <c r="AJ142" s="28" t="str">
        <f t="shared" si="30"/>
        <v>CYCL4</v>
      </c>
      <c r="AK142" s="41"/>
      <c r="AL142" s="41" t="str">
        <f t="shared" si="33"/>
        <v>1F</v>
      </c>
      <c r="AM142" s="43" t="str">
        <f t="shared" si="34"/>
        <v>00</v>
      </c>
      <c r="AN142" s="43" t="str">
        <f t="shared" si="35"/>
        <v>00</v>
      </c>
      <c r="AO142" s="43" t="str">
        <f t="shared" si="36"/>
        <v>00</v>
      </c>
      <c r="AQ142" t="str">
        <f t="shared" si="31"/>
        <v xml:space="preserve">    (U4)0x0000001FU,                                                           /* 06 CYCL4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1</v>
      </c>
      <c r="AF143" s="102">
        <f t="shared" si="29"/>
        <v>1</v>
      </c>
      <c r="AG143" s="102">
        <f t="shared" si="29"/>
        <v>1</v>
      </c>
      <c r="AH143" s="102">
        <f t="shared" si="29"/>
        <v>1</v>
      </c>
      <c r="AI143" s="102">
        <f t="shared" ref="AI143" si="37">IF(OR(AI13=0,AI13=1),1,0)</f>
        <v>1</v>
      </c>
      <c r="AJ143" s="28" t="str">
        <f t="shared" si="30"/>
        <v>UNKNOWN</v>
      </c>
      <c r="AK143" s="41"/>
      <c r="AL143" s="41" t="str">
        <f t="shared" si="33"/>
        <v>1F</v>
      </c>
      <c r="AM143" s="43" t="str">
        <f t="shared" si="34"/>
        <v>00</v>
      </c>
      <c r="AN143" s="43" t="str">
        <f t="shared" si="35"/>
        <v>00</v>
      </c>
      <c r="AO143" s="43" t="str">
        <f t="shared" si="36"/>
        <v>00</v>
      </c>
      <c r="AQ143" t="str">
        <f t="shared" si="31"/>
        <v xml:space="preserve">    (U4)0x0000001FU,                                                           /* 07 UNKNOWN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1</v>
      </c>
      <c r="AF144" s="102">
        <f t="shared" si="38"/>
        <v>1</v>
      </c>
      <c r="AG144" s="102">
        <f t="shared" si="38"/>
        <v>1</v>
      </c>
      <c r="AH144" s="102">
        <f t="shared" si="38"/>
        <v>1</v>
      </c>
      <c r="AI144" s="102">
        <f t="shared" si="38"/>
        <v>1</v>
      </c>
      <c r="AJ144" s="28" t="str">
        <f t="shared" si="30"/>
        <v>UNKNOWN</v>
      </c>
      <c r="AK144" s="41"/>
      <c r="AL144" s="41" t="str">
        <f t="shared" si="33"/>
        <v>1F</v>
      </c>
      <c r="AM144" s="43" t="str">
        <f t="shared" si="34"/>
        <v>00</v>
      </c>
      <c r="AN144" s="43" t="str">
        <f t="shared" si="35"/>
        <v>00</v>
      </c>
      <c r="AO144" s="43" t="str">
        <f t="shared" si="36"/>
        <v>00</v>
      </c>
      <c r="AQ144" t="str">
        <f t="shared" si="31"/>
        <v xml:space="preserve">    (U4)0x0000001FU,                                                           /* 08 UNKNOWN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1</v>
      </c>
      <c r="AF145" s="102">
        <f t="shared" si="38"/>
        <v>1</v>
      </c>
      <c r="AG145" s="102">
        <f t="shared" si="38"/>
        <v>1</v>
      </c>
      <c r="AH145" s="102">
        <f t="shared" si="38"/>
        <v>1</v>
      </c>
      <c r="AI145" s="102">
        <f t="shared" si="38"/>
        <v>1</v>
      </c>
      <c r="AJ145" s="28" t="str">
        <f t="shared" si="30"/>
        <v>UNKNOWN</v>
      </c>
      <c r="AK145" s="41"/>
      <c r="AL145" s="41" t="str">
        <f t="shared" si="33"/>
        <v>1F</v>
      </c>
      <c r="AM145" s="43" t="str">
        <f t="shared" si="34"/>
        <v>00</v>
      </c>
      <c r="AN145" s="43" t="str">
        <f t="shared" si="35"/>
        <v>00</v>
      </c>
      <c r="AO145" s="43" t="str">
        <f t="shared" si="36"/>
        <v>00</v>
      </c>
      <c r="AQ145" t="str">
        <f t="shared" si="31"/>
        <v xml:space="preserve">    (U4)0x0000001FU,                                                           /* 09 UNKNOWN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1</v>
      </c>
      <c r="AF146" s="102">
        <f t="shared" si="38"/>
        <v>1</v>
      </c>
      <c r="AG146" s="102">
        <f t="shared" si="38"/>
        <v>1</v>
      </c>
      <c r="AH146" s="102">
        <f t="shared" si="38"/>
        <v>1</v>
      </c>
      <c r="AI146" s="102">
        <f t="shared" si="38"/>
        <v>1</v>
      </c>
      <c r="AJ146" s="28" t="str">
        <f t="shared" si="30"/>
        <v>UNKNOWN</v>
      </c>
      <c r="AK146" s="41"/>
      <c r="AL146" s="41" t="str">
        <f t="shared" si="33"/>
        <v>1F</v>
      </c>
      <c r="AM146" s="43" t="str">
        <f t="shared" si="34"/>
        <v>00</v>
      </c>
      <c r="AN146" s="43" t="str">
        <f t="shared" si="35"/>
        <v>00</v>
      </c>
      <c r="AO146" s="43" t="str">
        <f t="shared" si="36"/>
        <v>00</v>
      </c>
      <c r="AQ146" t="str">
        <f t="shared" si="31"/>
        <v xml:space="preserve">    (U4)0x0000001FU,                                                           /* 10 UNKNOWN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1</v>
      </c>
      <c r="AF147" s="102">
        <f t="shared" si="38"/>
        <v>1</v>
      </c>
      <c r="AG147" s="102">
        <f t="shared" si="38"/>
        <v>1</v>
      </c>
      <c r="AH147" s="102">
        <f t="shared" si="38"/>
        <v>1</v>
      </c>
      <c r="AI147" s="102">
        <f t="shared" si="38"/>
        <v>1</v>
      </c>
      <c r="AJ147" s="28" t="str">
        <f t="shared" si="30"/>
        <v>UNKNOWN</v>
      </c>
      <c r="AK147" s="41"/>
      <c r="AL147" s="41" t="str">
        <f t="shared" si="33"/>
        <v>1F</v>
      </c>
      <c r="AM147" s="43" t="str">
        <f t="shared" si="34"/>
        <v>00</v>
      </c>
      <c r="AN147" s="43" t="str">
        <f t="shared" si="35"/>
        <v>00</v>
      </c>
      <c r="AO147" s="43" t="str">
        <f t="shared" si="36"/>
        <v>00</v>
      </c>
      <c r="AQ147" t="str">
        <f t="shared" si="31"/>
        <v xml:space="preserve">    (U4)0x0000001FU,                                                           /* 11 UNKNOWN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1</v>
      </c>
      <c r="AF148" s="102">
        <f t="shared" si="38"/>
        <v>1</v>
      </c>
      <c r="AG148" s="102">
        <f t="shared" si="38"/>
        <v>1</v>
      </c>
      <c r="AH148" s="102">
        <f t="shared" si="38"/>
        <v>1</v>
      </c>
      <c r="AI148" s="102">
        <f t="shared" si="38"/>
        <v>1</v>
      </c>
      <c r="AJ148" s="28" t="str">
        <f t="shared" si="30"/>
        <v>UNKNOWN</v>
      </c>
      <c r="AK148" s="41"/>
      <c r="AL148" s="41" t="str">
        <f t="shared" si="33"/>
        <v>1F</v>
      </c>
      <c r="AM148" s="43" t="str">
        <f t="shared" si="34"/>
        <v>00</v>
      </c>
      <c r="AN148" s="43" t="str">
        <f t="shared" si="35"/>
        <v>00</v>
      </c>
      <c r="AO148" s="43" t="str">
        <f t="shared" si="36"/>
        <v>00</v>
      </c>
      <c r="AQ148" t="str">
        <f t="shared" si="31"/>
        <v xml:space="preserve">    (U4)0x0000001FU,                                                           /* 12 UNKNOWN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1</v>
      </c>
      <c r="AF149" s="102">
        <f t="shared" si="38"/>
        <v>1</v>
      </c>
      <c r="AG149" s="102">
        <f t="shared" si="38"/>
        <v>1</v>
      </c>
      <c r="AH149" s="102">
        <f t="shared" si="38"/>
        <v>1</v>
      </c>
      <c r="AI149" s="102">
        <f t="shared" si="38"/>
        <v>1</v>
      </c>
      <c r="AJ149" s="28" t="str">
        <f t="shared" si="30"/>
        <v>UNKNOWN</v>
      </c>
      <c r="AK149" s="41"/>
      <c r="AL149" s="41" t="str">
        <f t="shared" si="33"/>
        <v>1F</v>
      </c>
      <c r="AM149" s="43" t="str">
        <f t="shared" si="34"/>
        <v>00</v>
      </c>
      <c r="AN149" s="43" t="str">
        <f t="shared" si="35"/>
        <v>00</v>
      </c>
      <c r="AO149" s="43" t="str">
        <f t="shared" si="36"/>
        <v>00</v>
      </c>
      <c r="AQ149" t="str">
        <f t="shared" si="31"/>
        <v xml:space="preserve">    (U4)0x0000001FU,                                                           /* 13 UNKNOWN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1</v>
      </c>
      <c r="AF150" s="102">
        <f t="shared" si="38"/>
        <v>1</v>
      </c>
      <c r="AG150" s="102">
        <f t="shared" si="38"/>
        <v>1</v>
      </c>
      <c r="AH150" s="102">
        <f t="shared" si="38"/>
        <v>1</v>
      </c>
      <c r="AI150" s="102">
        <f t="shared" si="38"/>
        <v>1</v>
      </c>
      <c r="AJ150" s="28" t="str">
        <f t="shared" si="30"/>
        <v>UNKNOWN</v>
      </c>
      <c r="AK150" s="41"/>
      <c r="AL150" s="41" t="str">
        <f t="shared" si="33"/>
        <v>1F</v>
      </c>
      <c r="AM150" s="43" t="str">
        <f t="shared" si="34"/>
        <v>00</v>
      </c>
      <c r="AN150" s="43" t="str">
        <f t="shared" si="35"/>
        <v>00</v>
      </c>
      <c r="AO150" s="43" t="str">
        <f t="shared" si="36"/>
        <v>00</v>
      </c>
      <c r="AQ150" t="str">
        <f t="shared" si="31"/>
        <v xml:space="preserve">    (U4)0x0000001FU,                                                           /* 14 UNKNOWN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1</v>
      </c>
      <c r="AF151" s="102">
        <f t="shared" si="38"/>
        <v>1</v>
      </c>
      <c r="AG151" s="102">
        <f t="shared" si="38"/>
        <v>1</v>
      </c>
      <c r="AH151" s="102">
        <f t="shared" si="38"/>
        <v>1</v>
      </c>
      <c r="AI151" s="102">
        <f t="shared" ref="AI151" si="39">IF(OR(AI21=0,AI21=1),1,0)</f>
        <v>1</v>
      </c>
      <c r="AJ151" s="28" t="str">
        <f t="shared" si="30"/>
        <v>UNKNOWN</v>
      </c>
      <c r="AK151" s="41"/>
      <c r="AL151" s="41" t="str">
        <f t="shared" si="33"/>
        <v>1F</v>
      </c>
      <c r="AM151" s="43" t="str">
        <f t="shared" si="34"/>
        <v>00</v>
      </c>
      <c r="AN151" s="43" t="str">
        <f t="shared" si="35"/>
        <v>00</v>
      </c>
      <c r="AO151" s="43" t="str">
        <f t="shared" si="36"/>
        <v>00</v>
      </c>
      <c r="AQ151" t="str">
        <f t="shared" si="31"/>
        <v xml:space="preserve">    (U4)0x0000001FU,                                                           /* 15 UNKNOWN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1</v>
      </c>
      <c r="AF152" s="102">
        <f t="shared" si="40"/>
        <v>1</v>
      </c>
      <c r="AG152" s="102">
        <f t="shared" si="40"/>
        <v>1</v>
      </c>
      <c r="AH152" s="102">
        <f t="shared" si="40"/>
        <v>1</v>
      </c>
      <c r="AI152" s="102">
        <f t="shared" si="40"/>
        <v>1</v>
      </c>
      <c r="AJ152" s="28" t="str">
        <f t="shared" si="30"/>
        <v>UNKNOWN</v>
      </c>
      <c r="AK152" s="41"/>
      <c r="AL152" s="41" t="str">
        <f t="shared" si="33"/>
        <v>1F</v>
      </c>
      <c r="AM152" s="43" t="str">
        <f t="shared" si="34"/>
        <v>00</v>
      </c>
      <c r="AN152" s="43" t="str">
        <f t="shared" si="35"/>
        <v>00</v>
      </c>
      <c r="AO152" s="43" t="str">
        <f t="shared" si="36"/>
        <v>00</v>
      </c>
      <c r="AQ152" t="str">
        <f t="shared" si="31"/>
        <v xml:space="preserve">    (U4)0x0000001FU,                                                           /* 16 UNKNOWN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1</v>
      </c>
      <c r="AF153" s="102">
        <f t="shared" si="40"/>
        <v>1</v>
      </c>
      <c r="AG153" s="102">
        <f t="shared" si="40"/>
        <v>1</v>
      </c>
      <c r="AH153" s="102">
        <f t="shared" si="40"/>
        <v>1</v>
      </c>
      <c r="AI153" s="102">
        <f t="shared" si="40"/>
        <v>1</v>
      </c>
      <c r="AJ153" s="28" t="str">
        <f t="shared" si="30"/>
        <v>UNKNOWN</v>
      </c>
      <c r="AK153" s="41"/>
      <c r="AL153" s="41" t="str">
        <f t="shared" si="33"/>
        <v>1F</v>
      </c>
      <c r="AM153" s="43" t="str">
        <f t="shared" si="34"/>
        <v>00</v>
      </c>
      <c r="AN153" s="43" t="str">
        <f t="shared" si="35"/>
        <v>00</v>
      </c>
      <c r="AO153" s="43" t="str">
        <f t="shared" si="36"/>
        <v>00</v>
      </c>
      <c r="AQ153" t="str">
        <f t="shared" si="31"/>
        <v xml:space="preserve">    (U4)0x0000001FU,                                                           /* 17 UNKNOWN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1</v>
      </c>
      <c r="AF154" s="102">
        <f t="shared" si="40"/>
        <v>1</v>
      </c>
      <c r="AG154" s="102">
        <f t="shared" si="40"/>
        <v>1</v>
      </c>
      <c r="AH154" s="102">
        <f t="shared" si="40"/>
        <v>1</v>
      </c>
      <c r="AI154" s="102">
        <f t="shared" si="40"/>
        <v>1</v>
      </c>
      <c r="AJ154" s="28" t="str">
        <f t="shared" si="30"/>
        <v>UNKNOWN</v>
      </c>
      <c r="AK154" s="41"/>
      <c r="AL154" s="41" t="str">
        <f t="shared" si="33"/>
        <v>1F</v>
      </c>
      <c r="AM154" s="43" t="str">
        <f t="shared" si="34"/>
        <v>00</v>
      </c>
      <c r="AN154" s="43" t="str">
        <f t="shared" si="35"/>
        <v>00</v>
      </c>
      <c r="AO154" s="43" t="str">
        <f t="shared" si="36"/>
        <v>00</v>
      </c>
      <c r="AQ154" t="str">
        <f t="shared" si="31"/>
        <v xml:space="preserve">    (U4)0x0000001FU,                                                           /* 18 UNKNOWN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1</v>
      </c>
      <c r="AF155" s="102">
        <f t="shared" si="40"/>
        <v>1</v>
      </c>
      <c r="AG155" s="102">
        <f t="shared" si="40"/>
        <v>1</v>
      </c>
      <c r="AH155" s="102">
        <f t="shared" si="40"/>
        <v>1</v>
      </c>
      <c r="AI155" s="102">
        <f t="shared" si="40"/>
        <v>1</v>
      </c>
      <c r="AJ155" s="28" t="str">
        <f t="shared" si="30"/>
        <v>UNKNOWN</v>
      </c>
      <c r="AK155" s="41"/>
      <c r="AL155" s="41" t="str">
        <f t="shared" si="33"/>
        <v>1F</v>
      </c>
      <c r="AM155" s="43" t="str">
        <f t="shared" si="34"/>
        <v>00</v>
      </c>
      <c r="AN155" s="43" t="str">
        <f t="shared" si="35"/>
        <v>00</v>
      </c>
      <c r="AO155" s="43" t="str">
        <f t="shared" si="36"/>
        <v>00</v>
      </c>
      <c r="AQ155" t="str">
        <f t="shared" si="31"/>
        <v xml:space="preserve">    (U4)0x0000001FU,                                                           /* 19 UNKNOWN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1</v>
      </c>
      <c r="AF156" s="102">
        <f t="shared" si="40"/>
        <v>1</v>
      </c>
      <c r="AG156" s="102">
        <f t="shared" si="40"/>
        <v>1</v>
      </c>
      <c r="AH156" s="102">
        <f t="shared" si="40"/>
        <v>1</v>
      </c>
      <c r="AI156" s="102">
        <f t="shared" si="40"/>
        <v>1</v>
      </c>
      <c r="AJ156" s="28" t="str">
        <f t="shared" si="30"/>
        <v>UNKNOWN</v>
      </c>
      <c r="AK156" s="41"/>
      <c r="AL156" s="41" t="str">
        <f t="shared" si="33"/>
        <v>1F</v>
      </c>
      <c r="AM156" s="43" t="str">
        <f t="shared" si="34"/>
        <v>00</v>
      </c>
      <c r="AN156" s="43" t="str">
        <f t="shared" si="35"/>
        <v>00</v>
      </c>
      <c r="AO156" s="43" t="str">
        <f t="shared" si="36"/>
        <v>00</v>
      </c>
      <c r="AQ156" t="str">
        <f t="shared" si="31"/>
        <v xml:space="preserve">    (U4)0x0000001FU,                                                           /* 20 UNKNOWN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1</v>
      </c>
      <c r="AF157" s="102">
        <f t="shared" si="40"/>
        <v>1</v>
      </c>
      <c r="AG157" s="102">
        <f t="shared" si="40"/>
        <v>1</v>
      </c>
      <c r="AH157" s="102">
        <f t="shared" si="40"/>
        <v>1</v>
      </c>
      <c r="AI157" s="102">
        <f t="shared" si="40"/>
        <v>1</v>
      </c>
      <c r="AJ157" s="28" t="str">
        <f t="shared" si="30"/>
        <v>UNKNOWN</v>
      </c>
      <c r="AK157" s="41"/>
      <c r="AL157" s="41" t="str">
        <f t="shared" si="33"/>
        <v>1F</v>
      </c>
      <c r="AM157" s="43" t="str">
        <f t="shared" si="34"/>
        <v>00</v>
      </c>
      <c r="AN157" s="43" t="str">
        <f t="shared" si="35"/>
        <v>00</v>
      </c>
      <c r="AO157" s="43" t="str">
        <f t="shared" si="36"/>
        <v>00</v>
      </c>
      <c r="AQ157" t="str">
        <f t="shared" si="31"/>
        <v xml:space="preserve">    (U4)0x0000001FU,                                                           /* 21 UNKNOWN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1</v>
      </c>
      <c r="AF158" s="102">
        <f t="shared" si="40"/>
        <v>1</v>
      </c>
      <c r="AG158" s="102">
        <f t="shared" si="40"/>
        <v>1</v>
      </c>
      <c r="AH158" s="102">
        <f t="shared" si="40"/>
        <v>1</v>
      </c>
      <c r="AI158" s="102">
        <f t="shared" si="40"/>
        <v>1</v>
      </c>
      <c r="AJ158" s="28" t="str">
        <f t="shared" si="30"/>
        <v>UNKNOWN</v>
      </c>
      <c r="AK158" s="41"/>
      <c r="AL158" s="41" t="str">
        <f t="shared" si="33"/>
        <v>1F</v>
      </c>
      <c r="AM158" s="43" t="str">
        <f t="shared" si="34"/>
        <v>00</v>
      </c>
      <c r="AN158" s="43" t="str">
        <f t="shared" si="35"/>
        <v>00</v>
      </c>
      <c r="AO158" s="43" t="str">
        <f t="shared" si="36"/>
        <v>00</v>
      </c>
      <c r="AQ158" t="str">
        <f t="shared" si="31"/>
        <v xml:space="preserve">    (U4)0x0000001FU,                                                           /* 22 UNKNOWN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1</v>
      </c>
      <c r="AF159" s="102">
        <f t="shared" si="40"/>
        <v>1</v>
      </c>
      <c r="AG159" s="102">
        <f t="shared" si="40"/>
        <v>1</v>
      </c>
      <c r="AH159" s="102">
        <f t="shared" si="40"/>
        <v>1</v>
      </c>
      <c r="AI159" s="102">
        <f t="shared" ref="AI159" si="41">IF(OR(AI29=0,AI29=1),1,0)</f>
        <v>1</v>
      </c>
      <c r="AJ159" s="28" t="str">
        <f t="shared" si="30"/>
        <v>UNKNOWN</v>
      </c>
      <c r="AK159" s="41"/>
      <c r="AL159" s="41" t="str">
        <f t="shared" si="33"/>
        <v>1F</v>
      </c>
      <c r="AM159" s="43" t="str">
        <f t="shared" si="34"/>
        <v>00</v>
      </c>
      <c r="AN159" s="43" t="str">
        <f t="shared" si="35"/>
        <v>00</v>
      </c>
      <c r="AO159" s="43" t="str">
        <f t="shared" si="36"/>
        <v>00</v>
      </c>
      <c r="AQ159" t="str">
        <f t="shared" si="31"/>
        <v xml:space="preserve">    (U4)0x0000001FU,                                                           /* 23 UNKNOWN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1</v>
      </c>
      <c r="AF160" s="102">
        <f t="shared" si="42"/>
        <v>1</v>
      </c>
      <c r="AG160" s="102">
        <f t="shared" si="42"/>
        <v>1</v>
      </c>
      <c r="AH160" s="102">
        <f t="shared" si="42"/>
        <v>1</v>
      </c>
      <c r="AI160" s="102">
        <f t="shared" si="42"/>
        <v>1</v>
      </c>
      <c r="AJ160" s="28" t="str">
        <f t="shared" si="30"/>
        <v>UNKNOWN</v>
      </c>
      <c r="AK160" s="41"/>
      <c r="AL160" s="41" t="str">
        <f t="shared" si="33"/>
        <v>1F</v>
      </c>
      <c r="AM160" s="43" t="str">
        <f t="shared" si="34"/>
        <v>00</v>
      </c>
      <c r="AN160" s="43" t="str">
        <f t="shared" si="35"/>
        <v>00</v>
      </c>
      <c r="AO160" s="43" t="str">
        <f t="shared" si="36"/>
        <v>00</v>
      </c>
      <c r="AQ160" t="str">
        <f t="shared" si="31"/>
        <v xml:space="preserve">    (U4)0x0000001FU,                                                           /* 24 UNKNOWN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1</v>
      </c>
      <c r="AF161" s="102">
        <f t="shared" si="42"/>
        <v>1</v>
      </c>
      <c r="AG161" s="102">
        <f t="shared" si="42"/>
        <v>1</v>
      </c>
      <c r="AH161" s="102">
        <f t="shared" si="42"/>
        <v>1</v>
      </c>
      <c r="AI161" s="102">
        <f t="shared" si="42"/>
        <v>1</v>
      </c>
      <c r="AJ161" s="28" t="str">
        <f t="shared" si="30"/>
        <v>UNKNOWN</v>
      </c>
      <c r="AK161" s="41"/>
      <c r="AL161" s="41" t="str">
        <f t="shared" si="33"/>
        <v>1F</v>
      </c>
      <c r="AM161" s="43" t="str">
        <f t="shared" si="34"/>
        <v>00</v>
      </c>
      <c r="AN161" s="43" t="str">
        <f t="shared" si="35"/>
        <v>00</v>
      </c>
      <c r="AO161" s="43" t="str">
        <f t="shared" si="36"/>
        <v>00</v>
      </c>
      <c r="AQ161" t="str">
        <f t="shared" si="31"/>
        <v xml:space="preserve">    (U4)0x0000001FU,                                                           /* 25 UNKNOWN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1</v>
      </c>
      <c r="AF162" s="102">
        <f t="shared" si="42"/>
        <v>1</v>
      </c>
      <c r="AG162" s="102">
        <f t="shared" si="42"/>
        <v>1</v>
      </c>
      <c r="AH162" s="102">
        <f t="shared" si="42"/>
        <v>1</v>
      </c>
      <c r="AI162" s="102">
        <f t="shared" si="42"/>
        <v>1</v>
      </c>
      <c r="AJ162" s="28" t="str">
        <f t="shared" si="30"/>
        <v>UNKNOWN</v>
      </c>
      <c r="AK162" s="41"/>
      <c r="AL162" s="41" t="str">
        <f t="shared" si="33"/>
        <v>1F</v>
      </c>
      <c r="AM162" s="43" t="str">
        <f t="shared" si="34"/>
        <v>00</v>
      </c>
      <c r="AN162" s="43" t="str">
        <f t="shared" si="35"/>
        <v>00</v>
      </c>
      <c r="AO162" s="43" t="str">
        <f t="shared" si="36"/>
        <v>00</v>
      </c>
      <c r="AQ162" t="str">
        <f t="shared" si="31"/>
        <v xml:space="preserve">    (U4)0x0000001FU,                                                           /* 26 UNKNOWN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1</v>
      </c>
      <c r="AF163" s="102">
        <f t="shared" si="42"/>
        <v>1</v>
      </c>
      <c r="AG163" s="102">
        <f t="shared" si="42"/>
        <v>1</v>
      </c>
      <c r="AH163" s="102">
        <f t="shared" si="42"/>
        <v>1</v>
      </c>
      <c r="AI163" s="102">
        <f t="shared" si="42"/>
        <v>1</v>
      </c>
      <c r="AJ163" s="28" t="str">
        <f t="shared" si="30"/>
        <v>UNKNOWN</v>
      </c>
      <c r="AK163" s="41"/>
      <c r="AL163" s="41" t="str">
        <f t="shared" si="33"/>
        <v>1F</v>
      </c>
      <c r="AM163" s="43" t="str">
        <f t="shared" si="34"/>
        <v>00</v>
      </c>
      <c r="AN163" s="43" t="str">
        <f t="shared" si="35"/>
        <v>00</v>
      </c>
      <c r="AO163" s="43" t="str">
        <f t="shared" si="36"/>
        <v>00</v>
      </c>
      <c r="AQ163" t="str">
        <f t="shared" si="31"/>
        <v xml:space="preserve">    (U4)0x0000001FU,                                                           /* 27 UNKNOWN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1</v>
      </c>
      <c r="AF164" s="102">
        <f t="shared" si="42"/>
        <v>1</v>
      </c>
      <c r="AG164" s="102">
        <f t="shared" si="42"/>
        <v>1</v>
      </c>
      <c r="AH164" s="102">
        <f t="shared" si="42"/>
        <v>1</v>
      </c>
      <c r="AI164" s="102">
        <f t="shared" si="42"/>
        <v>1</v>
      </c>
      <c r="AJ164" s="28" t="str">
        <f t="shared" si="30"/>
        <v>UNKNOWN</v>
      </c>
      <c r="AK164" s="41"/>
      <c r="AL164" s="41" t="str">
        <f t="shared" si="33"/>
        <v>1F</v>
      </c>
      <c r="AM164" s="43" t="str">
        <f t="shared" si="34"/>
        <v>00</v>
      </c>
      <c r="AN164" s="43" t="str">
        <f t="shared" si="35"/>
        <v>00</v>
      </c>
      <c r="AO164" s="43" t="str">
        <f t="shared" si="36"/>
        <v>00</v>
      </c>
      <c r="AQ164" t="str">
        <f t="shared" si="31"/>
        <v xml:space="preserve">    (U4)0x0000001FU,                                                           /* 28 UNKNOWN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1</v>
      </c>
      <c r="AF165" s="102">
        <f t="shared" si="42"/>
        <v>1</v>
      </c>
      <c r="AG165" s="102">
        <f t="shared" si="42"/>
        <v>1</v>
      </c>
      <c r="AH165" s="102">
        <f t="shared" si="42"/>
        <v>1</v>
      </c>
      <c r="AI165" s="102">
        <f t="shared" si="42"/>
        <v>1</v>
      </c>
      <c r="AJ165" s="28" t="str">
        <f t="shared" si="30"/>
        <v>UNKNOWN</v>
      </c>
      <c r="AK165" s="41"/>
      <c r="AL165" s="41" t="str">
        <f t="shared" si="33"/>
        <v>1F</v>
      </c>
      <c r="AM165" s="43" t="str">
        <f t="shared" si="34"/>
        <v>00</v>
      </c>
      <c r="AN165" s="43" t="str">
        <f t="shared" si="35"/>
        <v>00</v>
      </c>
      <c r="AO165" s="43" t="str">
        <f t="shared" si="36"/>
        <v>00</v>
      </c>
      <c r="AQ165" t="str">
        <f t="shared" si="31"/>
        <v xml:space="preserve">    (U4)0x0000001FU,                                                           /* 29 UNKNOWN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1</v>
      </c>
      <c r="AF166" s="102">
        <f t="shared" si="42"/>
        <v>1</v>
      </c>
      <c r="AG166" s="102">
        <f t="shared" si="42"/>
        <v>1</v>
      </c>
      <c r="AH166" s="102">
        <f t="shared" si="42"/>
        <v>1</v>
      </c>
      <c r="AI166" s="102">
        <f t="shared" si="42"/>
        <v>1</v>
      </c>
      <c r="AJ166" s="28" t="str">
        <f t="shared" si="30"/>
        <v>UNKNOWN</v>
      </c>
      <c r="AK166" s="41"/>
      <c r="AL166" s="41" t="str">
        <f t="shared" si="33"/>
        <v>1F</v>
      </c>
      <c r="AM166" s="43" t="str">
        <f t="shared" si="34"/>
        <v>00</v>
      </c>
      <c r="AN166" s="43" t="str">
        <f t="shared" si="35"/>
        <v>00</v>
      </c>
      <c r="AO166" s="43" t="str">
        <f t="shared" si="36"/>
        <v>00</v>
      </c>
      <c r="AQ166" t="str">
        <f t="shared" si="31"/>
        <v xml:space="preserve">    (U4)0x0000001FU,                                                           /* 30 UNKNOWN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1</v>
      </c>
      <c r="AF167" s="102">
        <f t="shared" si="42"/>
        <v>1</v>
      </c>
      <c r="AG167" s="102">
        <f t="shared" si="42"/>
        <v>1</v>
      </c>
      <c r="AH167" s="102">
        <f t="shared" si="42"/>
        <v>1</v>
      </c>
      <c r="AI167" s="102">
        <f t="shared" ref="AI167" si="43">IF(OR(AI37=0,AI37=1),1,0)</f>
        <v>1</v>
      </c>
      <c r="AJ167" s="28" t="str">
        <f t="shared" si="30"/>
        <v>UNKNOWN</v>
      </c>
      <c r="AK167" s="41"/>
      <c r="AL167" s="41" t="str">
        <f t="shared" si="33"/>
        <v>1F</v>
      </c>
      <c r="AM167" s="43" t="str">
        <f t="shared" si="34"/>
        <v>00</v>
      </c>
      <c r="AN167" s="43" t="str">
        <f t="shared" si="35"/>
        <v>00</v>
      </c>
      <c r="AO167" s="43" t="str">
        <f t="shared" si="36"/>
        <v>00</v>
      </c>
      <c r="AQ167" t="str">
        <f t="shared" si="31"/>
        <v xml:space="preserve">    (U4)0x0000001FU                                                            /* 31 UNKNOWN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D6:AJ69 AG3 L3:AF3 AI3" name="Table作成編集範囲"/>
    <protectedRange sqref="B3" name="Table作成編集範囲_1"/>
  </protectedRanges>
  <mergeCells count="5">
    <mergeCell ref="C2:C3"/>
    <mergeCell ref="AJ2:AJ3"/>
    <mergeCell ref="A4:B5"/>
    <mergeCell ref="AE3:AF3"/>
    <mergeCell ref="AG3:AI3"/>
  </mergeCells>
  <phoneticPr fontId="2"/>
  <conditionalFormatting sqref="D6:AI69">
    <cfRule type="cellIs" dxfId="14" priority="2" operator="equal">
      <formula>1</formula>
    </cfRule>
    <cfRule type="cellIs" dxfId="13" priority="3" operator="equal">
      <formula>"×"</formula>
    </cfRule>
  </conditionalFormatting>
  <conditionalFormatting sqref="AR5:AS70">
    <cfRule type="expression" dxfId="12"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63</v>
      </c>
      <c r="AI1" t="s">
        <v>64</v>
      </c>
    </row>
    <row r="2" spans="1:49">
      <c r="B2" s="101" t="s">
        <v>127</v>
      </c>
      <c r="C2" s="398"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400" t="s">
        <v>126</v>
      </c>
    </row>
    <row r="3" spans="1:49" ht="213" customHeight="1" thickBot="1">
      <c r="B3" s="255" t="str">
        <f>IF(OR(IF(COUNTIF(D6:AC69,"0")&lt;&gt;0,TRUE,FALSE),IF(COUNTIF(D6:AC69,"1")&lt;&gt;0,TRUE,FALSE)),"Search Table","Index Table")</f>
        <v>Index Table</v>
      </c>
      <c r="C3" s="399"/>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104" t="s">
        <v>66</v>
      </c>
      <c r="AB3" s="104" t="s">
        <v>66</v>
      </c>
      <c r="AC3" s="104" t="s">
        <v>66</v>
      </c>
      <c r="AD3" s="104" t="s">
        <v>66</v>
      </c>
      <c r="AE3" s="104" t="s">
        <v>66</v>
      </c>
      <c r="AF3" s="248" t="s">
        <v>245</v>
      </c>
      <c r="AG3" s="409" t="s">
        <v>598</v>
      </c>
      <c r="AH3" s="409"/>
      <c r="AI3" s="409"/>
      <c r="AJ3" s="401"/>
      <c r="AR3" s="66" t="s">
        <v>100</v>
      </c>
    </row>
    <row r="4" spans="1:49" ht="13.5" thickBot="1">
      <c r="A4" s="402" t="s">
        <v>67</v>
      </c>
      <c r="B4" s="403"/>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06"/>
      <c r="AR4" s="54" t="s">
        <v>86</v>
      </c>
      <c r="AS4" s="55"/>
      <c r="AT4" s="55"/>
      <c r="AU4" s="55"/>
      <c r="AV4" s="55"/>
      <c r="AW4" s="56"/>
    </row>
    <row r="5" spans="1:49" ht="13.5" thickBot="1">
      <c r="A5" s="404"/>
      <c r="B5" s="405"/>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07"/>
      <c r="AR5" s="57" t="str">
        <f ca="1">"static const U4  "&amp;AW8&amp;"["&amp;AW10&amp;"]"&amp;" = {"</f>
        <v>static const U4  u4_sp_ALERT_H_SYSMAL_PD1_CRIT[ALERT_H_SYSMAL_PD1_NUM_DST] = {</v>
      </c>
      <c r="AS5" s="57" t="str">
        <f ca="1">"static const U4  "&amp;$AW$9&amp;"["&amp;$AW$10&amp;"] = {"</f>
        <v>static const U4  u4_sp_ALERT_H_SYSMAL_PD1_MASK[ALERT_H_SYSMAL_PD1_NUM_DST] = {</v>
      </c>
      <c r="AT5" s="57" t="str">
        <f ca="1">"static const U1  "&amp;$AW$11&amp;"["&amp;$AW$10&amp;"] = {"</f>
        <v>static const U1  u1_sp_ALERT_H_SYSMAL_PD1_DST[ALERT_H_SYSMAL_PD1_NUM_DST] = {</v>
      </c>
      <c r="AU5" s="57" t="str">
        <f ca="1">"const ST_ALERT_MTRX "&amp;$AW$12&amp;" = {"</f>
        <v>const ST_ALERT_MTRX st_gp_ALERT_H_SYSMAL_MTRX[3] = {</v>
      </c>
      <c r="AV5" s="46" t="str">
        <f ca="1">"#define "&amp;AW10&amp;REPT(" ",41-LEN(AW10))&amp;"("&amp;AW13&amp;"U)"</f>
        <v>#define ALERT_H_SYSMAL_PD1_NUM_DST               (16U)</v>
      </c>
      <c r="AW5" s="47"/>
    </row>
    <row r="6" spans="1:49">
      <c r="B6" s="110" t="str">
        <f ca="1">"Table "&amp;$AW$6</f>
        <v>Table PD1</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t="s">
        <v>71</v>
      </c>
      <c r="AB6" s="105" t="s">
        <v>71</v>
      </c>
      <c r="AC6" s="105" t="s">
        <v>71</v>
      </c>
      <c r="AD6" s="105" t="s">
        <v>71</v>
      </c>
      <c r="AE6" s="105" t="s">
        <v>71</v>
      </c>
      <c r="AF6" s="42">
        <v>0</v>
      </c>
      <c r="AG6" s="42">
        <v>0</v>
      </c>
      <c r="AH6" s="42">
        <v>0</v>
      </c>
      <c r="AI6" s="42">
        <v>0</v>
      </c>
      <c r="AJ6" s="23"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(U4)0x0000000FU,                                                           /* 00 UNKNOWN                                         */</v>
      </c>
      <c r="AT6" s="44" t="str">
        <f t="shared" ref="AT6:AT69" si="1">IF(AJ6&lt;&gt;"",AL6&amp;IF(AJ7&lt;&gt;"",","," ")&amp;REPT(" ",78-LEN(AL6))&amp;"/* "&amp;IF(C6&lt;10,"0"&amp;C6,C6)&amp;" "&amp;AJ6&amp;REPT(" ",48-LEN(AJ6))&amp;"*/",IF(AJ5&lt;&gt;"","};",""))</f>
        <v xml:space="preserve">    (U1)ALERT_REQ_UNKNOWN,                                                     /* 00 UNKNOWN                                         */</v>
      </c>
      <c r="AU6" s="44" t="s">
        <v>72</v>
      </c>
      <c r="AV6" s="29" t="s">
        <v>74</v>
      </c>
      <c r="AW6" s="48" t="str">
        <f ca="1">UPPER(RIGHT(CELL("filename",A1),LEN(CELL("filename",A1))-FIND("]",CELL("filename",A1))))</f>
        <v>PD1</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42" t="s">
        <v>71</v>
      </c>
      <c r="Z7" s="42" t="s">
        <v>71</v>
      </c>
      <c r="AA7" s="105" t="s">
        <v>71</v>
      </c>
      <c r="AB7" s="105" t="s">
        <v>71</v>
      </c>
      <c r="AC7" s="105" t="s">
        <v>71</v>
      </c>
      <c r="AD7" s="105" t="s">
        <v>71</v>
      </c>
      <c r="AE7" s="105" t="s">
        <v>71</v>
      </c>
      <c r="AF7" s="42">
        <v>0</v>
      </c>
      <c r="AG7" s="42">
        <v>0</v>
      </c>
      <c r="AH7" s="42">
        <v>0</v>
      </c>
      <c r="AI7" s="42">
        <v>1</v>
      </c>
      <c r="AJ7" s="23" t="s">
        <v>222</v>
      </c>
      <c r="AL7" t="str">
        <f t="shared" ca="1" si="0"/>
        <v xml:space="preserve">    (U1)ALERT_REQ_H_SYSMAL_PD1_MALPAT4</v>
      </c>
      <c r="AR7" s="44" t="str">
        <f t="shared" ref="AR7:AR70" si="3">IF(AQ72&lt;&gt;"",AQ72,IF(AQ71&lt;&gt;"","};",""))</f>
        <v xml:space="preserve">    (U4)0x00000001U,                                                           /* 01 MALPAT4                                         */</v>
      </c>
      <c r="AS7" s="44" t="str">
        <f t="shared" ref="AS7:AS70" si="4">IF(AQ137&lt;&gt;"",AQ137,IF(AQ136&lt;&gt;"","};",""))</f>
        <v xml:space="preserve">    (U4)0x0000000FU,                                                           /* 01 MALPAT4                                         */</v>
      </c>
      <c r="AT7" s="44" t="str">
        <f t="shared" ca="1" si="1"/>
        <v xml:space="preserve">    (U1)ALERT_REQ_H_SYSMAL_PD1_MALPAT4,                                        /* 01 MALPAT4                                         */</v>
      </c>
      <c r="AU7" s="44" t="str">
        <f ca="1">"        &amp;"&amp;$AW$14&amp;","&amp;REPT(" ",69-LEN($AW$14))&amp;"/* fp_u4_SRC_CHK                                      */"</f>
        <v xml:space="preserve">        &amp;u4_s_AlertH_sysmalPd1Srcchk,                                          /* fp_u4_SRC_CHK                                      */</v>
      </c>
      <c r="AV7" s="30" t="s">
        <v>75</v>
      </c>
      <c r="AW7" s="109">
        <f>IF(B3="Search Table",1,0)</f>
        <v>0</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42" t="s">
        <v>71</v>
      </c>
      <c r="Z8" s="42" t="s">
        <v>71</v>
      </c>
      <c r="AA8" s="105" t="s">
        <v>71</v>
      </c>
      <c r="AB8" s="105" t="s">
        <v>71</v>
      </c>
      <c r="AC8" s="105" t="s">
        <v>71</v>
      </c>
      <c r="AD8" s="105" t="s">
        <v>71</v>
      </c>
      <c r="AE8" s="105" t="s">
        <v>71</v>
      </c>
      <c r="AF8" s="42">
        <v>0</v>
      </c>
      <c r="AG8" s="42">
        <v>0</v>
      </c>
      <c r="AH8" s="42">
        <v>1</v>
      </c>
      <c r="AI8" s="42">
        <v>0</v>
      </c>
      <c r="AJ8" s="350" t="s">
        <v>224</v>
      </c>
      <c r="AL8" t="str">
        <f t="shared" ca="1" si="0"/>
        <v xml:space="preserve">    (U1)ALERT_REQ_H_SYSMAL_PD1_MALPAT6</v>
      </c>
      <c r="AR8" s="44" t="str">
        <f t="shared" si="3"/>
        <v xml:space="preserve">    (U4)0x00000002U,                                                           /* 02 MALPAT6                                         */</v>
      </c>
      <c r="AS8" s="44" t="str">
        <f t="shared" si="4"/>
        <v xml:space="preserve">    (U4)0x0000000FU,                                                           /* 02 MALPAT6                                         */</v>
      </c>
      <c r="AT8" s="44" t="str">
        <f ca="1">IF(AJ8&lt;&gt;"",AL8&amp;IF(AJ9&lt;&gt;"",","," ")&amp;REPT(" ",78-LEN(AL8))&amp;"/* "&amp;IF(C8&lt;10,"0"&amp;C8,C8)&amp;" "&amp;AJ8&amp;REPT(" ",48-LEN(AJ8))&amp;"*/",IF(AJ7&lt;&gt;"","};",""))</f>
        <v xml:space="preserve">    (U1)ALERT_REQ_H_SYSMAL_PD1_MALPAT6,                                        /* 02 MALPAT6                                         */</v>
      </c>
      <c r="AU8" s="44" t="str">
        <f ca="1">IF($AW$15&lt;&gt;"NULL","        &amp;"&amp;$AW$15&amp;","&amp;REPT(" ",69-LEN($AW$15))&amp;"/* fp_vd_XDST                                         */","        vdp_PTR_NA,                                                            /* fp_vd_XDST                                         */")</f>
        <v xml:space="preserve">        vdp_PTR_NA,                                                            /* fp_vd_XDST                                         */</v>
      </c>
      <c r="AV8" s="30" t="s">
        <v>76</v>
      </c>
      <c r="AW8" s="49" t="str">
        <f ca="1">"u4_sp_ALERT_"&amp;IF(AW6&lt;&gt;AW17,$AW$17&amp;"_"&amp;$AW$6,AW17)&amp;"_CRIT"</f>
        <v>u4_sp_ALERT_H_SYSMAL_PD1_CRIT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42" t="s">
        <v>71</v>
      </c>
      <c r="Z9" s="42" t="s">
        <v>71</v>
      </c>
      <c r="AA9" s="105" t="s">
        <v>71</v>
      </c>
      <c r="AB9" s="105" t="s">
        <v>71</v>
      </c>
      <c r="AC9" s="105" t="s">
        <v>71</v>
      </c>
      <c r="AD9" s="105" t="s">
        <v>71</v>
      </c>
      <c r="AE9" s="105" t="s">
        <v>71</v>
      </c>
      <c r="AF9" s="42">
        <v>0</v>
      </c>
      <c r="AG9" s="42">
        <v>0</v>
      </c>
      <c r="AH9" s="42">
        <v>1</v>
      </c>
      <c r="AI9" s="42">
        <v>1</v>
      </c>
      <c r="AJ9" s="23" t="s">
        <v>220</v>
      </c>
      <c r="AL9" t="str">
        <f t="shared" ca="1" si="0"/>
        <v xml:space="preserve">    (U1)ALERT_REQ_H_SYSMAL_PD1_MALPAT1</v>
      </c>
      <c r="AR9" s="44" t="str">
        <f t="shared" si="3"/>
        <v xml:space="preserve">    (U4)0x00000003U,                                                           /* 03 MALPAT1                                         */</v>
      </c>
      <c r="AS9" s="44" t="str">
        <f t="shared" si="4"/>
        <v xml:space="preserve">    (U4)0x0000000FU,                                                           /* 03 MALPAT1                                         */</v>
      </c>
      <c r="AT9" s="44" t="str">
        <f t="shared" ca="1" si="1"/>
        <v xml:space="preserve">    (U1)ALERT_REQ_H_SYSMAL_PD1_MALPAT1,                                        /* 03 MALPAT1                                         */</v>
      </c>
      <c r="AU9" s="44"/>
      <c r="AV9" s="30" t="s">
        <v>77</v>
      </c>
      <c r="AW9" s="49" t="str">
        <f ca="1">"u4_sp_ALERT_"&amp;IF(AW6&lt;&gt;AW17,$AW$17&amp;"_"&amp;$AW$6,AW17)&amp;"_MASK"</f>
        <v>u4_sp_ALERT_H_SYSMAL_PD1_MASK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42" t="s">
        <v>71</v>
      </c>
      <c r="Z10" s="42" t="s">
        <v>71</v>
      </c>
      <c r="AA10" s="105" t="s">
        <v>71</v>
      </c>
      <c r="AB10" s="105" t="s">
        <v>71</v>
      </c>
      <c r="AC10" s="105" t="s">
        <v>71</v>
      </c>
      <c r="AD10" s="105" t="s">
        <v>71</v>
      </c>
      <c r="AE10" s="105" t="s">
        <v>71</v>
      </c>
      <c r="AF10" s="349">
        <v>0</v>
      </c>
      <c r="AG10" s="349">
        <v>1</v>
      </c>
      <c r="AH10" s="349">
        <v>0</v>
      </c>
      <c r="AI10" s="349">
        <v>0</v>
      </c>
      <c r="AJ10" s="23" t="s">
        <v>677</v>
      </c>
      <c r="AL10" t="str">
        <f t="shared" ca="1" si="0"/>
        <v xml:space="preserve">    (U1)ALERT_REQ_H_SYSMAL_PD1_MALPAT2</v>
      </c>
      <c r="AR10" s="44" t="str">
        <f t="shared" si="3"/>
        <v xml:space="preserve">    (U4)0x00000004U,                                                           /* 04 MALPAT2                                         */</v>
      </c>
      <c r="AS10" s="44" t="str">
        <f t="shared" si="4"/>
        <v xml:space="preserve">    (U4)0x0000000FU,                                                           /* 04 MALPAT2                                         */</v>
      </c>
      <c r="AT10" s="44" t="str">
        <f t="shared" ca="1" si="1"/>
        <v xml:space="preserve">    (U1)ALERT_REQ_H_SYSMAL_PD1_MALPAT2,                                        /* 04 MALPAT2                                         */</v>
      </c>
      <c r="AU10" s="44" t="str">
        <f>IF($AW$7=1,"        &amp;"&amp;$AW$9&amp;"[0],"&amp;REPT(" ",66-LEN($AW$9))&amp;"/* u4p_MASK                                           */","        (const U4 *)vdp_PTR_NA,                                                /* u4p_MASK                                           */")</f>
        <v xml:space="preserve">        (const U4 *)vdp_PTR_NA,                                                /* u4p_MASK                                           */</v>
      </c>
      <c r="AV10" s="30" t="s">
        <v>78</v>
      </c>
      <c r="AW10" s="49" t="str">
        <f ca="1">"ALERT_"&amp;IF(AW6&lt;&gt;AW17,$AW$17&amp;"_"&amp;$AW$6,AW17)&amp;"_NUM_DST"</f>
        <v>ALERT_H_SYSMAL_PD1_NUM_DST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42" t="s">
        <v>71</v>
      </c>
      <c r="Z11" s="42" t="s">
        <v>71</v>
      </c>
      <c r="AA11" s="105" t="s">
        <v>71</v>
      </c>
      <c r="AB11" s="105" t="s">
        <v>71</v>
      </c>
      <c r="AC11" s="105" t="s">
        <v>71</v>
      </c>
      <c r="AD11" s="105" t="s">
        <v>71</v>
      </c>
      <c r="AE11" s="105" t="s">
        <v>71</v>
      </c>
      <c r="AF11" s="42">
        <v>0</v>
      </c>
      <c r="AG11" s="42">
        <v>1</v>
      </c>
      <c r="AH11" s="42">
        <v>0</v>
      </c>
      <c r="AI11" s="42">
        <v>1</v>
      </c>
      <c r="AJ11" s="23" t="s">
        <v>223</v>
      </c>
      <c r="AL11" t="str">
        <f t="shared" ca="1" si="0"/>
        <v xml:space="preserve">    (U1)ALERT_REQ_H_SYSMAL_PD1_MALPAT5</v>
      </c>
      <c r="AR11" s="44" t="str">
        <f t="shared" si="3"/>
        <v xml:space="preserve">    (U4)0x00000005U,                                                           /* 05 MALPAT5                                         */</v>
      </c>
      <c r="AS11" s="44" t="str">
        <f t="shared" si="4"/>
        <v xml:space="preserve">    (U4)0x0000000FU,                                                           /* 05 MALPAT5                                         */</v>
      </c>
      <c r="AT11" s="44" t="str">
        <f t="shared" ca="1" si="1"/>
        <v xml:space="preserve">    (U1)ALERT_REQ_H_SYSMAL_PD1_MALPAT5,                                        /* 05 MALPAT5                                         */</v>
      </c>
      <c r="AU11" s="44" t="str">
        <f>IF($AW$7=1,"        &amp;"&amp;$AW$8&amp;"[0],"&amp;REPT(" ",66-LEN($AW$8))&amp;"/* u4p_CRIT                                           */","        (const U4 *)vdp_PTR_NA,                                                /* u4p_CRIT                                           */")</f>
        <v xml:space="preserve">        (const U4 *)vdp_PTR_NA,                                                /* u4p_CRIT                                           */</v>
      </c>
      <c r="AV11" s="30" t="s">
        <v>79</v>
      </c>
      <c r="AW11" s="49" t="str">
        <f ca="1">"u1_sp_ALERT_"&amp;IF(AW6&lt;&gt;AW17,$AW$17&amp;"_"&amp;$AW$6,AW17)&amp;"_DST"</f>
        <v>u1_sp_ALERT_H_SYSMAL_PD1_DST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42" t="s">
        <v>71</v>
      </c>
      <c r="Z12" s="42" t="s">
        <v>71</v>
      </c>
      <c r="AA12" s="105" t="s">
        <v>71</v>
      </c>
      <c r="AB12" s="105" t="s">
        <v>71</v>
      </c>
      <c r="AC12" s="105" t="s">
        <v>71</v>
      </c>
      <c r="AD12" s="105" t="s">
        <v>71</v>
      </c>
      <c r="AE12" s="105" t="s">
        <v>71</v>
      </c>
      <c r="AF12" s="42">
        <v>0</v>
      </c>
      <c r="AG12" s="42">
        <v>1</v>
      </c>
      <c r="AH12" s="42">
        <v>1</v>
      </c>
      <c r="AI12" s="42">
        <v>0</v>
      </c>
      <c r="AJ12" s="23" t="s">
        <v>221</v>
      </c>
      <c r="AL12" t="str">
        <f t="shared" ca="1" si="0"/>
        <v xml:space="preserve">    (U1)ALERT_REQ_H_SYSMAL_PD1_MALPAT3</v>
      </c>
      <c r="AR12" s="44" t="str">
        <f t="shared" si="3"/>
        <v xml:space="preserve">    (U4)0x00000006U,                                                           /* 06 MALPAT3                                         */</v>
      </c>
      <c r="AS12" s="44" t="str">
        <f t="shared" si="4"/>
        <v xml:space="preserve">    (U4)0x0000000FU,                                                           /* 06 MALPAT3                                         */</v>
      </c>
      <c r="AT12" s="44" t="str">
        <f t="shared" ca="1" si="1"/>
        <v xml:space="preserve">    (U1)ALERT_REQ_H_SYSMAL_PD1_MALPAT3,                                        /* 06 MALPAT3                                         */</v>
      </c>
      <c r="AU12" s="44"/>
      <c r="AV12" s="30" t="s">
        <v>92</v>
      </c>
      <c r="AW12" s="49" t="str">
        <f ca="1">Matrix!D8&amp;"["&amp;Matrix!D7&amp;"]"</f>
        <v>st_gp_ALERT_H_SYSMAL_MTRX[3]</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42" t="s">
        <v>71</v>
      </c>
      <c r="Z13" s="42" t="s">
        <v>71</v>
      </c>
      <c r="AA13" s="105" t="s">
        <v>71</v>
      </c>
      <c r="AB13" s="105" t="s">
        <v>71</v>
      </c>
      <c r="AC13" s="105" t="s">
        <v>71</v>
      </c>
      <c r="AD13" s="105" t="s">
        <v>71</v>
      </c>
      <c r="AE13" s="105" t="s">
        <v>71</v>
      </c>
      <c r="AF13" s="42">
        <v>0</v>
      </c>
      <c r="AG13" s="42">
        <v>1</v>
      </c>
      <c r="AH13" s="42">
        <v>1</v>
      </c>
      <c r="AI13" s="42">
        <v>1</v>
      </c>
      <c r="AJ13" s="23" t="s">
        <v>33</v>
      </c>
      <c r="AL13" t="str">
        <f t="shared" si="0"/>
        <v xml:space="preserve">    (U1)ALERT_REQ_UNKNOWN</v>
      </c>
      <c r="AR13" s="44" t="str">
        <f t="shared" si="3"/>
        <v xml:space="preserve">    (U4)0x00000007U,                                                           /* 07 UNKNOWN                                         */</v>
      </c>
      <c r="AS13" s="44" t="str">
        <f t="shared" si="4"/>
        <v xml:space="preserve">    (U4)0x0000000FU,                                                           /* 07 UNKNOWN                                         */</v>
      </c>
      <c r="AT13" s="44" t="str">
        <f t="shared" si="1"/>
        <v xml:space="preserve">    (U1)ALERT_REQ_UNKNOWN,                                                     /* 07 UNKNOWN                                         */</v>
      </c>
      <c r="AU13" s="44" t="str">
        <f ca="1">"        &amp;"&amp;$AW$11&amp;"[0],"&amp;REPT(" ",66-LEN($AW$11))&amp;"/* u1p_DST                                            */"</f>
        <v xml:space="preserve">        &amp;u1_sp_ALERT_H_SYSMAL_PD1_DST[0],                                      /* u1p_DST                                            */</v>
      </c>
      <c r="AV13" s="30" t="s">
        <v>80</v>
      </c>
      <c r="AW13" s="109">
        <f>COUNTA($AJ$6:$AJ$69)</f>
        <v>16</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42" t="s">
        <v>71</v>
      </c>
      <c r="Z14" s="42" t="s">
        <v>71</v>
      </c>
      <c r="AA14" s="105" t="s">
        <v>71</v>
      </c>
      <c r="AB14" s="105" t="s">
        <v>71</v>
      </c>
      <c r="AC14" s="105" t="s">
        <v>71</v>
      </c>
      <c r="AD14" s="105" t="s">
        <v>71</v>
      </c>
      <c r="AE14" s="105" t="s">
        <v>71</v>
      </c>
      <c r="AF14" s="42">
        <v>1</v>
      </c>
      <c r="AG14" s="42">
        <v>0</v>
      </c>
      <c r="AH14" s="42">
        <v>0</v>
      </c>
      <c r="AI14" s="42">
        <v>0</v>
      </c>
      <c r="AJ14" s="23" t="s">
        <v>33</v>
      </c>
      <c r="AL14" t="str">
        <f t="shared" si="0"/>
        <v xml:space="preserve">    (U1)ALERT_REQ_UNKNOWN</v>
      </c>
      <c r="AR14" s="44" t="str">
        <f t="shared" si="3"/>
        <v xml:space="preserve">    (U4)0x00000008U,                                                           /* 08 UNKNOWN                                         */</v>
      </c>
      <c r="AS14" s="44" t="str">
        <f t="shared" si="4"/>
        <v xml:space="preserve">    (U4)0x0000000FU,                                                           /* 08 UNKNOWN                                         */</v>
      </c>
      <c r="AT14" s="44" t="str">
        <f t="shared" si="1"/>
        <v xml:space="preserve">    (U1)ALERT_REQ_UNKNOWN,                                                     /* 08 UNKNOWN                                         */</v>
      </c>
      <c r="AU14" s="44" t="str">
        <f ca="1">"        (U2)"&amp;$AW$10&amp;","&amp;REPT(" ",66-LEN($AW$10))&amp;"/* u2_num_srch                                        */"</f>
        <v xml:space="preserve">        (U2)ALERT_H_SYSMAL_PD1_NUM_DST,                                        /* u2_num_srch                                        */</v>
      </c>
      <c r="AV14" s="30" t="s">
        <v>81</v>
      </c>
      <c r="AW14" s="49" t="str">
        <f ca="1">IF(AW6&lt;&gt;AW17,VLOOKUP(AW6,Matrix!$C$13:$G$37,4,FALSE),Matrix!F13)</f>
        <v>u4_s_AlertH_sysmalPd1Srcchk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42" t="s">
        <v>71</v>
      </c>
      <c r="Z15" s="42" t="s">
        <v>71</v>
      </c>
      <c r="AA15" s="105" t="s">
        <v>71</v>
      </c>
      <c r="AB15" s="105" t="s">
        <v>71</v>
      </c>
      <c r="AC15" s="105" t="s">
        <v>71</v>
      </c>
      <c r="AD15" s="105" t="s">
        <v>71</v>
      </c>
      <c r="AE15" s="105" t="s">
        <v>71</v>
      </c>
      <c r="AF15" s="42">
        <v>1</v>
      </c>
      <c r="AG15" s="42">
        <v>0</v>
      </c>
      <c r="AH15" s="42">
        <v>0</v>
      </c>
      <c r="AI15" s="42">
        <v>1</v>
      </c>
      <c r="AJ15" s="23" t="s">
        <v>33</v>
      </c>
      <c r="AL15" t="str">
        <f t="shared" si="0"/>
        <v xml:space="preserve">    (U1)ALERT_REQ_UNKNOWN</v>
      </c>
      <c r="AR15" s="44" t="str">
        <f t="shared" si="3"/>
        <v xml:space="preserve">    (U4)0x00000009U,                                                           /* 09 UNKNOWN                                         */</v>
      </c>
      <c r="AS15" s="44" t="str">
        <f t="shared" si="4"/>
        <v xml:space="preserve">    (U4)0x0000000FU,                                                           /* 09 UNKNOWN                                         */</v>
      </c>
      <c r="AT15" s="44" t="str">
        <f t="shared" si="1"/>
        <v xml:space="preserve">    (U1)ALERT_REQ_UNKNOWN,                                                     /* 09 UNKNOWN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42" t="s">
        <v>71</v>
      </c>
      <c r="Z16" s="42" t="s">
        <v>71</v>
      </c>
      <c r="AA16" s="105" t="s">
        <v>71</v>
      </c>
      <c r="AB16" s="105" t="s">
        <v>71</v>
      </c>
      <c r="AC16" s="105" t="s">
        <v>71</v>
      </c>
      <c r="AD16" s="105" t="s">
        <v>71</v>
      </c>
      <c r="AE16" s="105" t="s">
        <v>71</v>
      </c>
      <c r="AF16" s="42">
        <v>1</v>
      </c>
      <c r="AG16" s="42">
        <v>0</v>
      </c>
      <c r="AH16" s="42">
        <v>1</v>
      </c>
      <c r="AI16" s="42">
        <v>0</v>
      </c>
      <c r="AJ16" s="23" t="s">
        <v>33</v>
      </c>
      <c r="AL16" t="str">
        <f t="shared" si="0"/>
        <v xml:space="preserve">    (U1)ALERT_REQ_UNKNOWN</v>
      </c>
      <c r="AR16" s="44" t="str">
        <f t="shared" si="3"/>
        <v xml:space="preserve">    (U4)0x0000000AU,                                                           /* 10 UNKNOWN                                         */</v>
      </c>
      <c r="AS16" s="44" t="str">
        <f t="shared" si="4"/>
        <v xml:space="preserve">    (U4)0x0000000FU,                                                           /* 10 UNKNOWN                                         */</v>
      </c>
      <c r="AT16" s="44" t="str">
        <f t="shared" si="1"/>
        <v xml:space="preserve">    (U1)ALERT_REQ_UNKNOWN,                                                     /* 10 UNKNOWN                                         */</v>
      </c>
      <c r="AU16" s="44" t="s">
        <v>73</v>
      </c>
      <c r="AV16" s="30" t="s">
        <v>82</v>
      </c>
      <c r="AW16" s="49" t="str">
        <f ca="1">IF(AW6&lt;&gt;AW17,VLOOKUP(AW6,Matrix!$C$13:$G$37,2,FALSE),Matrix!D13)</f>
        <v>ALERT_VOM_IGN_ON</v>
      </c>
    </row>
    <row r="17" spans="2:49" ht="13.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42" t="s">
        <v>71</v>
      </c>
      <c r="Z17" s="42" t="s">
        <v>71</v>
      </c>
      <c r="AA17" s="105" t="s">
        <v>71</v>
      </c>
      <c r="AB17" s="105" t="s">
        <v>71</v>
      </c>
      <c r="AC17" s="105" t="s">
        <v>71</v>
      </c>
      <c r="AD17" s="105" t="s">
        <v>71</v>
      </c>
      <c r="AE17" s="105" t="s">
        <v>71</v>
      </c>
      <c r="AF17" s="42">
        <v>1</v>
      </c>
      <c r="AG17" s="42">
        <v>0</v>
      </c>
      <c r="AH17" s="42">
        <v>1</v>
      </c>
      <c r="AI17" s="42">
        <v>1</v>
      </c>
      <c r="AJ17" s="23" t="s">
        <v>33</v>
      </c>
      <c r="AL17" t="str">
        <f t="shared" si="0"/>
        <v xml:space="preserve">    (U1)ALERT_REQ_UNKNOWN</v>
      </c>
      <c r="AR17" s="44" t="str">
        <f t="shared" si="3"/>
        <v xml:space="preserve">    (U4)0x0000000BU,                                                           /* 11 UNKNOWN                                         */</v>
      </c>
      <c r="AS17" s="44" t="str">
        <f t="shared" si="4"/>
        <v xml:space="preserve">    (U4)0x0000000FU,                                                           /* 11 UNKNOWN                                         */</v>
      </c>
      <c r="AT17" s="44" t="str">
        <f t="shared" si="1"/>
        <v xml:space="preserve">    (U1)ALERT_REQ_UNKNOWN,                                                     /* 11 UNKNOWN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42" t="s">
        <v>71</v>
      </c>
      <c r="Z18" s="42" t="s">
        <v>71</v>
      </c>
      <c r="AA18" s="105" t="s">
        <v>71</v>
      </c>
      <c r="AB18" s="105" t="s">
        <v>71</v>
      </c>
      <c r="AC18" s="105" t="s">
        <v>71</v>
      </c>
      <c r="AD18" s="105" t="s">
        <v>71</v>
      </c>
      <c r="AE18" s="105" t="s">
        <v>71</v>
      </c>
      <c r="AF18" s="42">
        <v>1</v>
      </c>
      <c r="AG18" s="349">
        <v>1</v>
      </c>
      <c r="AH18" s="349">
        <v>0</v>
      </c>
      <c r="AI18" s="349">
        <v>0</v>
      </c>
      <c r="AJ18" s="23" t="s">
        <v>33</v>
      </c>
      <c r="AL18" t="str">
        <f t="shared" si="0"/>
        <v xml:space="preserve">    (U1)ALERT_REQ_UNKNOWN</v>
      </c>
      <c r="AR18" s="44" t="str">
        <f t="shared" si="3"/>
        <v xml:space="preserve">    (U4)0x0000000CU,                                                           /* 12 UNKNOWN                                         */</v>
      </c>
      <c r="AS18" s="44" t="str">
        <f t="shared" si="4"/>
        <v xml:space="preserve">    (U4)0x0000000FU,                                                           /* 12 UNKNOWN                                         */</v>
      </c>
      <c r="AT18" s="44" t="str">
        <f t="shared" si="1"/>
        <v xml:space="preserve">    (U1)ALERT_REQ_UNKNOWN,                                                     /* 12 UNKNOWN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42" t="s">
        <v>71</v>
      </c>
      <c r="Z19" s="42" t="s">
        <v>71</v>
      </c>
      <c r="AA19" s="105" t="s">
        <v>71</v>
      </c>
      <c r="AB19" s="105" t="s">
        <v>71</v>
      </c>
      <c r="AC19" s="105" t="s">
        <v>71</v>
      </c>
      <c r="AD19" s="105" t="s">
        <v>71</v>
      </c>
      <c r="AE19" s="105" t="s">
        <v>71</v>
      </c>
      <c r="AF19" s="42">
        <v>1</v>
      </c>
      <c r="AG19" s="42">
        <v>1</v>
      </c>
      <c r="AH19" s="42">
        <v>0</v>
      </c>
      <c r="AI19" s="42">
        <v>1</v>
      </c>
      <c r="AJ19" s="23" t="s">
        <v>33</v>
      </c>
      <c r="AL19" t="str">
        <f t="shared" si="0"/>
        <v xml:space="preserve">    (U1)ALERT_REQ_UNKNOWN</v>
      </c>
      <c r="AR19" s="44" t="str">
        <f t="shared" si="3"/>
        <v xml:space="preserve">    (U4)0x0000000DU,                                                           /* 13 UNKNOWN                                         */</v>
      </c>
      <c r="AS19" s="44" t="str">
        <f t="shared" si="4"/>
        <v xml:space="preserve">    (U4)0x0000000FU,                                                           /* 13 UNKNOWN                                         */</v>
      </c>
      <c r="AT19" s="44" t="str">
        <f t="shared" si="1"/>
        <v xml:space="preserve">    (U1)ALERT_REQ_UNKNOWN,                                                     /* 13 UNKNOWN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42" t="s">
        <v>71</v>
      </c>
      <c r="Z20" s="42" t="s">
        <v>71</v>
      </c>
      <c r="AA20" s="105" t="s">
        <v>71</v>
      </c>
      <c r="AB20" s="105" t="s">
        <v>71</v>
      </c>
      <c r="AC20" s="105" t="s">
        <v>71</v>
      </c>
      <c r="AD20" s="105" t="s">
        <v>71</v>
      </c>
      <c r="AE20" s="105" t="s">
        <v>71</v>
      </c>
      <c r="AF20" s="42">
        <v>1</v>
      </c>
      <c r="AG20" s="42">
        <v>1</v>
      </c>
      <c r="AH20" s="42">
        <v>1</v>
      </c>
      <c r="AI20" s="42">
        <v>0</v>
      </c>
      <c r="AJ20" s="23" t="s">
        <v>33</v>
      </c>
      <c r="AL20" t="str">
        <f t="shared" si="0"/>
        <v xml:space="preserve">    (U1)ALERT_REQ_UNKNOWN</v>
      </c>
      <c r="AR20" s="44" t="str">
        <f t="shared" si="3"/>
        <v xml:space="preserve">    (U4)0x0000000EU,                                                           /* 14 UNKNOWN                                         */</v>
      </c>
      <c r="AS20" s="44" t="str">
        <f t="shared" si="4"/>
        <v xml:space="preserve">    (U4)0x0000000FU,                                                           /* 14 UNKNOWN                                         */</v>
      </c>
      <c r="AT20" s="44" t="str">
        <f t="shared" si="1"/>
        <v xml:space="preserve">    (U1)ALERT_REQ_UNKNOWN,                                                     /* 14 UNKNOWN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42" t="s">
        <v>71</v>
      </c>
      <c r="Z21" s="42" t="s">
        <v>71</v>
      </c>
      <c r="AA21" s="105" t="s">
        <v>71</v>
      </c>
      <c r="AB21" s="105" t="s">
        <v>71</v>
      </c>
      <c r="AC21" s="105" t="s">
        <v>71</v>
      </c>
      <c r="AD21" s="105" t="s">
        <v>71</v>
      </c>
      <c r="AE21" s="105" t="s">
        <v>71</v>
      </c>
      <c r="AF21" s="42">
        <v>1</v>
      </c>
      <c r="AG21" s="42">
        <v>1</v>
      </c>
      <c r="AH21" s="42">
        <v>1</v>
      </c>
      <c r="AI21" s="42">
        <v>1</v>
      </c>
      <c r="AJ21" s="23" t="s">
        <v>33</v>
      </c>
      <c r="AL21" t="str">
        <f t="shared" si="0"/>
        <v xml:space="preserve">    (U1)ALERT_REQ_UNKNOWN</v>
      </c>
      <c r="AR21" s="44" t="str">
        <f t="shared" si="3"/>
        <v xml:space="preserve">    (U4)0x0000000FU                                                            /* 15 UNKNOWN                                         */</v>
      </c>
      <c r="AS21" s="44" t="str">
        <f t="shared" si="4"/>
        <v xml:space="preserve">    (U4)0x0000000FU                                                            /* 15 UNKNOWN                                         */</v>
      </c>
      <c r="AT21" s="44" t="str">
        <f t="shared" si="1"/>
        <v xml:space="preserve">    (U1)ALERT_REQ_UNKNOWN                                                      /* 15 UNKNOWN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42" t="s">
        <v>71</v>
      </c>
      <c r="Z22" s="42" t="s">
        <v>71</v>
      </c>
      <c r="AA22" s="42" t="s">
        <v>71</v>
      </c>
      <c r="AB22" s="42" t="s">
        <v>71</v>
      </c>
      <c r="AC22" s="42" t="s">
        <v>71</v>
      </c>
      <c r="AD22" s="42" t="s">
        <v>205</v>
      </c>
      <c r="AE22" s="42" t="s">
        <v>205</v>
      </c>
      <c r="AF22" s="42" t="s">
        <v>205</v>
      </c>
      <c r="AG22" s="42" t="s">
        <v>205</v>
      </c>
      <c r="AH22" s="42" t="s">
        <v>205</v>
      </c>
      <c r="AI22" s="42" t="s">
        <v>205</v>
      </c>
      <c r="AJ22" s="23"/>
      <c r="AL22" t="str">
        <f t="shared" ca="1" si="0"/>
        <v xml:space="preserve">    (U1)ALERT_REQ_H_SYSMAL_PD1_</v>
      </c>
      <c r="AR22" s="44" t="str">
        <f t="shared" si="3"/>
        <v>};</v>
      </c>
      <c r="AS22" s="44" t="str">
        <f t="shared" si="4"/>
        <v>};</v>
      </c>
      <c r="AT22" s="44" t="str">
        <f t="shared" si="1"/>
        <v>};</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42" t="s">
        <v>71</v>
      </c>
      <c r="Z23" s="42" t="s">
        <v>71</v>
      </c>
      <c r="AA23" s="42" t="s">
        <v>71</v>
      </c>
      <c r="AB23" s="42" t="s">
        <v>71</v>
      </c>
      <c r="AC23" s="42" t="s">
        <v>71</v>
      </c>
      <c r="AD23" s="42" t="s">
        <v>205</v>
      </c>
      <c r="AE23" s="42" t="s">
        <v>205</v>
      </c>
      <c r="AF23" s="42" t="s">
        <v>205</v>
      </c>
      <c r="AG23" s="42" t="s">
        <v>205</v>
      </c>
      <c r="AH23" s="42" t="s">
        <v>205</v>
      </c>
      <c r="AI23" s="42" t="s">
        <v>205</v>
      </c>
      <c r="AJ23" s="23"/>
      <c r="AL23" t="str">
        <f t="shared" ca="1" si="0"/>
        <v xml:space="preserve">    (U1)ALERT_REQ_H_SYSMAL_PD1_</v>
      </c>
      <c r="AR23" s="44" t="str">
        <f t="shared" si="3"/>
        <v/>
      </c>
      <c r="AS23" s="44" t="str">
        <f t="shared" si="4"/>
        <v/>
      </c>
      <c r="AT23" s="44" t="str">
        <f t="shared" si="1"/>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42" t="s">
        <v>71</v>
      </c>
      <c r="Z24" s="42" t="s">
        <v>71</v>
      </c>
      <c r="AA24" s="42" t="s">
        <v>71</v>
      </c>
      <c r="AB24" s="42" t="s">
        <v>71</v>
      </c>
      <c r="AC24" s="42" t="s">
        <v>71</v>
      </c>
      <c r="AD24" s="42" t="s">
        <v>205</v>
      </c>
      <c r="AE24" s="42" t="s">
        <v>205</v>
      </c>
      <c r="AF24" s="42" t="s">
        <v>205</v>
      </c>
      <c r="AG24" s="42" t="s">
        <v>205</v>
      </c>
      <c r="AH24" s="42" t="s">
        <v>205</v>
      </c>
      <c r="AI24" s="42" t="s">
        <v>205</v>
      </c>
      <c r="AJ24" s="23"/>
      <c r="AL24" t="str">
        <f t="shared" ca="1" si="0"/>
        <v xml:space="preserve">    (U1)ALERT_REQ_H_SYSMAL_PD1_</v>
      </c>
      <c r="AR24" s="44" t="str">
        <f t="shared" si="3"/>
        <v/>
      </c>
      <c r="AS24" s="44" t="str">
        <f t="shared" si="4"/>
        <v/>
      </c>
      <c r="AT24" s="44" t="str">
        <f t="shared" si="1"/>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t="s">
        <v>205</v>
      </c>
      <c r="AE25" s="42" t="s">
        <v>205</v>
      </c>
      <c r="AF25" s="42" t="s">
        <v>205</v>
      </c>
      <c r="AG25" s="42" t="s">
        <v>205</v>
      </c>
      <c r="AH25" s="42" t="s">
        <v>205</v>
      </c>
      <c r="AI25" s="42" t="s">
        <v>205</v>
      </c>
      <c r="AJ25" s="23"/>
      <c r="AL25" t="str">
        <f t="shared" ca="1" si="0"/>
        <v xml:space="preserve">    (U1)ALERT_REQ_H_SYSMAL_PD1_</v>
      </c>
      <c r="AR25" s="44" t="str">
        <f t="shared" si="3"/>
        <v/>
      </c>
      <c r="AS25" s="44" t="str">
        <f t="shared" si="4"/>
        <v/>
      </c>
      <c r="AT25" s="44" t="str">
        <f t="shared" si="1"/>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t="s">
        <v>205</v>
      </c>
      <c r="AE26" s="42" t="s">
        <v>205</v>
      </c>
      <c r="AF26" s="42" t="s">
        <v>205</v>
      </c>
      <c r="AG26" s="42" t="s">
        <v>205</v>
      </c>
      <c r="AH26" s="42" t="s">
        <v>205</v>
      </c>
      <c r="AI26" s="42" t="s">
        <v>205</v>
      </c>
      <c r="AJ26" s="23"/>
      <c r="AL26" t="str">
        <f t="shared" ca="1" si="0"/>
        <v xml:space="preserve">    (U1)ALERT_REQ_H_SYSMAL_PD1_</v>
      </c>
      <c r="AR26" s="44" t="str">
        <f t="shared" si="3"/>
        <v/>
      </c>
      <c r="AS26" s="44" t="str">
        <f t="shared" si="4"/>
        <v/>
      </c>
      <c r="AT26" s="44" t="str">
        <f t="shared" si="1"/>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t="s">
        <v>205</v>
      </c>
      <c r="AE27" s="42" t="s">
        <v>205</v>
      </c>
      <c r="AF27" s="42" t="s">
        <v>205</v>
      </c>
      <c r="AG27" s="42" t="s">
        <v>205</v>
      </c>
      <c r="AH27" s="42" t="s">
        <v>205</v>
      </c>
      <c r="AI27" s="42" t="s">
        <v>205</v>
      </c>
      <c r="AJ27" s="23"/>
      <c r="AL27" t="str">
        <f t="shared" ca="1" si="0"/>
        <v xml:space="preserve">    (U1)ALERT_REQ_H_SYSMAL_PD1_</v>
      </c>
      <c r="AR27" s="44" t="str">
        <f t="shared" si="3"/>
        <v/>
      </c>
      <c r="AS27" s="44" t="str">
        <f t="shared" si="4"/>
        <v/>
      </c>
      <c r="AT27" s="44" t="str">
        <f t="shared" si="1"/>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t="s">
        <v>205</v>
      </c>
      <c r="AE28" s="42" t="s">
        <v>205</v>
      </c>
      <c r="AF28" s="42" t="s">
        <v>205</v>
      </c>
      <c r="AG28" s="42" t="s">
        <v>205</v>
      </c>
      <c r="AH28" s="42" t="s">
        <v>205</v>
      </c>
      <c r="AI28" s="42" t="s">
        <v>205</v>
      </c>
      <c r="AJ28" s="23"/>
      <c r="AL28" t="str">
        <f t="shared" ca="1" si="0"/>
        <v xml:space="preserve">    (U1)ALERT_REQ_H_SYSMAL_PD1_</v>
      </c>
      <c r="AR28" s="44" t="str">
        <f t="shared" si="3"/>
        <v/>
      </c>
      <c r="AS28" s="44" t="str">
        <f t="shared" si="4"/>
        <v/>
      </c>
      <c r="AT28" s="44" t="str">
        <f t="shared" si="1"/>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t="s">
        <v>205</v>
      </c>
      <c r="AE29" s="42" t="s">
        <v>205</v>
      </c>
      <c r="AF29" s="42" t="s">
        <v>205</v>
      </c>
      <c r="AG29" s="42" t="s">
        <v>205</v>
      </c>
      <c r="AH29" s="42" t="s">
        <v>205</v>
      </c>
      <c r="AI29" s="42" t="s">
        <v>205</v>
      </c>
      <c r="AJ29" s="23"/>
      <c r="AL29" t="str">
        <f t="shared" ca="1" si="0"/>
        <v xml:space="preserve">    (U1)ALERT_REQ_H_SYSMAL_PD1_</v>
      </c>
      <c r="AR29" s="44" t="str">
        <f t="shared" si="3"/>
        <v/>
      </c>
      <c r="AS29" s="44" t="str">
        <f t="shared" si="4"/>
        <v/>
      </c>
      <c r="AT29" s="44" t="str">
        <f t="shared" si="1"/>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t="s">
        <v>205</v>
      </c>
      <c r="AE30" s="42" t="s">
        <v>205</v>
      </c>
      <c r="AF30" s="42" t="s">
        <v>205</v>
      </c>
      <c r="AG30" s="42" t="s">
        <v>205</v>
      </c>
      <c r="AH30" s="42" t="s">
        <v>205</v>
      </c>
      <c r="AI30" s="42" t="s">
        <v>205</v>
      </c>
      <c r="AJ30" s="23"/>
      <c r="AL30" t="str">
        <f t="shared" ca="1" si="0"/>
        <v xml:space="preserve">    (U1)ALERT_REQ_H_SYSMAL_PD1_</v>
      </c>
      <c r="AR30" s="44" t="str">
        <f t="shared" si="3"/>
        <v/>
      </c>
      <c r="AS30" s="44" t="str">
        <f t="shared" si="4"/>
        <v/>
      </c>
      <c r="AT30" s="44" t="str">
        <f t="shared" si="1"/>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t="s">
        <v>205</v>
      </c>
      <c r="AE31" s="42" t="s">
        <v>205</v>
      </c>
      <c r="AF31" s="42" t="s">
        <v>205</v>
      </c>
      <c r="AG31" s="42" t="s">
        <v>205</v>
      </c>
      <c r="AH31" s="42" t="s">
        <v>205</v>
      </c>
      <c r="AI31" s="42" t="s">
        <v>205</v>
      </c>
      <c r="AJ31" s="23"/>
      <c r="AL31" t="str">
        <f t="shared" ca="1" si="0"/>
        <v xml:space="preserve">    (U1)ALERT_REQ_H_SYSMAL_PD1_</v>
      </c>
      <c r="AR31" s="44" t="str">
        <f t="shared" si="3"/>
        <v/>
      </c>
      <c r="AS31" s="44" t="str">
        <f t="shared" si="4"/>
        <v/>
      </c>
      <c r="AT31" s="44" t="str">
        <f t="shared" si="1"/>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t="s">
        <v>205</v>
      </c>
      <c r="AE32" s="42" t="s">
        <v>205</v>
      </c>
      <c r="AF32" s="42" t="s">
        <v>205</v>
      </c>
      <c r="AG32" s="42" t="s">
        <v>205</v>
      </c>
      <c r="AH32" s="42" t="s">
        <v>205</v>
      </c>
      <c r="AI32" s="42" t="s">
        <v>205</v>
      </c>
      <c r="AJ32" s="23"/>
      <c r="AL32" t="str">
        <f t="shared" ca="1" si="0"/>
        <v xml:space="preserve">    (U1)ALERT_REQ_H_SYSMAL_PD1_</v>
      </c>
      <c r="AR32" s="44" t="str">
        <f t="shared" si="3"/>
        <v/>
      </c>
      <c r="AS32" s="44" t="str">
        <f t="shared" si="4"/>
        <v/>
      </c>
      <c r="AT32" s="44" t="str">
        <f t="shared" si="1"/>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t="s">
        <v>205</v>
      </c>
      <c r="AE33" s="42" t="s">
        <v>205</v>
      </c>
      <c r="AF33" s="42" t="s">
        <v>205</v>
      </c>
      <c r="AG33" s="42" t="s">
        <v>205</v>
      </c>
      <c r="AH33" s="42" t="s">
        <v>205</v>
      </c>
      <c r="AI33" s="42" t="s">
        <v>205</v>
      </c>
      <c r="AJ33" s="23"/>
      <c r="AL33" t="str">
        <f t="shared" ca="1" si="0"/>
        <v xml:space="preserve">    (U1)ALERT_REQ_H_SYSMAL_PD1_</v>
      </c>
      <c r="AR33" s="44" t="str">
        <f t="shared" si="3"/>
        <v/>
      </c>
      <c r="AS33" s="44" t="str">
        <f t="shared" si="4"/>
        <v/>
      </c>
      <c r="AT33" s="44" t="str">
        <f t="shared" si="1"/>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t="s">
        <v>205</v>
      </c>
      <c r="AE34" s="42" t="s">
        <v>205</v>
      </c>
      <c r="AF34" s="42" t="s">
        <v>205</v>
      </c>
      <c r="AG34" s="42" t="s">
        <v>205</v>
      </c>
      <c r="AH34" s="42" t="s">
        <v>205</v>
      </c>
      <c r="AI34" s="42" t="s">
        <v>205</v>
      </c>
      <c r="AJ34" s="23"/>
      <c r="AL34" t="str">
        <f t="shared" ca="1" si="0"/>
        <v xml:space="preserve">    (U1)ALERT_REQ_H_SYSMAL_PD1_</v>
      </c>
      <c r="AR34" s="44" t="str">
        <f t="shared" si="3"/>
        <v/>
      </c>
      <c r="AS34" s="44" t="str">
        <f t="shared" si="4"/>
        <v/>
      </c>
      <c r="AT34" s="44" t="str">
        <f t="shared" si="1"/>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t="s">
        <v>205</v>
      </c>
      <c r="AE35" s="42" t="s">
        <v>205</v>
      </c>
      <c r="AF35" s="42" t="s">
        <v>205</v>
      </c>
      <c r="AG35" s="42" t="s">
        <v>205</v>
      </c>
      <c r="AH35" s="42" t="s">
        <v>205</v>
      </c>
      <c r="AI35" s="42" t="s">
        <v>205</v>
      </c>
      <c r="AJ35" s="23"/>
      <c r="AL35" t="str">
        <f t="shared" ca="1" si="0"/>
        <v xml:space="preserve">    (U1)ALERT_REQ_H_SYSMAL_PD1_</v>
      </c>
      <c r="AR35" s="44" t="str">
        <f t="shared" si="3"/>
        <v/>
      </c>
      <c r="AS35" s="44" t="str">
        <f t="shared" si="4"/>
        <v/>
      </c>
      <c r="AT35" s="44" t="str">
        <f t="shared" si="1"/>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t="s">
        <v>205</v>
      </c>
      <c r="AE36" s="42" t="s">
        <v>205</v>
      </c>
      <c r="AF36" s="42" t="s">
        <v>205</v>
      </c>
      <c r="AG36" s="42" t="s">
        <v>205</v>
      </c>
      <c r="AH36" s="42" t="s">
        <v>205</v>
      </c>
      <c r="AI36" s="42" t="s">
        <v>205</v>
      </c>
      <c r="AJ36" s="23"/>
      <c r="AL36" t="str">
        <f t="shared" ca="1" si="0"/>
        <v xml:space="preserve">    (U1)ALERT_REQ_H_SYSMAL_PD1_</v>
      </c>
      <c r="AR36" s="44" t="str">
        <f t="shared" si="3"/>
        <v/>
      </c>
      <c r="AS36" s="44" t="str">
        <f t="shared" si="4"/>
        <v/>
      </c>
      <c r="AT36" s="44" t="str">
        <f t="shared" si="1"/>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t="s">
        <v>205</v>
      </c>
      <c r="AE37" s="42" t="s">
        <v>205</v>
      </c>
      <c r="AF37" s="42" t="s">
        <v>205</v>
      </c>
      <c r="AG37" s="42" t="s">
        <v>205</v>
      </c>
      <c r="AH37" s="42" t="s">
        <v>205</v>
      </c>
      <c r="AI37" s="42" t="s">
        <v>205</v>
      </c>
      <c r="AJ37" s="23"/>
      <c r="AL37" t="str">
        <f t="shared" ca="1" si="0"/>
        <v xml:space="preserve">    (U1)ALERT_REQ_H_SYSMAL_PD1_</v>
      </c>
      <c r="AR37" s="44" t="str">
        <f t="shared" si="3"/>
        <v/>
      </c>
      <c r="AS37" s="44" t="str">
        <f t="shared" si="4"/>
        <v/>
      </c>
      <c r="AT37" s="44" t="str">
        <f t="shared" si="1"/>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42" t="s">
        <v>205</v>
      </c>
      <c r="AE38" s="42" t="s">
        <v>205</v>
      </c>
      <c r="AF38" s="42" t="s">
        <v>205</v>
      </c>
      <c r="AG38" s="42" t="s">
        <v>205</v>
      </c>
      <c r="AH38" s="42" t="s">
        <v>205</v>
      </c>
      <c r="AI38" s="42" t="s">
        <v>205</v>
      </c>
      <c r="AJ38" s="23"/>
      <c r="AL38" t="str">
        <f t="shared" ca="1" si="0"/>
        <v xml:space="preserve">    (U1)ALERT_REQ_H_SYSMAL_PD1_</v>
      </c>
      <c r="AR38" s="44" t="str">
        <f t="shared" si="3"/>
        <v/>
      </c>
      <c r="AS38" s="44" t="str">
        <f t="shared" si="4"/>
        <v/>
      </c>
      <c r="AT38" s="44" t="str">
        <f t="shared" si="1"/>
        <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42" t="s">
        <v>205</v>
      </c>
      <c r="AE39" s="42" t="s">
        <v>205</v>
      </c>
      <c r="AF39" s="42" t="s">
        <v>205</v>
      </c>
      <c r="AG39" s="42" t="s">
        <v>205</v>
      </c>
      <c r="AH39" s="42" t="s">
        <v>205</v>
      </c>
      <c r="AI39" s="42" t="s">
        <v>205</v>
      </c>
      <c r="AJ39" s="23"/>
      <c r="AL39" t="str">
        <f t="shared" ca="1" si="0"/>
        <v xml:space="preserve">    (U1)ALERT_REQ_H_SYSMAL_PD1_</v>
      </c>
      <c r="AR39" s="44" t="str">
        <f t="shared" si="3"/>
        <v/>
      </c>
      <c r="AS39" s="44" t="str">
        <f t="shared" si="4"/>
        <v/>
      </c>
      <c r="AT39" s="44" t="str">
        <f t="shared" si="1"/>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42" t="s">
        <v>205</v>
      </c>
      <c r="AE40" s="42" t="s">
        <v>205</v>
      </c>
      <c r="AF40" s="42" t="s">
        <v>205</v>
      </c>
      <c r="AG40" s="42" t="s">
        <v>205</v>
      </c>
      <c r="AH40" s="42" t="s">
        <v>205</v>
      </c>
      <c r="AI40" s="42" t="s">
        <v>205</v>
      </c>
      <c r="AJ40" s="23"/>
      <c r="AL40" t="str">
        <f t="shared" ca="1" si="0"/>
        <v xml:space="preserve">    (U1)ALERT_REQ_H_SYSMAL_PD1_</v>
      </c>
      <c r="AR40" s="44" t="str">
        <f t="shared" si="3"/>
        <v/>
      </c>
      <c r="AS40" s="44" t="str">
        <f t="shared" si="4"/>
        <v/>
      </c>
      <c r="AT40" s="44" t="str">
        <f t="shared" si="1"/>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42" t="s">
        <v>205</v>
      </c>
      <c r="AE41" s="42" t="s">
        <v>205</v>
      </c>
      <c r="AF41" s="42" t="s">
        <v>205</v>
      </c>
      <c r="AG41" s="42" t="s">
        <v>205</v>
      </c>
      <c r="AH41" s="42" t="s">
        <v>205</v>
      </c>
      <c r="AI41" s="42" t="s">
        <v>205</v>
      </c>
      <c r="AJ41" s="23"/>
      <c r="AL41" t="str">
        <f t="shared" ca="1" si="0"/>
        <v xml:space="preserve">    (U1)ALERT_REQ_H_SYSMAL_PD1_</v>
      </c>
      <c r="AR41" s="44" t="str">
        <f t="shared" si="3"/>
        <v/>
      </c>
      <c r="AS41" s="44" t="str">
        <f t="shared" si="4"/>
        <v/>
      </c>
      <c r="AT41" s="44" t="str">
        <f t="shared" si="1"/>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42" t="s">
        <v>205</v>
      </c>
      <c r="AE42" s="42" t="s">
        <v>205</v>
      </c>
      <c r="AF42" s="42" t="s">
        <v>205</v>
      </c>
      <c r="AG42" s="42" t="s">
        <v>205</v>
      </c>
      <c r="AH42" s="42" t="s">
        <v>205</v>
      </c>
      <c r="AI42" s="42" t="s">
        <v>205</v>
      </c>
      <c r="AJ42" s="23"/>
      <c r="AL42" t="str">
        <f t="shared" ca="1" si="0"/>
        <v xml:space="preserve">    (U1)ALERT_REQ_H_SYSMAL_PD1_</v>
      </c>
      <c r="AR42" s="44" t="str">
        <f t="shared" si="3"/>
        <v/>
      </c>
      <c r="AS42" s="44" t="str">
        <f t="shared" si="4"/>
        <v/>
      </c>
      <c r="AT42" s="44" t="str">
        <f t="shared" si="1"/>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42" t="s">
        <v>205</v>
      </c>
      <c r="AE43" s="42" t="s">
        <v>205</v>
      </c>
      <c r="AF43" s="42" t="s">
        <v>205</v>
      </c>
      <c r="AG43" s="42" t="s">
        <v>205</v>
      </c>
      <c r="AH43" s="42" t="s">
        <v>205</v>
      </c>
      <c r="AI43" s="42" t="s">
        <v>205</v>
      </c>
      <c r="AJ43" s="23"/>
      <c r="AL43" t="str">
        <f t="shared" ca="1" si="0"/>
        <v xml:space="preserve">    (U1)ALERT_REQ_H_SYSMAL_PD1_</v>
      </c>
      <c r="AR43" s="44" t="str">
        <f t="shared" si="3"/>
        <v/>
      </c>
      <c r="AS43" s="44" t="str">
        <f t="shared" si="4"/>
        <v/>
      </c>
      <c r="AT43" s="44" t="str">
        <f t="shared" si="1"/>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42" t="s">
        <v>205</v>
      </c>
      <c r="AE44" s="42" t="s">
        <v>205</v>
      </c>
      <c r="AF44" s="42" t="s">
        <v>205</v>
      </c>
      <c r="AG44" s="42" t="s">
        <v>205</v>
      </c>
      <c r="AH44" s="42" t="s">
        <v>205</v>
      </c>
      <c r="AI44" s="42" t="s">
        <v>205</v>
      </c>
      <c r="AJ44" s="23"/>
      <c r="AL44" t="str">
        <f t="shared" ca="1" si="0"/>
        <v xml:space="preserve">    (U1)ALERT_REQ_H_SYSMAL_PD1_</v>
      </c>
      <c r="AR44" s="44" t="str">
        <f t="shared" si="3"/>
        <v/>
      </c>
      <c r="AS44" s="44" t="str">
        <f t="shared" si="4"/>
        <v/>
      </c>
      <c r="AT44" s="44" t="str">
        <f t="shared" si="1"/>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42" t="s">
        <v>205</v>
      </c>
      <c r="AE45" s="42" t="s">
        <v>205</v>
      </c>
      <c r="AF45" s="42" t="s">
        <v>205</v>
      </c>
      <c r="AG45" s="42" t="s">
        <v>205</v>
      </c>
      <c r="AH45" s="42" t="s">
        <v>205</v>
      </c>
      <c r="AI45" s="42" t="s">
        <v>205</v>
      </c>
      <c r="AJ45" s="23"/>
      <c r="AL45" t="str">
        <f t="shared" ca="1" si="0"/>
        <v xml:space="preserve">    (U1)ALERT_REQ_H_SYSMAL_PD1_</v>
      </c>
      <c r="AR45" s="44" t="str">
        <f t="shared" si="3"/>
        <v/>
      </c>
      <c r="AS45" s="44" t="str">
        <f t="shared" si="4"/>
        <v/>
      </c>
      <c r="AT45" s="44" t="str">
        <f t="shared" si="1"/>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42" t="s">
        <v>205</v>
      </c>
      <c r="AE46" s="42" t="s">
        <v>205</v>
      </c>
      <c r="AF46" s="42" t="s">
        <v>205</v>
      </c>
      <c r="AG46" s="42" t="s">
        <v>205</v>
      </c>
      <c r="AH46" s="42" t="s">
        <v>205</v>
      </c>
      <c r="AI46" s="42" t="s">
        <v>205</v>
      </c>
      <c r="AJ46" s="23"/>
      <c r="AL46" t="str">
        <f t="shared" ca="1" si="0"/>
        <v xml:space="preserve">    (U1)ALERT_REQ_H_SYSMAL_PD1_</v>
      </c>
      <c r="AR46" s="44" t="str">
        <f t="shared" si="3"/>
        <v/>
      </c>
      <c r="AS46" s="44" t="str">
        <f t="shared" si="4"/>
        <v/>
      </c>
      <c r="AT46" s="44" t="str">
        <f t="shared" si="1"/>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42" t="s">
        <v>205</v>
      </c>
      <c r="AE47" s="42" t="s">
        <v>205</v>
      </c>
      <c r="AF47" s="42" t="s">
        <v>205</v>
      </c>
      <c r="AG47" s="42" t="s">
        <v>205</v>
      </c>
      <c r="AH47" s="42" t="s">
        <v>205</v>
      </c>
      <c r="AI47" s="42" t="s">
        <v>205</v>
      </c>
      <c r="AJ47" s="23"/>
      <c r="AL47" t="str">
        <f t="shared" ca="1" si="0"/>
        <v xml:space="preserve">    (U1)ALERT_REQ_H_SYSMAL_PD1_</v>
      </c>
      <c r="AR47" s="44" t="str">
        <f t="shared" si="3"/>
        <v/>
      </c>
      <c r="AS47" s="44" t="str">
        <f t="shared" si="4"/>
        <v/>
      </c>
      <c r="AT47" s="44" t="str">
        <f t="shared" si="1"/>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42" t="s">
        <v>205</v>
      </c>
      <c r="AE48" s="42" t="s">
        <v>205</v>
      </c>
      <c r="AF48" s="42" t="s">
        <v>205</v>
      </c>
      <c r="AG48" s="42" t="s">
        <v>205</v>
      </c>
      <c r="AH48" s="42" t="s">
        <v>205</v>
      </c>
      <c r="AI48" s="42" t="s">
        <v>205</v>
      </c>
      <c r="AJ48" s="23"/>
      <c r="AL48" t="str">
        <f t="shared" ca="1" si="0"/>
        <v xml:space="preserve">    (U1)ALERT_REQ_H_SYSMAL_PD1_</v>
      </c>
      <c r="AR48" s="44" t="str">
        <f t="shared" si="3"/>
        <v/>
      </c>
      <c r="AS48" s="44" t="str">
        <f t="shared" si="4"/>
        <v/>
      </c>
      <c r="AT48" s="44" t="str">
        <f t="shared" si="1"/>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42" t="s">
        <v>205</v>
      </c>
      <c r="AE49" s="42" t="s">
        <v>205</v>
      </c>
      <c r="AF49" s="42" t="s">
        <v>205</v>
      </c>
      <c r="AG49" s="42" t="s">
        <v>205</v>
      </c>
      <c r="AH49" s="42" t="s">
        <v>205</v>
      </c>
      <c r="AI49" s="42" t="s">
        <v>205</v>
      </c>
      <c r="AJ49" s="23"/>
      <c r="AL49" t="str">
        <f t="shared" ca="1" si="0"/>
        <v xml:space="preserve">    (U1)ALERT_REQ_H_SYSMAL_PD1_</v>
      </c>
      <c r="AR49" s="44" t="str">
        <f t="shared" si="3"/>
        <v/>
      </c>
      <c r="AS49" s="44" t="str">
        <f t="shared" si="4"/>
        <v/>
      </c>
      <c r="AT49" s="44" t="str">
        <f t="shared" si="1"/>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42" t="s">
        <v>205</v>
      </c>
      <c r="AE50" s="42" t="s">
        <v>205</v>
      </c>
      <c r="AF50" s="42" t="s">
        <v>205</v>
      </c>
      <c r="AG50" s="42" t="s">
        <v>205</v>
      </c>
      <c r="AH50" s="42" t="s">
        <v>205</v>
      </c>
      <c r="AI50" s="42" t="s">
        <v>205</v>
      </c>
      <c r="AJ50" s="23"/>
      <c r="AL50" t="str">
        <f t="shared" ca="1" si="0"/>
        <v xml:space="preserve">    (U1)ALERT_REQ_H_SYSMAL_PD1_</v>
      </c>
      <c r="AR50" s="44" t="str">
        <f t="shared" si="3"/>
        <v/>
      </c>
      <c r="AS50" s="44" t="str">
        <f t="shared" si="4"/>
        <v/>
      </c>
      <c r="AT50" s="44" t="str">
        <f t="shared" si="1"/>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42" t="s">
        <v>205</v>
      </c>
      <c r="AE51" s="42" t="s">
        <v>205</v>
      </c>
      <c r="AF51" s="42" t="s">
        <v>205</v>
      </c>
      <c r="AG51" s="42" t="s">
        <v>205</v>
      </c>
      <c r="AH51" s="42" t="s">
        <v>205</v>
      </c>
      <c r="AI51" s="42" t="s">
        <v>205</v>
      </c>
      <c r="AJ51" s="23"/>
      <c r="AL51" t="str">
        <f t="shared" ca="1" si="0"/>
        <v xml:space="preserve">    (U1)ALERT_REQ_H_SYSMAL_PD1_</v>
      </c>
      <c r="AR51" s="44" t="str">
        <f t="shared" si="3"/>
        <v/>
      </c>
      <c r="AS51" s="44" t="str">
        <f t="shared" si="4"/>
        <v/>
      </c>
      <c r="AT51" s="44" t="str">
        <f t="shared" si="1"/>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42" t="s">
        <v>205</v>
      </c>
      <c r="AE52" s="42" t="s">
        <v>205</v>
      </c>
      <c r="AF52" s="42" t="s">
        <v>205</v>
      </c>
      <c r="AG52" s="42" t="s">
        <v>205</v>
      </c>
      <c r="AH52" s="42" t="s">
        <v>205</v>
      </c>
      <c r="AI52" s="42" t="s">
        <v>205</v>
      </c>
      <c r="AJ52" s="23"/>
      <c r="AL52" t="str">
        <f t="shared" ca="1" si="0"/>
        <v xml:space="preserve">    (U1)ALERT_REQ_H_SYSMAL_PD1_</v>
      </c>
      <c r="AR52" s="44" t="str">
        <f t="shared" si="3"/>
        <v/>
      </c>
      <c r="AS52" s="44" t="str">
        <f t="shared" si="4"/>
        <v/>
      </c>
      <c r="AT52" s="44" t="str">
        <f t="shared" si="1"/>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42" t="s">
        <v>205</v>
      </c>
      <c r="AE53" s="42" t="s">
        <v>205</v>
      </c>
      <c r="AF53" s="42" t="s">
        <v>205</v>
      </c>
      <c r="AG53" s="42" t="s">
        <v>205</v>
      </c>
      <c r="AH53" s="42" t="s">
        <v>205</v>
      </c>
      <c r="AI53" s="42" t="s">
        <v>205</v>
      </c>
      <c r="AJ53" s="23"/>
      <c r="AL53" t="str">
        <f t="shared" ca="1" si="0"/>
        <v xml:space="preserve">    (U1)ALERT_REQ_H_SYSMAL_PD1_</v>
      </c>
      <c r="AR53" s="44" t="str">
        <f t="shared" si="3"/>
        <v/>
      </c>
      <c r="AS53" s="44" t="str">
        <f t="shared" si="4"/>
        <v/>
      </c>
      <c r="AT53" s="44" t="str">
        <f t="shared" si="1"/>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42" t="s">
        <v>205</v>
      </c>
      <c r="AE54" s="42" t="s">
        <v>205</v>
      </c>
      <c r="AF54" s="42" t="s">
        <v>205</v>
      </c>
      <c r="AG54" s="42" t="s">
        <v>205</v>
      </c>
      <c r="AH54" s="42" t="s">
        <v>205</v>
      </c>
      <c r="AI54" s="42" t="s">
        <v>205</v>
      </c>
      <c r="AJ54" s="23"/>
      <c r="AL54" t="str">
        <f t="shared" ca="1" si="0"/>
        <v xml:space="preserve">    (U1)ALERT_REQ_H_SYSMAL_PD1_</v>
      </c>
      <c r="AR54" s="44" t="str">
        <f t="shared" si="3"/>
        <v/>
      </c>
      <c r="AS54" s="44" t="str">
        <f t="shared" si="4"/>
        <v/>
      </c>
      <c r="AT54" s="44" t="str">
        <f t="shared" si="1"/>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42" t="s">
        <v>205</v>
      </c>
      <c r="AE55" s="42" t="s">
        <v>205</v>
      </c>
      <c r="AF55" s="42" t="s">
        <v>205</v>
      </c>
      <c r="AG55" s="42" t="s">
        <v>205</v>
      </c>
      <c r="AH55" s="42" t="s">
        <v>205</v>
      </c>
      <c r="AI55" s="42" t="s">
        <v>205</v>
      </c>
      <c r="AJ55" s="23"/>
      <c r="AL55" t="str">
        <f t="shared" ca="1" si="0"/>
        <v xml:space="preserve">    (U1)ALERT_REQ_H_SYSMAL_PD1_</v>
      </c>
      <c r="AR55" s="44" t="str">
        <f t="shared" si="3"/>
        <v/>
      </c>
      <c r="AS55" s="44" t="str">
        <f t="shared" si="4"/>
        <v/>
      </c>
      <c r="AT55" s="44" t="str">
        <f t="shared" si="1"/>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42" t="s">
        <v>205</v>
      </c>
      <c r="AE56" s="42" t="s">
        <v>205</v>
      </c>
      <c r="AF56" s="42" t="s">
        <v>205</v>
      </c>
      <c r="AG56" s="42" t="s">
        <v>205</v>
      </c>
      <c r="AH56" s="42" t="s">
        <v>205</v>
      </c>
      <c r="AI56" s="42" t="s">
        <v>205</v>
      </c>
      <c r="AJ56" s="23"/>
      <c r="AL56" t="str">
        <f t="shared" ca="1" si="0"/>
        <v xml:space="preserve">    (U1)ALERT_REQ_H_SYSMAL_PD1_</v>
      </c>
      <c r="AR56" s="44" t="str">
        <f t="shared" si="3"/>
        <v/>
      </c>
      <c r="AS56" s="44" t="str">
        <f t="shared" si="4"/>
        <v/>
      </c>
      <c r="AT56" s="44" t="str">
        <f t="shared" si="1"/>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42" t="s">
        <v>205</v>
      </c>
      <c r="AE57" s="42" t="s">
        <v>205</v>
      </c>
      <c r="AF57" s="42" t="s">
        <v>205</v>
      </c>
      <c r="AG57" s="42" t="s">
        <v>205</v>
      </c>
      <c r="AH57" s="42" t="s">
        <v>205</v>
      </c>
      <c r="AI57" s="42" t="s">
        <v>205</v>
      </c>
      <c r="AJ57" s="23"/>
      <c r="AL57" t="str">
        <f t="shared" ca="1" si="0"/>
        <v xml:space="preserve">    (U1)ALERT_REQ_H_SYSMAL_PD1_</v>
      </c>
      <c r="AR57" s="44" t="str">
        <f t="shared" si="3"/>
        <v/>
      </c>
      <c r="AS57" s="44" t="str">
        <f t="shared" si="4"/>
        <v/>
      </c>
      <c r="AT57" s="44" t="str">
        <f t="shared" si="1"/>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42" t="s">
        <v>205</v>
      </c>
      <c r="AE58" s="42" t="s">
        <v>205</v>
      </c>
      <c r="AF58" s="42" t="s">
        <v>205</v>
      </c>
      <c r="AG58" s="42" t="s">
        <v>205</v>
      </c>
      <c r="AH58" s="42" t="s">
        <v>205</v>
      </c>
      <c r="AI58" s="42" t="s">
        <v>205</v>
      </c>
      <c r="AJ58" s="23"/>
      <c r="AL58" t="str">
        <f t="shared" ca="1" si="0"/>
        <v xml:space="preserve">    (U1)ALERT_REQ_H_SYSMAL_PD1_</v>
      </c>
      <c r="AR58" s="44" t="str">
        <f t="shared" si="3"/>
        <v/>
      </c>
      <c r="AS58" s="44" t="str">
        <f t="shared" si="4"/>
        <v/>
      </c>
      <c r="AT58" s="44" t="str">
        <f t="shared" si="1"/>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42" t="s">
        <v>205</v>
      </c>
      <c r="AE59" s="42" t="s">
        <v>205</v>
      </c>
      <c r="AF59" s="42" t="s">
        <v>205</v>
      </c>
      <c r="AG59" s="42" t="s">
        <v>205</v>
      </c>
      <c r="AH59" s="42" t="s">
        <v>205</v>
      </c>
      <c r="AI59" s="42" t="s">
        <v>205</v>
      </c>
      <c r="AJ59" s="23"/>
      <c r="AL59" t="str">
        <f t="shared" ca="1" si="0"/>
        <v xml:space="preserve">    (U1)ALERT_REQ_H_SYSMAL_PD1_</v>
      </c>
      <c r="AR59" s="44" t="str">
        <f t="shared" si="3"/>
        <v/>
      </c>
      <c r="AS59" s="44" t="str">
        <f t="shared" si="4"/>
        <v/>
      </c>
      <c r="AT59" s="44" t="str">
        <f t="shared" si="1"/>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42" t="s">
        <v>205</v>
      </c>
      <c r="AE60" s="42" t="s">
        <v>205</v>
      </c>
      <c r="AF60" s="42" t="s">
        <v>205</v>
      </c>
      <c r="AG60" s="42" t="s">
        <v>205</v>
      </c>
      <c r="AH60" s="42" t="s">
        <v>205</v>
      </c>
      <c r="AI60" s="42" t="s">
        <v>205</v>
      </c>
      <c r="AJ60" s="23"/>
      <c r="AL60" t="str">
        <f t="shared" ca="1" si="0"/>
        <v xml:space="preserve">    (U1)ALERT_REQ_H_SYSMAL_PD1_</v>
      </c>
      <c r="AR60" s="44" t="str">
        <f t="shared" si="3"/>
        <v/>
      </c>
      <c r="AS60" s="44" t="str">
        <f t="shared" si="4"/>
        <v/>
      </c>
      <c r="AT60" s="44" t="str">
        <f t="shared" si="1"/>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42" t="s">
        <v>205</v>
      </c>
      <c r="AE61" s="42" t="s">
        <v>205</v>
      </c>
      <c r="AF61" s="42" t="s">
        <v>205</v>
      </c>
      <c r="AG61" s="42" t="s">
        <v>205</v>
      </c>
      <c r="AH61" s="42" t="s">
        <v>205</v>
      </c>
      <c r="AI61" s="42" t="s">
        <v>205</v>
      </c>
      <c r="AJ61" s="23"/>
      <c r="AL61" t="str">
        <f t="shared" ca="1" si="0"/>
        <v xml:space="preserve">    (U1)ALERT_REQ_H_SYSMAL_PD1_</v>
      </c>
      <c r="AR61" s="44" t="str">
        <f t="shared" si="3"/>
        <v/>
      </c>
      <c r="AS61" s="44" t="str">
        <f t="shared" si="4"/>
        <v/>
      </c>
      <c r="AT61" s="44" t="str">
        <f t="shared" si="1"/>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42" t="s">
        <v>205</v>
      </c>
      <c r="AE62" s="42" t="s">
        <v>205</v>
      </c>
      <c r="AF62" s="42" t="s">
        <v>205</v>
      </c>
      <c r="AG62" s="42" t="s">
        <v>205</v>
      </c>
      <c r="AH62" s="42" t="s">
        <v>205</v>
      </c>
      <c r="AI62" s="42" t="s">
        <v>205</v>
      </c>
      <c r="AJ62" s="23"/>
      <c r="AL62" t="str">
        <f t="shared" ca="1" si="0"/>
        <v xml:space="preserve">    (U1)ALERT_REQ_H_SYSMAL_PD1_</v>
      </c>
      <c r="AR62" s="44" t="str">
        <f t="shared" si="3"/>
        <v/>
      </c>
      <c r="AS62" s="44" t="str">
        <f t="shared" si="4"/>
        <v/>
      </c>
      <c r="AT62" s="44" t="str">
        <f t="shared" si="1"/>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42" t="s">
        <v>205</v>
      </c>
      <c r="AE63" s="42" t="s">
        <v>205</v>
      </c>
      <c r="AF63" s="42" t="s">
        <v>205</v>
      </c>
      <c r="AG63" s="42" t="s">
        <v>205</v>
      </c>
      <c r="AH63" s="42" t="s">
        <v>205</v>
      </c>
      <c r="AI63" s="42" t="s">
        <v>205</v>
      </c>
      <c r="AJ63" s="23"/>
      <c r="AL63" t="str">
        <f t="shared" ca="1" si="0"/>
        <v xml:space="preserve">    (U1)ALERT_REQ_H_SYSMAL_PD1_</v>
      </c>
      <c r="AR63" s="44" t="str">
        <f t="shared" si="3"/>
        <v/>
      </c>
      <c r="AS63" s="44" t="str">
        <f t="shared" si="4"/>
        <v/>
      </c>
      <c r="AT63" s="44" t="str">
        <f t="shared" si="1"/>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42" t="s">
        <v>205</v>
      </c>
      <c r="AE64" s="42" t="s">
        <v>205</v>
      </c>
      <c r="AF64" s="42" t="s">
        <v>205</v>
      </c>
      <c r="AG64" s="42" t="s">
        <v>205</v>
      </c>
      <c r="AH64" s="42" t="s">
        <v>205</v>
      </c>
      <c r="AI64" s="42" t="s">
        <v>205</v>
      </c>
      <c r="AJ64" s="23"/>
      <c r="AL64" t="str">
        <f t="shared" ca="1" si="0"/>
        <v xml:space="preserve">    (U1)ALERT_REQ_H_SYSMAL_PD1_</v>
      </c>
      <c r="AR64" s="44" t="str">
        <f t="shared" si="3"/>
        <v/>
      </c>
      <c r="AS64" s="44" t="str">
        <f t="shared" si="4"/>
        <v/>
      </c>
      <c r="AT64" s="44" t="str">
        <f t="shared" si="1"/>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42" t="s">
        <v>205</v>
      </c>
      <c r="AE65" s="42" t="s">
        <v>205</v>
      </c>
      <c r="AF65" s="42" t="s">
        <v>205</v>
      </c>
      <c r="AG65" s="42" t="s">
        <v>205</v>
      </c>
      <c r="AH65" s="42" t="s">
        <v>205</v>
      </c>
      <c r="AI65" s="42" t="s">
        <v>205</v>
      </c>
      <c r="AJ65" s="23"/>
      <c r="AL65" t="str">
        <f t="shared" ca="1" si="0"/>
        <v xml:space="preserve">    (U1)ALERT_REQ_H_SYSMAL_PD1_</v>
      </c>
      <c r="AR65" s="44" t="str">
        <f t="shared" si="3"/>
        <v/>
      </c>
      <c r="AS65" s="44" t="str">
        <f t="shared" si="4"/>
        <v/>
      </c>
      <c r="AT65" s="44" t="str">
        <f t="shared" si="1"/>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42" t="s">
        <v>205</v>
      </c>
      <c r="AE66" s="42" t="s">
        <v>205</v>
      </c>
      <c r="AF66" s="42" t="s">
        <v>205</v>
      </c>
      <c r="AG66" s="42" t="s">
        <v>205</v>
      </c>
      <c r="AH66" s="42" t="s">
        <v>205</v>
      </c>
      <c r="AI66" s="42" t="s">
        <v>205</v>
      </c>
      <c r="AJ66" s="23"/>
      <c r="AL66" t="str">
        <f t="shared" ca="1" si="0"/>
        <v xml:space="preserve">    (U1)ALERT_REQ_H_SYSMAL_PD1_</v>
      </c>
      <c r="AR66" s="44" t="str">
        <f t="shared" si="3"/>
        <v/>
      </c>
      <c r="AS66" s="44" t="str">
        <f t="shared" si="4"/>
        <v/>
      </c>
      <c r="AT66" s="44" t="str">
        <f t="shared" si="1"/>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42" t="s">
        <v>205</v>
      </c>
      <c r="AE67" s="42" t="s">
        <v>205</v>
      </c>
      <c r="AF67" s="42" t="s">
        <v>205</v>
      </c>
      <c r="AG67" s="42" t="s">
        <v>205</v>
      </c>
      <c r="AH67" s="42" t="s">
        <v>205</v>
      </c>
      <c r="AI67" s="42" t="s">
        <v>205</v>
      </c>
      <c r="AJ67" s="23"/>
      <c r="AL67" t="str">
        <f t="shared" ca="1" si="0"/>
        <v xml:space="preserve">    (U1)ALERT_REQ_H_SYSMAL_PD1_</v>
      </c>
      <c r="AR67" s="44" t="str">
        <f t="shared" si="3"/>
        <v/>
      </c>
      <c r="AS67" s="44" t="str">
        <f t="shared" si="4"/>
        <v/>
      </c>
      <c r="AT67" s="44" t="str">
        <f t="shared" si="1"/>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42" t="s">
        <v>205</v>
      </c>
      <c r="AE68" s="42" t="s">
        <v>205</v>
      </c>
      <c r="AF68" s="42" t="s">
        <v>205</v>
      </c>
      <c r="AG68" s="42" t="s">
        <v>205</v>
      </c>
      <c r="AH68" s="42" t="s">
        <v>205</v>
      </c>
      <c r="AI68" s="42" t="s">
        <v>205</v>
      </c>
      <c r="AJ68" s="23"/>
      <c r="AL68" t="str">
        <f t="shared" ca="1" si="0"/>
        <v xml:space="preserve">    (U1)ALERT_REQ_H_SYSMAL_PD1_</v>
      </c>
      <c r="AR68" s="44" t="str">
        <f t="shared" si="3"/>
        <v/>
      </c>
      <c r="AS68" s="44" t="str">
        <f t="shared" si="4"/>
        <v/>
      </c>
      <c r="AT68" s="44" t="str">
        <f t="shared" si="1"/>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42" t="s">
        <v>205</v>
      </c>
      <c r="AE69" s="42" t="s">
        <v>205</v>
      </c>
      <c r="AF69" s="42" t="s">
        <v>205</v>
      </c>
      <c r="AG69" s="42" t="s">
        <v>205</v>
      </c>
      <c r="AH69" s="42" t="s">
        <v>205</v>
      </c>
      <c r="AI69" s="42" t="s">
        <v>205</v>
      </c>
      <c r="AJ69" s="23"/>
      <c r="AL69" t="str">
        <f t="shared" ca="1" si="0"/>
        <v xml:space="preserve">    (U1)ALERT_REQ_H_SYSMAL_PD1_</v>
      </c>
      <c r="AR69" s="44" t="str">
        <f t="shared" si="3"/>
        <v/>
      </c>
      <c r="AS69" s="44" t="str">
        <f t="shared" si="4"/>
        <v/>
      </c>
      <c r="AT69" s="44" t="str">
        <f t="shared" si="1"/>
        <v/>
      </c>
    </row>
    <row r="70" spans="1:46" ht="13.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PD1</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MALPAT4</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MALPAT4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MALPAT6</v>
      </c>
      <c r="AK73" s="41"/>
      <c r="AL73" s="41" t="str">
        <f t="shared" si="10"/>
        <v>02</v>
      </c>
      <c r="AM73" s="43" t="str">
        <f t="shared" si="11"/>
        <v>00</v>
      </c>
      <c r="AN73" s="43" t="str">
        <f t="shared" si="12"/>
        <v>00</v>
      </c>
      <c r="AO73" s="43" t="str">
        <f t="shared" si="13"/>
        <v>00</v>
      </c>
      <c r="AQ73" t="str">
        <f t="shared" si="8"/>
        <v xml:space="preserve">    (U4)0x00000002U,                                                           /* 02 MALPAT6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MALPAT1</v>
      </c>
      <c r="AK74" s="41"/>
      <c r="AL74" s="41" t="str">
        <f t="shared" si="10"/>
        <v>03</v>
      </c>
      <c r="AM74" s="43" t="str">
        <f t="shared" si="11"/>
        <v>00</v>
      </c>
      <c r="AN74" s="43" t="str">
        <f t="shared" si="12"/>
        <v>00</v>
      </c>
      <c r="AO74" s="43" t="str">
        <f t="shared" si="13"/>
        <v>00</v>
      </c>
      <c r="AQ74" t="str">
        <f t="shared" si="8"/>
        <v xml:space="preserve">    (U4)0x00000003U,                                                           /* 03 MALPAT1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MALPAT2</v>
      </c>
      <c r="AK75" s="41"/>
      <c r="AL75" s="41" t="str">
        <f t="shared" si="10"/>
        <v>04</v>
      </c>
      <c r="AM75" s="43" t="str">
        <f t="shared" si="11"/>
        <v>00</v>
      </c>
      <c r="AN75" s="43" t="str">
        <f t="shared" si="12"/>
        <v>00</v>
      </c>
      <c r="AO75" s="43" t="str">
        <f t="shared" si="13"/>
        <v>00</v>
      </c>
      <c r="AQ75" t="str">
        <f t="shared" si="8"/>
        <v xml:space="preserve">    (U4)0x00000004U,                                                           /* 04 MALPAT2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MALPAT5</v>
      </c>
      <c r="AK76" s="41"/>
      <c r="AL76" s="41" t="str">
        <f t="shared" si="10"/>
        <v>05</v>
      </c>
      <c r="AM76" s="43" t="str">
        <f t="shared" si="11"/>
        <v>00</v>
      </c>
      <c r="AN76" s="43" t="str">
        <f t="shared" si="12"/>
        <v>00</v>
      </c>
      <c r="AO76" s="43" t="str">
        <f t="shared" si="13"/>
        <v>00</v>
      </c>
      <c r="AQ76" t="str">
        <f t="shared" si="8"/>
        <v xml:space="preserve">    (U4)0x00000005U,                                                           /* 05 MALPAT5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MALPAT3</v>
      </c>
      <c r="AK77" s="41"/>
      <c r="AL77" s="41" t="str">
        <f t="shared" si="10"/>
        <v>06</v>
      </c>
      <c r="AM77" s="43" t="str">
        <f t="shared" si="11"/>
        <v>00</v>
      </c>
      <c r="AN77" s="43" t="str">
        <f t="shared" si="12"/>
        <v>00</v>
      </c>
      <c r="AO77" s="43" t="str">
        <f t="shared" si="13"/>
        <v>00</v>
      </c>
      <c r="AQ77" t="str">
        <f t="shared" si="8"/>
        <v xml:space="preserve">    (U4)0x00000006U,                                                           /* 06 MALPAT3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UNKNOWN</v>
      </c>
      <c r="AK78" s="41"/>
      <c r="AL78" s="41" t="str">
        <f t="shared" si="10"/>
        <v>07</v>
      </c>
      <c r="AM78" s="43" t="str">
        <f t="shared" si="11"/>
        <v>00</v>
      </c>
      <c r="AN78" s="43" t="str">
        <f t="shared" si="12"/>
        <v>00</v>
      </c>
      <c r="AO78" s="43" t="str">
        <f t="shared" si="13"/>
        <v>00</v>
      </c>
      <c r="AQ78" t="str">
        <f t="shared" si="8"/>
        <v xml:space="preserve">    (U4)0x00000007U,                                                           /* 07 UNKNOWN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UNKNOWN</v>
      </c>
      <c r="AK79" s="41"/>
      <c r="AL79" s="41" t="str">
        <f t="shared" si="10"/>
        <v>08</v>
      </c>
      <c r="AM79" s="43" t="str">
        <f t="shared" si="11"/>
        <v>00</v>
      </c>
      <c r="AN79" s="43" t="str">
        <f t="shared" si="12"/>
        <v>00</v>
      </c>
      <c r="AO79" s="43" t="str">
        <f t="shared" si="13"/>
        <v>00</v>
      </c>
      <c r="AQ79" t="str">
        <f t="shared" si="8"/>
        <v xml:space="preserve">    (U4)0x00000008U,                                                           /* 08 UNKNOWN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UNKNOWN</v>
      </c>
      <c r="AK80" s="41"/>
      <c r="AL80" s="41" t="str">
        <f t="shared" si="10"/>
        <v>09</v>
      </c>
      <c r="AM80" s="43" t="str">
        <f t="shared" si="11"/>
        <v>00</v>
      </c>
      <c r="AN80" s="43" t="str">
        <f t="shared" si="12"/>
        <v>00</v>
      </c>
      <c r="AO80" s="43" t="str">
        <f t="shared" si="13"/>
        <v>00</v>
      </c>
      <c r="AQ80" t="str">
        <f t="shared" si="8"/>
        <v xml:space="preserve">    (U4)0x00000009U,                                                           /* 09 UNKNOWN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UNKNOWN</v>
      </c>
      <c r="AK81" s="41"/>
      <c r="AL81" s="41" t="str">
        <f t="shared" si="10"/>
        <v>0A</v>
      </c>
      <c r="AM81" s="43" t="str">
        <f t="shared" si="11"/>
        <v>00</v>
      </c>
      <c r="AN81" s="43" t="str">
        <f t="shared" si="12"/>
        <v>00</v>
      </c>
      <c r="AO81" s="43" t="str">
        <f t="shared" si="13"/>
        <v>00</v>
      </c>
      <c r="AQ81" t="str">
        <f t="shared" si="8"/>
        <v xml:space="preserve">    (U4)0x0000000AU,                                                           /* 10 UNKNOWN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UNKNOWN</v>
      </c>
      <c r="AK82" s="41"/>
      <c r="AL82" s="41" t="str">
        <f t="shared" si="10"/>
        <v>0B</v>
      </c>
      <c r="AM82" s="43" t="str">
        <f t="shared" si="11"/>
        <v>00</v>
      </c>
      <c r="AN82" s="43" t="str">
        <f t="shared" si="12"/>
        <v>00</v>
      </c>
      <c r="AO82" s="43" t="str">
        <f t="shared" si="13"/>
        <v>00</v>
      </c>
      <c r="AQ82" t="str">
        <f t="shared" si="8"/>
        <v xml:space="preserve">    (U4)0x0000000BU,                                                           /* 11 UNKNOWN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UNKNOWN</v>
      </c>
      <c r="AK83" s="41"/>
      <c r="AL83" s="41" t="str">
        <f t="shared" si="10"/>
        <v>0C</v>
      </c>
      <c r="AM83" s="43" t="str">
        <f t="shared" si="11"/>
        <v>00</v>
      </c>
      <c r="AN83" s="43" t="str">
        <f t="shared" si="12"/>
        <v>00</v>
      </c>
      <c r="AO83" s="43" t="str">
        <f t="shared" si="13"/>
        <v>00</v>
      </c>
      <c r="AQ83" t="str">
        <f t="shared" si="8"/>
        <v xml:space="preserve">    (U4)0x0000000CU,                                                           /* 12 UNKNOWN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UNKNOWN</v>
      </c>
      <c r="AK84" s="41"/>
      <c r="AL84" s="41" t="str">
        <f t="shared" si="10"/>
        <v>0D</v>
      </c>
      <c r="AM84" s="43" t="str">
        <f t="shared" si="11"/>
        <v>00</v>
      </c>
      <c r="AN84" s="43" t="str">
        <f t="shared" si="12"/>
        <v>00</v>
      </c>
      <c r="AO84" s="43" t="str">
        <f t="shared" si="13"/>
        <v>00</v>
      </c>
      <c r="AQ84" t="str">
        <f t="shared" si="8"/>
        <v xml:space="preserve">    (U4)0x0000000DU,                                                           /* 13 UNKNOWN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UNKNOWN</v>
      </c>
      <c r="AK85" s="41"/>
      <c r="AL85" s="41" t="str">
        <f t="shared" si="10"/>
        <v>0E</v>
      </c>
      <c r="AM85" s="43" t="str">
        <f t="shared" si="11"/>
        <v>00</v>
      </c>
      <c r="AN85" s="43" t="str">
        <f t="shared" si="12"/>
        <v>00</v>
      </c>
      <c r="AO85" s="43" t="str">
        <f t="shared" si="13"/>
        <v>00</v>
      </c>
      <c r="AQ85" t="str">
        <f t="shared" si="8"/>
        <v xml:space="preserve">    (U4)0x0000000EU,                                                           /* 14 UNKNOWN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UNKNOWN</v>
      </c>
      <c r="AK86" s="41"/>
      <c r="AL86" s="41" t="str">
        <f t="shared" si="10"/>
        <v>0F</v>
      </c>
      <c r="AM86" s="43" t="str">
        <f t="shared" si="11"/>
        <v>00</v>
      </c>
      <c r="AN86" s="43" t="str">
        <f t="shared" si="12"/>
        <v>00</v>
      </c>
      <c r="AO86" s="43" t="str">
        <f t="shared" si="13"/>
        <v>00</v>
      </c>
      <c r="AQ86" t="str">
        <f t="shared" si="8"/>
        <v xml:space="preserve">    (U4)0x0000000FU                                                            /* 15 UNKNOWN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0</v>
      </c>
      <c r="AF87" s="102">
        <f t="shared" si="17"/>
        <v>0</v>
      </c>
      <c r="AG87" s="102">
        <f t="shared" si="17"/>
        <v>0</v>
      </c>
      <c r="AH87" s="102">
        <f t="shared" si="17"/>
        <v>0</v>
      </c>
      <c r="AI87" s="102">
        <f t="shared" si="17"/>
        <v>0</v>
      </c>
      <c r="AJ87" s="28" t="str">
        <f t="shared" si="7"/>
        <v/>
      </c>
      <c r="AK87" s="41"/>
      <c r="AL87" s="41" t="str">
        <f t="shared" si="10"/>
        <v>00</v>
      </c>
      <c r="AM87" s="43" t="str">
        <f t="shared" si="11"/>
        <v>00</v>
      </c>
      <c r="AN87" s="43" t="str">
        <f t="shared" si="12"/>
        <v>00</v>
      </c>
      <c r="AO87" s="43" t="str">
        <f t="shared" si="13"/>
        <v>00</v>
      </c>
      <c r="AQ87" t="str">
        <f t="shared" si="8"/>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0</v>
      </c>
      <c r="AF88" s="102">
        <f t="shared" si="17"/>
        <v>0</v>
      </c>
      <c r="AG88" s="102">
        <f t="shared" si="17"/>
        <v>0</v>
      </c>
      <c r="AH88" s="102">
        <f t="shared" si="17"/>
        <v>0</v>
      </c>
      <c r="AI88" s="102">
        <f t="shared" si="17"/>
        <v>0</v>
      </c>
      <c r="AJ88" s="28" t="str">
        <f t="shared" si="7"/>
        <v/>
      </c>
      <c r="AK88" s="41"/>
      <c r="AL88" s="41" t="str">
        <f t="shared" si="10"/>
        <v>00</v>
      </c>
      <c r="AM88" s="43" t="str">
        <f t="shared" si="11"/>
        <v>00</v>
      </c>
      <c r="AN88" s="43" t="str">
        <f t="shared" si="12"/>
        <v>00</v>
      </c>
      <c r="AO88" s="43" t="str">
        <f t="shared" si="13"/>
        <v>00</v>
      </c>
      <c r="AQ88" t="str">
        <f t="shared" si="8"/>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0</v>
      </c>
      <c r="AF89" s="102">
        <f t="shared" si="17"/>
        <v>0</v>
      </c>
      <c r="AG89" s="102">
        <f t="shared" si="17"/>
        <v>0</v>
      </c>
      <c r="AH89" s="102">
        <f t="shared" si="17"/>
        <v>0</v>
      </c>
      <c r="AI89" s="102">
        <f t="shared" si="17"/>
        <v>0</v>
      </c>
      <c r="AJ89" s="28" t="str">
        <f t="shared" si="7"/>
        <v/>
      </c>
      <c r="AK89" s="41"/>
      <c r="AL89" s="41" t="str">
        <f t="shared" si="10"/>
        <v>00</v>
      </c>
      <c r="AM89" s="43" t="str">
        <f t="shared" si="11"/>
        <v>00</v>
      </c>
      <c r="AN89" s="43" t="str">
        <f t="shared" si="12"/>
        <v>00</v>
      </c>
      <c r="AO89" s="43" t="str">
        <f t="shared" si="13"/>
        <v>00</v>
      </c>
      <c r="AQ89" t="str">
        <f t="shared" si="8"/>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0</v>
      </c>
      <c r="AF90" s="102">
        <f t="shared" si="17"/>
        <v>0</v>
      </c>
      <c r="AG90" s="102">
        <f t="shared" si="17"/>
        <v>0</v>
      </c>
      <c r="AH90" s="102">
        <f t="shared" si="17"/>
        <v>0</v>
      </c>
      <c r="AI90" s="102">
        <f t="shared" si="17"/>
        <v>0</v>
      </c>
      <c r="AJ90" s="28" t="str">
        <f t="shared" si="7"/>
        <v/>
      </c>
      <c r="AK90" s="41"/>
      <c r="AL90" s="41" t="str">
        <f t="shared" si="10"/>
        <v>00</v>
      </c>
      <c r="AM90" s="43" t="str">
        <f t="shared" si="11"/>
        <v>00</v>
      </c>
      <c r="AN90" s="43" t="str">
        <f t="shared" si="12"/>
        <v>00</v>
      </c>
      <c r="AO90" s="43" t="str">
        <f t="shared" si="13"/>
        <v>00</v>
      </c>
      <c r="AQ90" t="str">
        <f t="shared" si="8"/>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0</v>
      </c>
      <c r="AF91" s="102">
        <f t="shared" si="17"/>
        <v>0</v>
      </c>
      <c r="AG91" s="102">
        <f t="shared" si="17"/>
        <v>0</v>
      </c>
      <c r="AH91" s="102">
        <f t="shared" si="17"/>
        <v>0</v>
      </c>
      <c r="AI91" s="102">
        <f t="shared" si="17"/>
        <v>0</v>
      </c>
      <c r="AJ91" s="28" t="str">
        <f t="shared" si="7"/>
        <v/>
      </c>
      <c r="AK91" s="41"/>
      <c r="AL91" s="41" t="str">
        <f t="shared" si="10"/>
        <v>00</v>
      </c>
      <c r="AM91" s="43" t="str">
        <f t="shared" si="11"/>
        <v>00</v>
      </c>
      <c r="AN91" s="43" t="str">
        <f t="shared" si="12"/>
        <v>00</v>
      </c>
      <c r="AO91" s="43" t="str">
        <f t="shared" si="13"/>
        <v>00</v>
      </c>
      <c r="AQ91" t="str">
        <f t="shared" si="8"/>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0</v>
      </c>
      <c r="AF92" s="102">
        <f t="shared" si="17"/>
        <v>0</v>
      </c>
      <c r="AG92" s="102">
        <f t="shared" si="17"/>
        <v>0</v>
      </c>
      <c r="AH92" s="102">
        <f t="shared" si="17"/>
        <v>0</v>
      </c>
      <c r="AI92" s="102">
        <f t="shared" si="17"/>
        <v>0</v>
      </c>
      <c r="AJ92" s="28" t="str">
        <f t="shared" si="7"/>
        <v/>
      </c>
      <c r="AK92" s="41"/>
      <c r="AL92" s="41" t="str">
        <f t="shared" si="10"/>
        <v>00</v>
      </c>
      <c r="AM92" s="43" t="str">
        <f t="shared" si="11"/>
        <v>00</v>
      </c>
      <c r="AN92" s="43" t="str">
        <f t="shared" si="12"/>
        <v>00</v>
      </c>
      <c r="AO92" s="43" t="str">
        <f t="shared" si="13"/>
        <v>00</v>
      </c>
      <c r="AQ92" t="str">
        <f t="shared" si="8"/>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0</v>
      </c>
      <c r="AF93" s="102">
        <f t="shared" si="17"/>
        <v>0</v>
      </c>
      <c r="AG93" s="102">
        <f t="shared" si="17"/>
        <v>0</v>
      </c>
      <c r="AH93" s="102">
        <f t="shared" si="17"/>
        <v>0</v>
      </c>
      <c r="AI93" s="102">
        <f t="shared" si="17"/>
        <v>0</v>
      </c>
      <c r="AJ93" s="28" t="str">
        <f t="shared" si="7"/>
        <v/>
      </c>
      <c r="AK93" s="41"/>
      <c r="AL93" s="41" t="str">
        <f t="shared" si="10"/>
        <v>00</v>
      </c>
      <c r="AM93" s="43" t="str">
        <f t="shared" si="11"/>
        <v>00</v>
      </c>
      <c r="AN93" s="43" t="str">
        <f t="shared" si="12"/>
        <v>00</v>
      </c>
      <c r="AO93" s="43" t="str">
        <f t="shared" si="13"/>
        <v>00</v>
      </c>
      <c r="AQ93" t="str">
        <f t="shared" si="8"/>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0</v>
      </c>
      <c r="AF94" s="102">
        <f t="shared" si="17"/>
        <v>0</v>
      </c>
      <c r="AG94" s="102">
        <f t="shared" si="17"/>
        <v>0</v>
      </c>
      <c r="AH94" s="102">
        <f t="shared" si="17"/>
        <v>0</v>
      </c>
      <c r="AI94" s="102">
        <f t="shared" ref="AI94" si="18">IF(AI29=1,1,0)</f>
        <v>0</v>
      </c>
      <c r="AJ94" s="28" t="str">
        <f t="shared" si="7"/>
        <v/>
      </c>
      <c r="AK94" s="41"/>
      <c r="AL94" s="41" t="str">
        <f t="shared" si="10"/>
        <v>00</v>
      </c>
      <c r="AM94" s="43" t="str">
        <f t="shared" si="11"/>
        <v>00</v>
      </c>
      <c r="AN94" s="43" t="str">
        <f t="shared" si="12"/>
        <v>00</v>
      </c>
      <c r="AO94" s="43" t="str">
        <f t="shared" si="13"/>
        <v>00</v>
      </c>
      <c r="AQ94" t="str">
        <f t="shared" si="8"/>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0</v>
      </c>
      <c r="AF95" s="102">
        <f t="shared" si="19"/>
        <v>0</v>
      </c>
      <c r="AG95" s="102">
        <f t="shared" si="19"/>
        <v>0</v>
      </c>
      <c r="AH95" s="102">
        <f t="shared" si="19"/>
        <v>0</v>
      </c>
      <c r="AI95" s="102">
        <f t="shared" si="19"/>
        <v>0</v>
      </c>
      <c r="AJ95" s="28" t="str">
        <f t="shared" si="7"/>
        <v/>
      </c>
      <c r="AK95" s="41"/>
      <c r="AL95" s="41" t="str">
        <f t="shared" si="10"/>
        <v>00</v>
      </c>
      <c r="AM95" s="43" t="str">
        <f t="shared" si="11"/>
        <v>00</v>
      </c>
      <c r="AN95" s="43" t="str">
        <f t="shared" si="12"/>
        <v>00</v>
      </c>
      <c r="AO95" s="43" t="str">
        <f t="shared" si="13"/>
        <v>00</v>
      </c>
      <c r="AQ95" t="str">
        <f t="shared" si="8"/>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0</v>
      </c>
      <c r="AF96" s="102">
        <f t="shared" si="19"/>
        <v>0</v>
      </c>
      <c r="AG96" s="102">
        <f t="shared" si="19"/>
        <v>0</v>
      </c>
      <c r="AH96" s="102">
        <f t="shared" si="19"/>
        <v>0</v>
      </c>
      <c r="AI96" s="102">
        <f t="shared" si="19"/>
        <v>0</v>
      </c>
      <c r="AJ96" s="28" t="str">
        <f t="shared" si="7"/>
        <v/>
      </c>
      <c r="AK96" s="41"/>
      <c r="AL96" s="41" t="str">
        <f t="shared" si="10"/>
        <v>00</v>
      </c>
      <c r="AM96" s="43" t="str">
        <f t="shared" si="11"/>
        <v>00</v>
      </c>
      <c r="AN96" s="43" t="str">
        <f t="shared" si="12"/>
        <v>00</v>
      </c>
      <c r="AO96" s="43" t="str">
        <f t="shared" si="13"/>
        <v>00</v>
      </c>
      <c r="AQ96" t="str">
        <f t="shared" si="8"/>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0</v>
      </c>
      <c r="AF97" s="102">
        <f t="shared" si="19"/>
        <v>0</v>
      </c>
      <c r="AG97" s="102">
        <f t="shared" si="19"/>
        <v>0</v>
      </c>
      <c r="AH97" s="102">
        <f t="shared" si="19"/>
        <v>0</v>
      </c>
      <c r="AI97" s="102">
        <f t="shared" si="19"/>
        <v>0</v>
      </c>
      <c r="AJ97" s="28" t="str">
        <f t="shared" si="7"/>
        <v/>
      </c>
      <c r="AK97" s="41"/>
      <c r="AL97" s="41" t="str">
        <f t="shared" si="10"/>
        <v>00</v>
      </c>
      <c r="AM97" s="43" t="str">
        <f t="shared" si="11"/>
        <v>00</v>
      </c>
      <c r="AN97" s="43" t="str">
        <f t="shared" si="12"/>
        <v>00</v>
      </c>
      <c r="AO97" s="43" t="str">
        <f t="shared" si="13"/>
        <v>00</v>
      </c>
      <c r="AQ97" t="str">
        <f t="shared" si="8"/>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0</v>
      </c>
      <c r="AF98" s="102">
        <f t="shared" si="19"/>
        <v>0</v>
      </c>
      <c r="AG98" s="102">
        <f t="shared" si="19"/>
        <v>0</v>
      </c>
      <c r="AH98" s="102">
        <f t="shared" si="19"/>
        <v>0</v>
      </c>
      <c r="AI98" s="102">
        <f t="shared" si="19"/>
        <v>0</v>
      </c>
      <c r="AJ98" s="28" t="str">
        <f t="shared" si="7"/>
        <v/>
      </c>
      <c r="AK98" s="41"/>
      <c r="AL98" s="41" t="str">
        <f t="shared" si="10"/>
        <v>00</v>
      </c>
      <c r="AM98" s="43" t="str">
        <f t="shared" si="11"/>
        <v>00</v>
      </c>
      <c r="AN98" s="43" t="str">
        <f t="shared" si="12"/>
        <v>00</v>
      </c>
      <c r="AO98" s="43" t="str">
        <f t="shared" si="13"/>
        <v>00</v>
      </c>
      <c r="AQ98" t="str">
        <f t="shared" si="8"/>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0</v>
      </c>
      <c r="AF99" s="102">
        <f t="shared" si="19"/>
        <v>0</v>
      </c>
      <c r="AG99" s="102">
        <f t="shared" si="19"/>
        <v>0</v>
      </c>
      <c r="AH99" s="102">
        <f t="shared" si="19"/>
        <v>0</v>
      </c>
      <c r="AI99" s="102">
        <f t="shared" si="19"/>
        <v>0</v>
      </c>
      <c r="AJ99" s="28" t="str">
        <f t="shared" si="7"/>
        <v/>
      </c>
      <c r="AK99" s="41"/>
      <c r="AL99" s="41" t="str">
        <f t="shared" si="10"/>
        <v>00</v>
      </c>
      <c r="AM99" s="43" t="str">
        <f t="shared" si="11"/>
        <v>00</v>
      </c>
      <c r="AN99" s="43" t="str">
        <f t="shared" si="12"/>
        <v>00</v>
      </c>
      <c r="AO99" s="43" t="str">
        <f t="shared" si="13"/>
        <v>00</v>
      </c>
      <c r="AQ99" t="str">
        <f t="shared" si="8"/>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0</v>
      </c>
      <c r="AF100" s="102">
        <f t="shared" si="19"/>
        <v>0</v>
      </c>
      <c r="AG100" s="102">
        <f t="shared" si="19"/>
        <v>0</v>
      </c>
      <c r="AH100" s="102">
        <f t="shared" si="19"/>
        <v>0</v>
      </c>
      <c r="AI100" s="102">
        <f t="shared" si="19"/>
        <v>0</v>
      </c>
      <c r="AJ100" s="28" t="str">
        <f t="shared" si="7"/>
        <v/>
      </c>
      <c r="AK100" s="41"/>
      <c r="AL100" s="41" t="str">
        <f t="shared" si="10"/>
        <v>00</v>
      </c>
      <c r="AM100" s="43" t="str">
        <f t="shared" si="11"/>
        <v>00</v>
      </c>
      <c r="AN100" s="43" t="str">
        <f t="shared" si="12"/>
        <v>00</v>
      </c>
      <c r="AO100" s="43" t="str">
        <f t="shared" si="13"/>
        <v>00</v>
      </c>
      <c r="AQ100" t="str">
        <f t="shared" si="8"/>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0</v>
      </c>
      <c r="AF101" s="102">
        <f t="shared" si="19"/>
        <v>0</v>
      </c>
      <c r="AG101" s="102">
        <f t="shared" si="19"/>
        <v>0</v>
      </c>
      <c r="AH101" s="102">
        <f t="shared" si="19"/>
        <v>0</v>
      </c>
      <c r="AI101" s="102">
        <f t="shared" si="19"/>
        <v>0</v>
      </c>
      <c r="AJ101" s="28" t="str">
        <f t="shared" si="7"/>
        <v/>
      </c>
      <c r="AK101" s="41"/>
      <c r="AL101" s="41" t="str">
        <f t="shared" si="10"/>
        <v>00</v>
      </c>
      <c r="AM101" s="43" t="str">
        <f t="shared" si="11"/>
        <v>00</v>
      </c>
      <c r="AN101" s="43" t="str">
        <f t="shared" si="12"/>
        <v>00</v>
      </c>
      <c r="AO101" s="43" t="str">
        <f t="shared" si="13"/>
        <v>00</v>
      </c>
      <c r="AQ101" t="str">
        <f t="shared" si="8"/>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0</v>
      </c>
      <c r="AF102" s="102">
        <f t="shared" si="19"/>
        <v>0</v>
      </c>
      <c r="AG102" s="102">
        <f t="shared" si="19"/>
        <v>0</v>
      </c>
      <c r="AH102" s="102">
        <f t="shared" si="19"/>
        <v>0</v>
      </c>
      <c r="AI102" s="102">
        <f t="shared" ref="AI102" si="20">IF(AI37=1,1,0)</f>
        <v>0</v>
      </c>
      <c r="AJ102" s="28" t="str">
        <f t="shared" si="7"/>
        <v/>
      </c>
      <c r="AK102" s="41"/>
      <c r="AL102" s="41" t="str">
        <f t="shared" si="10"/>
        <v>00</v>
      </c>
      <c r="AM102" s="43" t="str">
        <f t="shared" si="11"/>
        <v>00</v>
      </c>
      <c r="AN102" s="43" t="str">
        <f t="shared" si="12"/>
        <v>00</v>
      </c>
      <c r="AO102" s="43" t="str">
        <f t="shared" si="13"/>
        <v>00</v>
      </c>
      <c r="AQ102" t="str">
        <f t="shared" si="8"/>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PD1</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0</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0F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0</v>
      </c>
      <c r="AF137" s="102">
        <f t="shared" si="29"/>
        <v>1</v>
      </c>
      <c r="AG137" s="102">
        <f t="shared" si="29"/>
        <v>1</v>
      </c>
      <c r="AH137" s="102">
        <f t="shared" si="29"/>
        <v>1</v>
      </c>
      <c r="AI137" s="102">
        <f t="shared" si="29"/>
        <v>1</v>
      </c>
      <c r="AJ137" s="28" t="str">
        <f t="shared" si="30"/>
        <v>MALPAT4</v>
      </c>
      <c r="AK137" s="41"/>
      <c r="AL137" s="41" t="str">
        <f t="shared" ref="AL137:AL199" si="33">BIN2HEX(AB137&amp;AC137&amp;AD137&amp;AE137&amp;AF137&amp;AG137&amp;AH137&amp;AI137,2)</f>
        <v>0F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(U4)0x0000000FU,                                                           /* 01 MALPAT4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0</v>
      </c>
      <c r="AF138" s="102">
        <f t="shared" si="29"/>
        <v>1</v>
      </c>
      <c r="AG138" s="102">
        <f t="shared" si="29"/>
        <v>1</v>
      </c>
      <c r="AH138" s="102">
        <f t="shared" si="29"/>
        <v>1</v>
      </c>
      <c r="AI138" s="102">
        <f t="shared" si="29"/>
        <v>1</v>
      </c>
      <c r="AJ138" s="28" t="str">
        <f t="shared" si="30"/>
        <v>MALPAT6</v>
      </c>
      <c r="AK138" s="41"/>
      <c r="AL138" s="41" t="str">
        <f t="shared" si="33"/>
        <v>0F</v>
      </c>
      <c r="AM138" s="43" t="str">
        <f t="shared" si="34"/>
        <v>00</v>
      </c>
      <c r="AN138" s="43" t="str">
        <f t="shared" si="35"/>
        <v>00</v>
      </c>
      <c r="AO138" s="43" t="str">
        <f t="shared" si="36"/>
        <v>00</v>
      </c>
      <c r="AQ138" t="str">
        <f t="shared" si="31"/>
        <v xml:space="preserve">    (U4)0x0000000FU,                                                           /* 02 MALPAT6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0</v>
      </c>
      <c r="AF139" s="102">
        <f t="shared" si="29"/>
        <v>1</v>
      </c>
      <c r="AG139" s="102">
        <f t="shared" si="29"/>
        <v>1</v>
      </c>
      <c r="AH139" s="102">
        <f t="shared" si="29"/>
        <v>1</v>
      </c>
      <c r="AI139" s="102">
        <f t="shared" si="29"/>
        <v>1</v>
      </c>
      <c r="AJ139" s="28" t="str">
        <f t="shared" si="30"/>
        <v>MALPAT1</v>
      </c>
      <c r="AK139" s="41"/>
      <c r="AL139" s="41" t="str">
        <f t="shared" si="33"/>
        <v>0F</v>
      </c>
      <c r="AM139" s="43" t="str">
        <f t="shared" si="34"/>
        <v>00</v>
      </c>
      <c r="AN139" s="43" t="str">
        <f t="shared" si="35"/>
        <v>00</v>
      </c>
      <c r="AO139" s="43" t="str">
        <f t="shared" si="36"/>
        <v>00</v>
      </c>
      <c r="AQ139" t="str">
        <f t="shared" si="31"/>
        <v xml:space="preserve">    (U4)0x0000000FU,                                                           /* 03 MALPAT1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0</v>
      </c>
      <c r="AF140" s="102">
        <f t="shared" si="29"/>
        <v>1</v>
      </c>
      <c r="AG140" s="102">
        <f t="shared" si="29"/>
        <v>1</v>
      </c>
      <c r="AH140" s="102">
        <f t="shared" si="29"/>
        <v>1</v>
      </c>
      <c r="AI140" s="102">
        <f t="shared" si="29"/>
        <v>1</v>
      </c>
      <c r="AJ140" s="28" t="str">
        <f t="shared" si="30"/>
        <v>MALPAT2</v>
      </c>
      <c r="AK140" s="41"/>
      <c r="AL140" s="41" t="str">
        <f t="shared" si="33"/>
        <v>0F</v>
      </c>
      <c r="AM140" s="43" t="str">
        <f t="shared" si="34"/>
        <v>00</v>
      </c>
      <c r="AN140" s="43" t="str">
        <f t="shared" si="35"/>
        <v>00</v>
      </c>
      <c r="AO140" s="43" t="str">
        <f t="shared" si="36"/>
        <v>00</v>
      </c>
      <c r="AQ140" t="str">
        <f t="shared" si="31"/>
        <v xml:space="preserve">    (U4)0x0000000FU,                                                           /* 04 MALPAT2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0</v>
      </c>
      <c r="AF141" s="102">
        <f t="shared" si="29"/>
        <v>1</v>
      </c>
      <c r="AG141" s="102">
        <f t="shared" si="29"/>
        <v>1</v>
      </c>
      <c r="AH141" s="102">
        <f t="shared" si="29"/>
        <v>1</v>
      </c>
      <c r="AI141" s="102">
        <f t="shared" si="29"/>
        <v>1</v>
      </c>
      <c r="AJ141" s="28" t="str">
        <f t="shared" si="30"/>
        <v>MALPAT5</v>
      </c>
      <c r="AK141" s="41"/>
      <c r="AL141" s="41" t="str">
        <f t="shared" si="33"/>
        <v>0F</v>
      </c>
      <c r="AM141" s="43" t="str">
        <f t="shared" si="34"/>
        <v>00</v>
      </c>
      <c r="AN141" s="43" t="str">
        <f t="shared" si="35"/>
        <v>00</v>
      </c>
      <c r="AO141" s="43" t="str">
        <f t="shared" si="36"/>
        <v>00</v>
      </c>
      <c r="AQ141" t="str">
        <f t="shared" si="31"/>
        <v xml:space="preserve">    (U4)0x0000000FU,                                                           /* 05 MALPAT5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0</v>
      </c>
      <c r="AF142" s="102">
        <f t="shared" si="29"/>
        <v>1</v>
      </c>
      <c r="AG142" s="102">
        <f t="shared" si="29"/>
        <v>1</v>
      </c>
      <c r="AH142" s="102">
        <f t="shared" si="29"/>
        <v>1</v>
      </c>
      <c r="AI142" s="102">
        <f t="shared" si="29"/>
        <v>1</v>
      </c>
      <c r="AJ142" s="28" t="str">
        <f t="shared" si="30"/>
        <v>MALPAT3</v>
      </c>
      <c r="AK142" s="41"/>
      <c r="AL142" s="41" t="str">
        <f t="shared" si="33"/>
        <v>0F</v>
      </c>
      <c r="AM142" s="43" t="str">
        <f t="shared" si="34"/>
        <v>00</v>
      </c>
      <c r="AN142" s="43" t="str">
        <f t="shared" si="35"/>
        <v>00</v>
      </c>
      <c r="AO142" s="43" t="str">
        <f t="shared" si="36"/>
        <v>00</v>
      </c>
      <c r="AQ142" t="str">
        <f t="shared" si="31"/>
        <v xml:space="preserve">    (U4)0x0000000FU,                                                           /* 06 MALPAT3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0</v>
      </c>
      <c r="AF143" s="102">
        <f t="shared" si="29"/>
        <v>1</v>
      </c>
      <c r="AG143" s="102">
        <f t="shared" si="29"/>
        <v>1</v>
      </c>
      <c r="AH143" s="102">
        <f t="shared" si="29"/>
        <v>1</v>
      </c>
      <c r="AI143" s="102">
        <f t="shared" ref="AI143" si="37">IF(OR(AI13=0,AI13=1),1,0)</f>
        <v>1</v>
      </c>
      <c r="AJ143" s="28" t="str">
        <f t="shared" si="30"/>
        <v>UNKNOWN</v>
      </c>
      <c r="AK143" s="41"/>
      <c r="AL143" s="41" t="str">
        <f t="shared" si="33"/>
        <v>0F</v>
      </c>
      <c r="AM143" s="43" t="str">
        <f t="shared" si="34"/>
        <v>00</v>
      </c>
      <c r="AN143" s="43" t="str">
        <f t="shared" si="35"/>
        <v>00</v>
      </c>
      <c r="AO143" s="43" t="str">
        <f t="shared" si="36"/>
        <v>00</v>
      </c>
      <c r="AQ143" t="str">
        <f t="shared" si="31"/>
        <v xml:space="preserve">    (U4)0x0000000FU,                                                           /* 07 UNKNOWN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0</v>
      </c>
      <c r="AF144" s="102">
        <f t="shared" si="38"/>
        <v>1</v>
      </c>
      <c r="AG144" s="102">
        <f t="shared" si="38"/>
        <v>1</v>
      </c>
      <c r="AH144" s="102">
        <f t="shared" si="38"/>
        <v>1</v>
      </c>
      <c r="AI144" s="102">
        <f t="shared" si="38"/>
        <v>1</v>
      </c>
      <c r="AJ144" s="28" t="str">
        <f t="shared" si="30"/>
        <v>UNKNOWN</v>
      </c>
      <c r="AK144" s="41"/>
      <c r="AL144" s="41" t="str">
        <f t="shared" si="33"/>
        <v>0F</v>
      </c>
      <c r="AM144" s="43" t="str">
        <f t="shared" si="34"/>
        <v>00</v>
      </c>
      <c r="AN144" s="43" t="str">
        <f t="shared" si="35"/>
        <v>00</v>
      </c>
      <c r="AO144" s="43" t="str">
        <f t="shared" si="36"/>
        <v>00</v>
      </c>
      <c r="AQ144" t="str">
        <f t="shared" si="31"/>
        <v xml:space="preserve">    (U4)0x0000000FU,                                                           /* 08 UNKNOWN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0</v>
      </c>
      <c r="AF145" s="102">
        <f t="shared" si="38"/>
        <v>1</v>
      </c>
      <c r="AG145" s="102">
        <f t="shared" si="38"/>
        <v>1</v>
      </c>
      <c r="AH145" s="102">
        <f t="shared" si="38"/>
        <v>1</v>
      </c>
      <c r="AI145" s="102">
        <f t="shared" si="38"/>
        <v>1</v>
      </c>
      <c r="AJ145" s="28" t="str">
        <f t="shared" si="30"/>
        <v>UNKNOWN</v>
      </c>
      <c r="AK145" s="41"/>
      <c r="AL145" s="41" t="str">
        <f t="shared" si="33"/>
        <v>0F</v>
      </c>
      <c r="AM145" s="43" t="str">
        <f t="shared" si="34"/>
        <v>00</v>
      </c>
      <c r="AN145" s="43" t="str">
        <f t="shared" si="35"/>
        <v>00</v>
      </c>
      <c r="AO145" s="43" t="str">
        <f t="shared" si="36"/>
        <v>00</v>
      </c>
      <c r="AQ145" t="str">
        <f t="shared" si="31"/>
        <v xml:space="preserve">    (U4)0x0000000FU,                                                           /* 09 UNKNOWN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0</v>
      </c>
      <c r="AF146" s="102">
        <f t="shared" si="38"/>
        <v>1</v>
      </c>
      <c r="AG146" s="102">
        <f t="shared" si="38"/>
        <v>1</v>
      </c>
      <c r="AH146" s="102">
        <f t="shared" si="38"/>
        <v>1</v>
      </c>
      <c r="AI146" s="102">
        <f t="shared" si="38"/>
        <v>1</v>
      </c>
      <c r="AJ146" s="28" t="str">
        <f t="shared" si="30"/>
        <v>UNKNOWN</v>
      </c>
      <c r="AK146" s="41"/>
      <c r="AL146" s="41" t="str">
        <f t="shared" si="33"/>
        <v>0F</v>
      </c>
      <c r="AM146" s="43" t="str">
        <f t="shared" si="34"/>
        <v>00</v>
      </c>
      <c r="AN146" s="43" t="str">
        <f t="shared" si="35"/>
        <v>00</v>
      </c>
      <c r="AO146" s="43" t="str">
        <f t="shared" si="36"/>
        <v>00</v>
      </c>
      <c r="AQ146" t="str">
        <f t="shared" si="31"/>
        <v xml:space="preserve">    (U4)0x0000000FU,                                                           /* 10 UNKNOWN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0</v>
      </c>
      <c r="AF147" s="102">
        <f t="shared" si="38"/>
        <v>1</v>
      </c>
      <c r="AG147" s="102">
        <f t="shared" si="38"/>
        <v>1</v>
      </c>
      <c r="AH147" s="102">
        <f t="shared" si="38"/>
        <v>1</v>
      </c>
      <c r="AI147" s="102">
        <f t="shared" si="38"/>
        <v>1</v>
      </c>
      <c r="AJ147" s="28" t="str">
        <f t="shared" si="30"/>
        <v>UNKNOWN</v>
      </c>
      <c r="AK147" s="41"/>
      <c r="AL147" s="41" t="str">
        <f t="shared" si="33"/>
        <v>0F</v>
      </c>
      <c r="AM147" s="43" t="str">
        <f t="shared" si="34"/>
        <v>00</v>
      </c>
      <c r="AN147" s="43" t="str">
        <f t="shared" si="35"/>
        <v>00</v>
      </c>
      <c r="AO147" s="43" t="str">
        <f t="shared" si="36"/>
        <v>00</v>
      </c>
      <c r="AQ147" t="str">
        <f t="shared" si="31"/>
        <v xml:space="preserve">    (U4)0x0000000FU,                                                           /* 11 UNKNOWN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0</v>
      </c>
      <c r="AF148" s="102">
        <f t="shared" si="38"/>
        <v>1</v>
      </c>
      <c r="AG148" s="102">
        <f t="shared" si="38"/>
        <v>1</v>
      </c>
      <c r="AH148" s="102">
        <f t="shared" si="38"/>
        <v>1</v>
      </c>
      <c r="AI148" s="102">
        <f t="shared" si="38"/>
        <v>1</v>
      </c>
      <c r="AJ148" s="28" t="str">
        <f t="shared" si="30"/>
        <v>UNKNOWN</v>
      </c>
      <c r="AK148" s="41"/>
      <c r="AL148" s="41" t="str">
        <f t="shared" si="33"/>
        <v>0F</v>
      </c>
      <c r="AM148" s="43" t="str">
        <f t="shared" si="34"/>
        <v>00</v>
      </c>
      <c r="AN148" s="43" t="str">
        <f t="shared" si="35"/>
        <v>00</v>
      </c>
      <c r="AO148" s="43" t="str">
        <f t="shared" si="36"/>
        <v>00</v>
      </c>
      <c r="AQ148" t="str">
        <f t="shared" si="31"/>
        <v xml:space="preserve">    (U4)0x0000000FU,                                                           /* 12 UNKNOWN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0</v>
      </c>
      <c r="AF149" s="102">
        <f t="shared" si="38"/>
        <v>1</v>
      </c>
      <c r="AG149" s="102">
        <f t="shared" si="38"/>
        <v>1</v>
      </c>
      <c r="AH149" s="102">
        <f t="shared" si="38"/>
        <v>1</v>
      </c>
      <c r="AI149" s="102">
        <f t="shared" si="38"/>
        <v>1</v>
      </c>
      <c r="AJ149" s="28" t="str">
        <f t="shared" si="30"/>
        <v>UNKNOWN</v>
      </c>
      <c r="AK149" s="41"/>
      <c r="AL149" s="41" t="str">
        <f t="shared" si="33"/>
        <v>0F</v>
      </c>
      <c r="AM149" s="43" t="str">
        <f t="shared" si="34"/>
        <v>00</v>
      </c>
      <c r="AN149" s="43" t="str">
        <f t="shared" si="35"/>
        <v>00</v>
      </c>
      <c r="AO149" s="43" t="str">
        <f t="shared" si="36"/>
        <v>00</v>
      </c>
      <c r="AQ149" t="str">
        <f t="shared" si="31"/>
        <v xml:space="preserve">    (U4)0x0000000FU,                                                           /* 13 UNKNOWN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0</v>
      </c>
      <c r="AF150" s="102">
        <f t="shared" si="38"/>
        <v>1</v>
      </c>
      <c r="AG150" s="102">
        <f t="shared" si="38"/>
        <v>1</v>
      </c>
      <c r="AH150" s="102">
        <f t="shared" si="38"/>
        <v>1</v>
      </c>
      <c r="AI150" s="102">
        <f t="shared" si="38"/>
        <v>1</v>
      </c>
      <c r="AJ150" s="28" t="str">
        <f t="shared" si="30"/>
        <v>UNKNOWN</v>
      </c>
      <c r="AK150" s="41"/>
      <c r="AL150" s="41" t="str">
        <f t="shared" si="33"/>
        <v>0F</v>
      </c>
      <c r="AM150" s="43" t="str">
        <f t="shared" si="34"/>
        <v>00</v>
      </c>
      <c r="AN150" s="43" t="str">
        <f t="shared" si="35"/>
        <v>00</v>
      </c>
      <c r="AO150" s="43" t="str">
        <f t="shared" si="36"/>
        <v>00</v>
      </c>
      <c r="AQ150" t="str">
        <f t="shared" si="31"/>
        <v xml:space="preserve">    (U4)0x0000000FU,                                                           /* 14 UNKNOWN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0</v>
      </c>
      <c r="AF151" s="102">
        <f t="shared" si="38"/>
        <v>1</v>
      </c>
      <c r="AG151" s="102">
        <f t="shared" si="38"/>
        <v>1</v>
      </c>
      <c r="AH151" s="102">
        <f t="shared" si="38"/>
        <v>1</v>
      </c>
      <c r="AI151" s="102">
        <f t="shared" ref="AI151" si="39">IF(OR(AI21=0,AI21=1),1,0)</f>
        <v>1</v>
      </c>
      <c r="AJ151" s="28" t="str">
        <f t="shared" si="30"/>
        <v>UNKNOWN</v>
      </c>
      <c r="AK151" s="41"/>
      <c r="AL151" s="41" t="str">
        <f t="shared" si="33"/>
        <v>0F</v>
      </c>
      <c r="AM151" s="43" t="str">
        <f t="shared" si="34"/>
        <v>00</v>
      </c>
      <c r="AN151" s="43" t="str">
        <f t="shared" si="35"/>
        <v>00</v>
      </c>
      <c r="AO151" s="43" t="str">
        <f t="shared" si="36"/>
        <v>00</v>
      </c>
      <c r="AQ151" t="str">
        <f t="shared" si="31"/>
        <v xml:space="preserve">    (U4)0x0000000FU                                                            /* 15 UNKNOWN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0</v>
      </c>
      <c r="AF152" s="102">
        <f t="shared" si="40"/>
        <v>0</v>
      </c>
      <c r="AG152" s="102">
        <f t="shared" si="40"/>
        <v>0</v>
      </c>
      <c r="AH152" s="102">
        <f t="shared" si="40"/>
        <v>0</v>
      </c>
      <c r="AI152" s="102">
        <f t="shared" si="40"/>
        <v>0</v>
      </c>
      <c r="AJ152" s="28" t="str">
        <f t="shared" si="30"/>
        <v/>
      </c>
      <c r="AK152" s="41"/>
      <c r="AL152" s="41" t="str">
        <f t="shared" si="33"/>
        <v>00</v>
      </c>
      <c r="AM152" s="43" t="str">
        <f t="shared" si="34"/>
        <v>00</v>
      </c>
      <c r="AN152" s="43" t="str">
        <f t="shared" si="35"/>
        <v>00</v>
      </c>
      <c r="AO152" s="43" t="str">
        <f t="shared" si="36"/>
        <v>00</v>
      </c>
      <c r="AQ152" t="str">
        <f t="shared" si="31"/>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0</v>
      </c>
      <c r="AF153" s="102">
        <f t="shared" si="40"/>
        <v>0</v>
      </c>
      <c r="AG153" s="102">
        <f t="shared" si="40"/>
        <v>0</v>
      </c>
      <c r="AH153" s="102">
        <f t="shared" si="40"/>
        <v>0</v>
      </c>
      <c r="AI153" s="102">
        <f t="shared" si="40"/>
        <v>0</v>
      </c>
      <c r="AJ153" s="28" t="str">
        <f t="shared" si="30"/>
        <v/>
      </c>
      <c r="AK153" s="41"/>
      <c r="AL153" s="41" t="str">
        <f t="shared" si="33"/>
        <v>00</v>
      </c>
      <c r="AM153" s="43" t="str">
        <f t="shared" si="34"/>
        <v>00</v>
      </c>
      <c r="AN153" s="43" t="str">
        <f t="shared" si="35"/>
        <v>00</v>
      </c>
      <c r="AO153" s="43" t="str">
        <f t="shared" si="36"/>
        <v>00</v>
      </c>
      <c r="AQ153" t="str">
        <f t="shared" si="31"/>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0</v>
      </c>
      <c r="AF154" s="102">
        <f t="shared" si="40"/>
        <v>0</v>
      </c>
      <c r="AG154" s="102">
        <f t="shared" si="40"/>
        <v>0</v>
      </c>
      <c r="AH154" s="102">
        <f t="shared" si="40"/>
        <v>0</v>
      </c>
      <c r="AI154" s="102">
        <f t="shared" si="40"/>
        <v>0</v>
      </c>
      <c r="AJ154" s="28" t="str">
        <f t="shared" si="30"/>
        <v/>
      </c>
      <c r="AK154" s="41"/>
      <c r="AL154" s="41" t="str">
        <f t="shared" si="33"/>
        <v>00</v>
      </c>
      <c r="AM154" s="43" t="str">
        <f t="shared" si="34"/>
        <v>00</v>
      </c>
      <c r="AN154" s="43" t="str">
        <f t="shared" si="35"/>
        <v>00</v>
      </c>
      <c r="AO154" s="43" t="str">
        <f t="shared" si="36"/>
        <v>00</v>
      </c>
      <c r="AQ154" t="str">
        <f t="shared" si="31"/>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0</v>
      </c>
      <c r="AF155" s="102">
        <f t="shared" si="40"/>
        <v>0</v>
      </c>
      <c r="AG155" s="102">
        <f t="shared" si="40"/>
        <v>0</v>
      </c>
      <c r="AH155" s="102">
        <f t="shared" si="40"/>
        <v>0</v>
      </c>
      <c r="AI155" s="102">
        <f t="shared" si="40"/>
        <v>0</v>
      </c>
      <c r="AJ155" s="28" t="str">
        <f t="shared" si="30"/>
        <v/>
      </c>
      <c r="AK155" s="41"/>
      <c r="AL155" s="41" t="str">
        <f t="shared" si="33"/>
        <v>00</v>
      </c>
      <c r="AM155" s="43" t="str">
        <f t="shared" si="34"/>
        <v>00</v>
      </c>
      <c r="AN155" s="43" t="str">
        <f t="shared" si="35"/>
        <v>00</v>
      </c>
      <c r="AO155" s="43" t="str">
        <f t="shared" si="36"/>
        <v>00</v>
      </c>
      <c r="AQ155" t="str">
        <f t="shared" si="31"/>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0</v>
      </c>
      <c r="AF156" s="102">
        <f t="shared" si="40"/>
        <v>0</v>
      </c>
      <c r="AG156" s="102">
        <f t="shared" si="40"/>
        <v>0</v>
      </c>
      <c r="AH156" s="102">
        <f t="shared" si="40"/>
        <v>0</v>
      </c>
      <c r="AI156" s="102">
        <f t="shared" si="40"/>
        <v>0</v>
      </c>
      <c r="AJ156" s="28" t="str">
        <f t="shared" si="30"/>
        <v/>
      </c>
      <c r="AK156" s="41"/>
      <c r="AL156" s="41" t="str">
        <f t="shared" si="33"/>
        <v>00</v>
      </c>
      <c r="AM156" s="43" t="str">
        <f t="shared" si="34"/>
        <v>00</v>
      </c>
      <c r="AN156" s="43" t="str">
        <f t="shared" si="35"/>
        <v>00</v>
      </c>
      <c r="AO156" s="43" t="str">
        <f t="shared" si="36"/>
        <v>00</v>
      </c>
      <c r="AQ156" t="str">
        <f t="shared" si="31"/>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0</v>
      </c>
      <c r="AF157" s="102">
        <f t="shared" si="40"/>
        <v>0</v>
      </c>
      <c r="AG157" s="102">
        <f t="shared" si="40"/>
        <v>0</v>
      </c>
      <c r="AH157" s="102">
        <f t="shared" si="40"/>
        <v>0</v>
      </c>
      <c r="AI157" s="102">
        <f t="shared" si="40"/>
        <v>0</v>
      </c>
      <c r="AJ157" s="28" t="str">
        <f t="shared" si="30"/>
        <v/>
      </c>
      <c r="AK157" s="41"/>
      <c r="AL157" s="41" t="str">
        <f t="shared" si="33"/>
        <v>00</v>
      </c>
      <c r="AM157" s="43" t="str">
        <f t="shared" si="34"/>
        <v>00</v>
      </c>
      <c r="AN157" s="43" t="str">
        <f t="shared" si="35"/>
        <v>00</v>
      </c>
      <c r="AO157" s="43" t="str">
        <f t="shared" si="36"/>
        <v>00</v>
      </c>
      <c r="AQ157" t="str">
        <f t="shared" si="31"/>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0</v>
      </c>
      <c r="AF158" s="102">
        <f t="shared" si="40"/>
        <v>0</v>
      </c>
      <c r="AG158" s="102">
        <f t="shared" si="40"/>
        <v>0</v>
      </c>
      <c r="AH158" s="102">
        <f t="shared" si="40"/>
        <v>0</v>
      </c>
      <c r="AI158" s="102">
        <f t="shared" si="40"/>
        <v>0</v>
      </c>
      <c r="AJ158" s="28" t="str">
        <f t="shared" si="30"/>
        <v/>
      </c>
      <c r="AK158" s="41"/>
      <c r="AL158" s="41" t="str">
        <f t="shared" si="33"/>
        <v>00</v>
      </c>
      <c r="AM158" s="43" t="str">
        <f t="shared" si="34"/>
        <v>00</v>
      </c>
      <c r="AN158" s="43" t="str">
        <f t="shared" si="35"/>
        <v>00</v>
      </c>
      <c r="AO158" s="43" t="str">
        <f t="shared" si="36"/>
        <v>00</v>
      </c>
      <c r="AQ158" t="str">
        <f t="shared" si="31"/>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0</v>
      </c>
      <c r="AF159" s="102">
        <f t="shared" si="40"/>
        <v>0</v>
      </c>
      <c r="AG159" s="102">
        <f t="shared" si="40"/>
        <v>0</v>
      </c>
      <c r="AH159" s="102">
        <f t="shared" si="40"/>
        <v>0</v>
      </c>
      <c r="AI159" s="102">
        <f t="shared" ref="AI159" si="41">IF(OR(AI29=0,AI29=1),1,0)</f>
        <v>0</v>
      </c>
      <c r="AJ159" s="28" t="str">
        <f t="shared" si="30"/>
        <v/>
      </c>
      <c r="AK159" s="41"/>
      <c r="AL159" s="41" t="str">
        <f t="shared" si="33"/>
        <v>00</v>
      </c>
      <c r="AM159" s="43" t="str">
        <f t="shared" si="34"/>
        <v>00</v>
      </c>
      <c r="AN159" s="43" t="str">
        <f t="shared" si="35"/>
        <v>00</v>
      </c>
      <c r="AO159" s="43" t="str">
        <f t="shared" si="36"/>
        <v>00</v>
      </c>
      <c r="AQ159" t="str">
        <f t="shared" si="31"/>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0</v>
      </c>
      <c r="AF160" s="102">
        <f t="shared" si="42"/>
        <v>0</v>
      </c>
      <c r="AG160" s="102">
        <f t="shared" si="42"/>
        <v>0</v>
      </c>
      <c r="AH160" s="102">
        <f t="shared" si="42"/>
        <v>0</v>
      </c>
      <c r="AI160" s="102">
        <f t="shared" si="42"/>
        <v>0</v>
      </c>
      <c r="AJ160" s="28" t="str">
        <f t="shared" si="30"/>
        <v/>
      </c>
      <c r="AK160" s="41"/>
      <c r="AL160" s="41" t="str">
        <f t="shared" si="33"/>
        <v>00</v>
      </c>
      <c r="AM160" s="43" t="str">
        <f t="shared" si="34"/>
        <v>00</v>
      </c>
      <c r="AN160" s="43" t="str">
        <f t="shared" si="35"/>
        <v>00</v>
      </c>
      <c r="AO160" s="43" t="str">
        <f t="shared" si="36"/>
        <v>00</v>
      </c>
      <c r="AQ160" t="str">
        <f t="shared" si="31"/>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0</v>
      </c>
      <c r="AF161" s="102">
        <f t="shared" si="42"/>
        <v>0</v>
      </c>
      <c r="AG161" s="102">
        <f t="shared" si="42"/>
        <v>0</v>
      </c>
      <c r="AH161" s="102">
        <f t="shared" si="42"/>
        <v>0</v>
      </c>
      <c r="AI161" s="102">
        <f t="shared" si="42"/>
        <v>0</v>
      </c>
      <c r="AJ161" s="28" t="str">
        <f t="shared" si="30"/>
        <v/>
      </c>
      <c r="AK161" s="41"/>
      <c r="AL161" s="41" t="str">
        <f t="shared" si="33"/>
        <v>00</v>
      </c>
      <c r="AM161" s="43" t="str">
        <f t="shared" si="34"/>
        <v>00</v>
      </c>
      <c r="AN161" s="43" t="str">
        <f t="shared" si="35"/>
        <v>00</v>
      </c>
      <c r="AO161" s="43" t="str">
        <f t="shared" si="36"/>
        <v>00</v>
      </c>
      <c r="AQ161" t="str">
        <f t="shared" si="31"/>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0</v>
      </c>
      <c r="AF162" s="102">
        <f t="shared" si="42"/>
        <v>0</v>
      </c>
      <c r="AG162" s="102">
        <f t="shared" si="42"/>
        <v>0</v>
      </c>
      <c r="AH162" s="102">
        <f t="shared" si="42"/>
        <v>0</v>
      </c>
      <c r="AI162" s="102">
        <f t="shared" si="42"/>
        <v>0</v>
      </c>
      <c r="AJ162" s="28" t="str">
        <f t="shared" si="30"/>
        <v/>
      </c>
      <c r="AK162" s="41"/>
      <c r="AL162" s="41" t="str">
        <f t="shared" si="33"/>
        <v>00</v>
      </c>
      <c r="AM162" s="43" t="str">
        <f t="shared" si="34"/>
        <v>00</v>
      </c>
      <c r="AN162" s="43" t="str">
        <f t="shared" si="35"/>
        <v>00</v>
      </c>
      <c r="AO162" s="43" t="str">
        <f t="shared" si="36"/>
        <v>00</v>
      </c>
      <c r="AQ162" t="str">
        <f t="shared" si="31"/>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0</v>
      </c>
      <c r="AF163" s="102">
        <f t="shared" si="42"/>
        <v>0</v>
      </c>
      <c r="AG163" s="102">
        <f t="shared" si="42"/>
        <v>0</v>
      </c>
      <c r="AH163" s="102">
        <f t="shared" si="42"/>
        <v>0</v>
      </c>
      <c r="AI163" s="102">
        <f t="shared" si="42"/>
        <v>0</v>
      </c>
      <c r="AJ163" s="28" t="str">
        <f t="shared" si="30"/>
        <v/>
      </c>
      <c r="AK163" s="41"/>
      <c r="AL163" s="41" t="str">
        <f t="shared" si="33"/>
        <v>00</v>
      </c>
      <c r="AM163" s="43" t="str">
        <f t="shared" si="34"/>
        <v>00</v>
      </c>
      <c r="AN163" s="43" t="str">
        <f t="shared" si="35"/>
        <v>00</v>
      </c>
      <c r="AO163" s="43" t="str">
        <f t="shared" si="36"/>
        <v>00</v>
      </c>
      <c r="AQ163" t="str">
        <f t="shared" si="31"/>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0</v>
      </c>
      <c r="AF164" s="102">
        <f t="shared" si="42"/>
        <v>0</v>
      </c>
      <c r="AG164" s="102">
        <f t="shared" si="42"/>
        <v>0</v>
      </c>
      <c r="AH164" s="102">
        <f t="shared" si="42"/>
        <v>0</v>
      </c>
      <c r="AI164" s="102">
        <f t="shared" si="42"/>
        <v>0</v>
      </c>
      <c r="AJ164" s="28" t="str">
        <f t="shared" si="30"/>
        <v/>
      </c>
      <c r="AK164" s="41"/>
      <c r="AL164" s="41" t="str">
        <f t="shared" si="33"/>
        <v>00</v>
      </c>
      <c r="AM164" s="43" t="str">
        <f t="shared" si="34"/>
        <v>00</v>
      </c>
      <c r="AN164" s="43" t="str">
        <f t="shared" si="35"/>
        <v>00</v>
      </c>
      <c r="AO164" s="43" t="str">
        <f t="shared" si="36"/>
        <v>00</v>
      </c>
      <c r="AQ164" t="str">
        <f t="shared" si="31"/>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0</v>
      </c>
      <c r="AF165" s="102">
        <f t="shared" si="42"/>
        <v>0</v>
      </c>
      <c r="AG165" s="102">
        <f t="shared" si="42"/>
        <v>0</v>
      </c>
      <c r="AH165" s="102">
        <f t="shared" si="42"/>
        <v>0</v>
      </c>
      <c r="AI165" s="102">
        <f t="shared" si="42"/>
        <v>0</v>
      </c>
      <c r="AJ165" s="28" t="str">
        <f t="shared" si="30"/>
        <v/>
      </c>
      <c r="AK165" s="41"/>
      <c r="AL165" s="41" t="str">
        <f t="shared" si="33"/>
        <v>00</v>
      </c>
      <c r="AM165" s="43" t="str">
        <f t="shared" si="34"/>
        <v>00</v>
      </c>
      <c r="AN165" s="43" t="str">
        <f t="shared" si="35"/>
        <v>00</v>
      </c>
      <c r="AO165" s="43" t="str">
        <f t="shared" si="36"/>
        <v>00</v>
      </c>
      <c r="AQ165" t="str">
        <f t="shared" si="31"/>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0</v>
      </c>
      <c r="AF166" s="102">
        <f t="shared" si="42"/>
        <v>0</v>
      </c>
      <c r="AG166" s="102">
        <f t="shared" si="42"/>
        <v>0</v>
      </c>
      <c r="AH166" s="102">
        <f t="shared" si="42"/>
        <v>0</v>
      </c>
      <c r="AI166" s="102">
        <f t="shared" si="42"/>
        <v>0</v>
      </c>
      <c r="AJ166" s="28" t="str">
        <f t="shared" si="30"/>
        <v/>
      </c>
      <c r="AK166" s="41"/>
      <c r="AL166" s="41" t="str">
        <f t="shared" si="33"/>
        <v>00</v>
      </c>
      <c r="AM166" s="43" t="str">
        <f t="shared" si="34"/>
        <v>00</v>
      </c>
      <c r="AN166" s="43" t="str">
        <f t="shared" si="35"/>
        <v>00</v>
      </c>
      <c r="AO166" s="43" t="str">
        <f t="shared" si="36"/>
        <v>00</v>
      </c>
      <c r="AQ166" t="str">
        <f t="shared" si="31"/>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0</v>
      </c>
      <c r="AF167" s="102">
        <f t="shared" si="42"/>
        <v>0</v>
      </c>
      <c r="AG167" s="102">
        <f t="shared" si="42"/>
        <v>0</v>
      </c>
      <c r="AH167" s="102">
        <f t="shared" si="42"/>
        <v>0</v>
      </c>
      <c r="AI167" s="102">
        <f t="shared" ref="AI167" si="43">IF(OR(AI37=0,AI37=1),1,0)</f>
        <v>0</v>
      </c>
      <c r="AJ167" s="28" t="str">
        <f t="shared" si="30"/>
        <v/>
      </c>
      <c r="AK167" s="41"/>
      <c r="AL167" s="41" t="str">
        <f t="shared" si="33"/>
        <v>00</v>
      </c>
      <c r="AM167" s="43" t="str">
        <f t="shared" si="34"/>
        <v>00</v>
      </c>
      <c r="AN167" s="43" t="str">
        <f t="shared" si="35"/>
        <v>00</v>
      </c>
      <c r="AO167" s="43" t="str">
        <f t="shared" si="36"/>
        <v>00</v>
      </c>
      <c r="AQ167" t="str">
        <f t="shared" si="31"/>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L3:AE3 D22:AJ69 D10:AE13 D6:AJ9 AF11:AJ13 AG14:AI17 AG19:AI21 D14:AF21 AJ14:AJ21 AJ10" name="Table作成編集範囲"/>
    <protectedRange sqref="AF3" name="Table作成編集範囲_1"/>
    <protectedRange sqref="AG3" name="Table作成編集範囲_1_1"/>
    <protectedRange sqref="B3" name="Table作成編集範囲_2"/>
  </protectedRanges>
  <mergeCells count="4">
    <mergeCell ref="C2:C3"/>
    <mergeCell ref="AJ2:AJ3"/>
    <mergeCell ref="A4:B5"/>
    <mergeCell ref="AG3:AI3"/>
  </mergeCells>
  <phoneticPr fontId="2"/>
  <conditionalFormatting sqref="D6:AI8 D9:AE11 D12:AI12 D13:AE13 D14:AI69">
    <cfRule type="cellIs" dxfId="11" priority="14" operator="equal">
      <formula>1</formula>
    </cfRule>
    <cfRule type="cellIs" dxfId="10" priority="15" operator="equal">
      <formula>"×"</formula>
    </cfRule>
  </conditionalFormatting>
  <conditionalFormatting sqref="AF7:AI13">
    <cfRule type="cellIs" dxfId="9" priority="7" operator="equal">
      <formula>1</formula>
    </cfRule>
    <cfRule type="cellIs" dxfId="8" priority="8" operator="equal">
      <formula>"×"</formula>
    </cfRule>
  </conditionalFormatting>
  <conditionalFormatting sqref="AG17:AI18">
    <cfRule type="cellIs" dxfId="7" priority="1" operator="equal">
      <formula>1</formula>
    </cfRule>
    <cfRule type="cellIs" dxfId="6" priority="2" operator="equal">
      <formula>"×"</formula>
    </cfRule>
  </conditionalFormatting>
  <conditionalFormatting sqref="AG21:AI21">
    <cfRule type="cellIs" dxfId="5" priority="5" operator="equal">
      <formula>1</formula>
    </cfRule>
    <cfRule type="cellIs" dxfId="4" priority="6" operator="equal">
      <formula>"×"</formula>
    </cfRule>
  </conditionalFormatting>
  <conditionalFormatting sqref="AR5:AS70">
    <cfRule type="expression" dxfId="3" priority="13">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63</v>
      </c>
      <c r="AI1" t="s">
        <v>64</v>
      </c>
    </row>
    <row r="2" spans="1:49">
      <c r="B2" s="101" t="s">
        <v>127</v>
      </c>
      <c r="C2" s="398"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400" t="s">
        <v>126</v>
      </c>
    </row>
    <row r="3" spans="1:49" ht="213" customHeight="1" thickBot="1">
      <c r="B3" s="255" t="str">
        <f>IF(OR(IF(COUNTIF(D6:AC69,"0")&lt;&gt;0,TRUE,FALSE),IF(COUNTIF(D6:AC69,"1")&lt;&gt;0,TRUE,FALSE)),"Search Table","Index Table")</f>
        <v>Index Table</v>
      </c>
      <c r="C3" s="399"/>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104" t="s">
        <v>66</v>
      </c>
      <c r="AB3" s="104" t="s">
        <v>66</v>
      </c>
      <c r="AC3" s="104" t="s">
        <v>66</v>
      </c>
      <c r="AD3" s="157" t="s">
        <v>245</v>
      </c>
      <c r="AE3" s="410" t="s">
        <v>597</v>
      </c>
      <c r="AF3" s="411"/>
      <c r="AG3" s="411"/>
      <c r="AH3" s="411"/>
      <c r="AI3" s="412"/>
      <c r="AJ3" s="401"/>
      <c r="AR3" s="66" t="s">
        <v>100</v>
      </c>
    </row>
    <row r="4" spans="1:49" ht="13.5" thickBot="1">
      <c r="A4" s="402" t="s">
        <v>67</v>
      </c>
      <c r="B4" s="403"/>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06"/>
      <c r="AR4" s="54" t="s">
        <v>86</v>
      </c>
      <c r="AS4" s="55"/>
      <c r="AT4" s="55"/>
      <c r="AU4" s="55"/>
      <c r="AV4" s="55"/>
      <c r="AW4" s="56"/>
    </row>
    <row r="5" spans="1:49" ht="13.5" thickBot="1">
      <c r="A5" s="404"/>
      <c r="B5" s="405"/>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07"/>
      <c r="AR5" s="57" t="str">
        <f ca="1">"static const U4  "&amp;AW8&amp;"["&amp;AW10&amp;"]"&amp;" = {"</f>
        <v>static const U4  u4_sp_ALERT_H_SYSMAL_PD2_CRIT[ALERT_H_SYSMAL_PD2_NUM_DST] = {</v>
      </c>
      <c r="AS5" s="57" t="str">
        <f ca="1">"static const U4  "&amp;$AW$9&amp;"["&amp;$AW$10&amp;"] = {"</f>
        <v>static const U4  u4_sp_ALERT_H_SYSMAL_PD2_MASK[ALERT_H_SYSMAL_PD2_NUM_DST] = {</v>
      </c>
      <c r="AT5" s="57" t="str">
        <f ca="1">"static const U1  "&amp;$AW$11&amp;"["&amp;$AW$10&amp;"] = {"</f>
        <v>static const U1  u1_sp_ALERT_H_SYSMAL_PD2_DST[ALERT_H_SYSMAL_PD2_NUM_DST] = {</v>
      </c>
      <c r="AU5" s="57" t="str">
        <f ca="1">"const ST_ALERT_MTRX "&amp;$AW$12&amp;" = {"</f>
        <v>const ST_ALERT_MTRX st_gp_ALERT_H_SYSMAL_MTRX[3] = {</v>
      </c>
      <c r="AV5" s="46" t="str">
        <f ca="1">"#define "&amp;AW10&amp;REPT(" ",41-LEN(AW10))&amp;"("&amp;AW13&amp;"U)"</f>
        <v>#define ALERT_H_SYSMAL_PD2_NUM_DST               (64U)</v>
      </c>
      <c r="AW5" s="47"/>
    </row>
    <row r="6" spans="1:49">
      <c r="B6" s="110" t="str">
        <f ca="1">"Table "&amp;$AW$6</f>
        <v>Table PD2</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t="s">
        <v>71</v>
      </c>
      <c r="AB6" s="105" t="s">
        <v>71</v>
      </c>
      <c r="AC6" s="105" t="s">
        <v>71</v>
      </c>
      <c r="AD6" s="105">
        <v>0</v>
      </c>
      <c r="AE6" s="105">
        <v>0</v>
      </c>
      <c r="AF6" s="105">
        <v>0</v>
      </c>
      <c r="AG6" s="105">
        <v>0</v>
      </c>
      <c r="AH6" s="105">
        <v>0</v>
      </c>
      <c r="AI6" s="105">
        <v>0</v>
      </c>
      <c r="AJ6" s="32"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(U4)0x0000003FU,                                                           /* 00 UNKNOWN                                         */</v>
      </c>
      <c r="AT6" s="44" t="str">
        <f t="shared" ref="AT6:AT69" si="1">IF(AJ6&lt;&gt;"",AL6&amp;IF(AJ7&lt;&gt;"",","," ")&amp;REPT(" ",78-LEN(AL6))&amp;"/* "&amp;IF(C6&lt;10,"0"&amp;C6,C6)&amp;" "&amp;AJ6&amp;REPT(" ",48-LEN(AJ6))&amp;"*/",IF(AJ5&lt;&gt;"","};",""))</f>
        <v xml:space="preserve">    (U1)ALERT_REQ_UNKNOWN,                                                     /* 00 UNKNOWN                                         */</v>
      </c>
      <c r="AU6" s="44" t="s">
        <v>72</v>
      </c>
      <c r="AV6" s="29" t="s">
        <v>74</v>
      </c>
      <c r="AW6" s="48" t="str">
        <f ca="1">UPPER(RIGHT(CELL("filename",A1),LEN(CELL("filename",A1))-FIND("]",CELL("filename",A1))))</f>
        <v>PD2</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105" t="s">
        <v>71</v>
      </c>
      <c r="Z7" s="105" t="s">
        <v>71</v>
      </c>
      <c r="AA7" s="105" t="s">
        <v>71</v>
      </c>
      <c r="AB7" s="105" t="s">
        <v>71</v>
      </c>
      <c r="AC7" s="105" t="s">
        <v>71</v>
      </c>
      <c r="AD7" s="105">
        <v>0</v>
      </c>
      <c r="AE7" s="105">
        <v>0</v>
      </c>
      <c r="AF7" s="105">
        <v>0</v>
      </c>
      <c r="AG7" s="105">
        <v>0</v>
      </c>
      <c r="AH7" s="105">
        <v>0</v>
      </c>
      <c r="AI7" s="105">
        <v>1</v>
      </c>
      <c r="AJ7" s="32" t="s">
        <v>226</v>
      </c>
      <c r="AL7" t="str">
        <f t="shared" ca="1" si="0"/>
        <v xml:space="preserve">    (U1)ALERT_REQ_H_SYSMAL_PD2_IND1</v>
      </c>
      <c r="AR7" s="44" t="str">
        <f t="shared" ref="AR7:AR70" si="3">IF(AQ72&lt;&gt;"",AQ72,IF(AQ71&lt;&gt;"","};",""))</f>
        <v xml:space="preserve">    (U4)0x00000001U,                                                           /* 01 IND1                                            */</v>
      </c>
      <c r="AS7" s="44" t="str">
        <f t="shared" ref="AS7:AS70" si="4">IF(AQ137&lt;&gt;"",AQ137,IF(AQ136&lt;&gt;"","};",""))</f>
        <v xml:space="preserve">    (U4)0x0000003FU,                                                           /* 01 IND1                                            */</v>
      </c>
      <c r="AT7" s="44" t="str">
        <f t="shared" ca="1" si="1"/>
        <v xml:space="preserve">    (U1)ALERT_REQ_H_SYSMAL_PD2_IND1,                                           /* 01 IND1                                            */</v>
      </c>
      <c r="AU7" s="44" t="str">
        <f ca="1">"        &amp;"&amp;$AW$14&amp;","&amp;REPT(" ",69-LEN($AW$14))&amp;"/* fp_u4_SRC_CHK                                      */"</f>
        <v xml:space="preserve">        &amp;u4_s_AlertH_sysmalPd2Srcchk,                                          /* fp_u4_SRC_CHK                                      */</v>
      </c>
      <c r="AV7" s="30" t="s">
        <v>75</v>
      </c>
      <c r="AW7" s="109">
        <f>IF(B3="Search Table",1,0)</f>
        <v>0</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105" t="s">
        <v>71</v>
      </c>
      <c r="Z8" s="105" t="s">
        <v>71</v>
      </c>
      <c r="AA8" s="105" t="s">
        <v>71</v>
      </c>
      <c r="AB8" s="105" t="s">
        <v>71</v>
      </c>
      <c r="AC8" s="105" t="s">
        <v>71</v>
      </c>
      <c r="AD8" s="42">
        <v>0</v>
      </c>
      <c r="AE8" s="42">
        <v>0</v>
      </c>
      <c r="AF8" s="42">
        <v>0</v>
      </c>
      <c r="AG8" s="42">
        <v>0</v>
      </c>
      <c r="AH8" s="42">
        <v>1</v>
      </c>
      <c r="AI8" s="42">
        <v>0</v>
      </c>
      <c r="AJ8" s="23" t="s">
        <v>227</v>
      </c>
      <c r="AL8" t="str">
        <f t="shared" ca="1" si="0"/>
        <v xml:space="preserve">    (U1)ALERT_REQ_H_SYSMAL_PD2_IND2</v>
      </c>
      <c r="AR8" s="44" t="str">
        <f t="shared" si="3"/>
        <v xml:space="preserve">    (U4)0x00000002U,                                                           /* 02 IND2                                            */</v>
      </c>
      <c r="AS8" s="44" t="str">
        <f t="shared" si="4"/>
        <v xml:space="preserve">    (U4)0x0000003FU,                                                           /* 02 IND2                                            */</v>
      </c>
      <c r="AT8" s="44" t="str">
        <f ca="1">IF(AJ8&lt;&gt;"",AL8&amp;IF(AJ9&lt;&gt;"",","," ")&amp;REPT(" ",78-LEN(AL8))&amp;"/* "&amp;IF(C8&lt;10,"0"&amp;C8,C8)&amp;" "&amp;AJ8&amp;REPT(" ",48-LEN(AJ8))&amp;"*/",IF(AJ7&lt;&gt;"","};",""))</f>
        <v xml:space="preserve">    (U1)ALERT_REQ_H_SYSMAL_PD2_IND2,                                           /* 02 IND2                                            */</v>
      </c>
      <c r="AU8" s="44" t="str">
        <f ca="1">IF($AW$15&lt;&gt;"NULL","        &amp;"&amp;$AW$15&amp;","&amp;REPT(" ",69-LEN($AW$15))&amp;"/* fp_vd_XDST                                         */","        vdp_PTR_NA,                                                            /* fp_vd_XDST                                         */")</f>
        <v xml:space="preserve">        vdp_PTR_NA,                                                            /* fp_vd_XDST                                         */</v>
      </c>
      <c r="AV8" s="30" t="s">
        <v>76</v>
      </c>
      <c r="AW8" s="49" t="str">
        <f ca="1">"u4_sp_ALERT_"&amp;IF(AW6&lt;&gt;AW17,$AW$17&amp;"_"&amp;$AW$6,AW17)&amp;"_CRIT"</f>
        <v>u4_sp_ALERT_H_SYSMAL_PD2_CRIT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105" t="s">
        <v>71</v>
      </c>
      <c r="Z9" s="105" t="s">
        <v>71</v>
      </c>
      <c r="AA9" s="105" t="s">
        <v>71</v>
      </c>
      <c r="AB9" s="105" t="s">
        <v>71</v>
      </c>
      <c r="AC9" s="105" t="s">
        <v>71</v>
      </c>
      <c r="AD9" s="42">
        <v>0</v>
      </c>
      <c r="AE9" s="42">
        <v>0</v>
      </c>
      <c r="AF9" s="42">
        <v>0</v>
      </c>
      <c r="AG9" s="42">
        <v>0</v>
      </c>
      <c r="AH9" s="42">
        <v>1</v>
      </c>
      <c r="AI9" s="42">
        <v>1</v>
      </c>
      <c r="AJ9" s="23" t="s">
        <v>228</v>
      </c>
      <c r="AL9" t="str">
        <f t="shared" ca="1" si="0"/>
        <v xml:space="preserve">    (U1)ALERT_REQ_H_SYSMAL_PD2_IND3</v>
      </c>
      <c r="AR9" s="44" t="str">
        <f t="shared" si="3"/>
        <v xml:space="preserve">    (U4)0x00000003U,                                                           /* 03 IND3                                            */</v>
      </c>
      <c r="AS9" s="44" t="str">
        <f t="shared" si="4"/>
        <v xml:space="preserve">    (U4)0x0000003FU,                                                           /* 03 IND3                                            */</v>
      </c>
      <c r="AT9" s="44" t="str">
        <f t="shared" ca="1" si="1"/>
        <v xml:space="preserve">    (U1)ALERT_REQ_H_SYSMAL_PD2_IND3,                                           /* 03 IND3                                            */</v>
      </c>
      <c r="AU9" s="44"/>
      <c r="AV9" s="30" t="s">
        <v>77</v>
      </c>
      <c r="AW9" s="49" t="str">
        <f ca="1">"u4_sp_ALERT_"&amp;IF(AW6&lt;&gt;AW17,$AW$17&amp;"_"&amp;$AW$6,AW17)&amp;"_MASK"</f>
        <v>u4_sp_ALERT_H_SYSMAL_PD2_MASK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105" t="s">
        <v>71</v>
      </c>
      <c r="Z10" s="105" t="s">
        <v>71</v>
      </c>
      <c r="AA10" s="105" t="s">
        <v>71</v>
      </c>
      <c r="AB10" s="105" t="s">
        <v>71</v>
      </c>
      <c r="AC10" s="105" t="s">
        <v>71</v>
      </c>
      <c r="AD10" s="42">
        <v>0</v>
      </c>
      <c r="AE10" s="42">
        <v>0</v>
      </c>
      <c r="AF10" s="42">
        <v>0</v>
      </c>
      <c r="AG10" s="42">
        <v>1</v>
      </c>
      <c r="AH10" s="42">
        <v>0</v>
      </c>
      <c r="AI10" s="42">
        <v>0</v>
      </c>
      <c r="AJ10" s="23" t="s">
        <v>232</v>
      </c>
      <c r="AL10" t="str">
        <f t="shared" ca="1" si="0"/>
        <v xml:space="preserve">    (U1)ALERT_REQ_H_SYSMAL_PD2_IND7</v>
      </c>
      <c r="AR10" s="44" t="str">
        <f t="shared" si="3"/>
        <v xml:space="preserve">    (U4)0x00000004U,                                                           /* 04 IND7                                            */</v>
      </c>
      <c r="AS10" s="44" t="str">
        <f t="shared" si="4"/>
        <v xml:space="preserve">    (U4)0x0000003FU,                                                           /* 04 IND7                                            */</v>
      </c>
      <c r="AT10" s="44" t="str">
        <f t="shared" ca="1" si="1"/>
        <v xml:space="preserve">    (U1)ALERT_REQ_H_SYSMAL_PD2_IND7,                                           /* 04 IND7                                            */</v>
      </c>
      <c r="AU10" s="44" t="str">
        <f>IF($AW$7=1,"        &amp;"&amp;$AW$9&amp;"[0],"&amp;REPT(" ",66-LEN($AW$9))&amp;"/* u4p_MASK                                           */","        (const U4 *)vdp_PTR_NA,                                                /* u4p_MASK                                           */")</f>
        <v xml:space="preserve">        (const U4 *)vdp_PTR_NA,                                                /* u4p_MASK                                           */</v>
      </c>
      <c r="AV10" s="30" t="s">
        <v>78</v>
      </c>
      <c r="AW10" s="49" t="str">
        <f ca="1">"ALERT_"&amp;IF(AW6&lt;&gt;AW17,$AW$17&amp;"_"&amp;$AW$6,AW17)&amp;"_NUM_DST"</f>
        <v>ALERT_H_SYSMAL_PD2_NUM_DST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105" t="s">
        <v>71</v>
      </c>
      <c r="Z11" s="105" t="s">
        <v>71</v>
      </c>
      <c r="AA11" s="105" t="s">
        <v>71</v>
      </c>
      <c r="AB11" s="105" t="s">
        <v>71</v>
      </c>
      <c r="AC11" s="105" t="s">
        <v>71</v>
      </c>
      <c r="AD11" s="42">
        <v>0</v>
      </c>
      <c r="AE11" s="42">
        <v>0</v>
      </c>
      <c r="AF11" s="42">
        <v>0</v>
      </c>
      <c r="AG11" s="42">
        <v>1</v>
      </c>
      <c r="AH11" s="42">
        <v>0</v>
      </c>
      <c r="AI11" s="42">
        <v>1</v>
      </c>
      <c r="AJ11" s="23" t="s">
        <v>233</v>
      </c>
      <c r="AL11" t="str">
        <f t="shared" ca="1" si="0"/>
        <v xml:space="preserve">    (U1)ALERT_REQ_H_SYSMAL_PD2_IND8</v>
      </c>
      <c r="AR11" s="44" t="str">
        <f t="shared" si="3"/>
        <v xml:space="preserve">    (U4)0x00000005U,                                                           /* 05 IND8                                            */</v>
      </c>
      <c r="AS11" s="44" t="str">
        <f t="shared" si="4"/>
        <v xml:space="preserve">    (U4)0x0000003FU,                                                           /* 05 IND8                                            */</v>
      </c>
      <c r="AT11" s="44" t="str">
        <f t="shared" ca="1" si="1"/>
        <v xml:space="preserve">    (U1)ALERT_REQ_H_SYSMAL_PD2_IND8,                                           /* 05 IND8                                            */</v>
      </c>
      <c r="AU11" s="44" t="str">
        <f>IF($AW$7=1,"        &amp;"&amp;$AW$8&amp;"[0],"&amp;REPT(" ",66-LEN($AW$8))&amp;"/* u4p_CRIT                                           */","        (const U4 *)vdp_PTR_NA,                                                /* u4p_CRIT                                           */")</f>
        <v xml:space="preserve">        (const U4 *)vdp_PTR_NA,                                                /* u4p_CRIT                                           */</v>
      </c>
      <c r="AV11" s="30" t="s">
        <v>79</v>
      </c>
      <c r="AW11" s="49" t="str">
        <f ca="1">"u1_sp_ALERT_"&amp;IF(AW6&lt;&gt;AW17,$AW$17&amp;"_"&amp;$AW$6,AW17)&amp;"_DST"</f>
        <v>u1_sp_ALERT_H_SYSMAL_PD2_DST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105" t="s">
        <v>71</v>
      </c>
      <c r="Z12" s="105" t="s">
        <v>71</v>
      </c>
      <c r="AA12" s="105" t="s">
        <v>71</v>
      </c>
      <c r="AB12" s="105" t="s">
        <v>71</v>
      </c>
      <c r="AC12" s="105" t="s">
        <v>71</v>
      </c>
      <c r="AD12" s="42">
        <v>0</v>
      </c>
      <c r="AE12" s="42">
        <v>0</v>
      </c>
      <c r="AF12" s="42">
        <v>0</v>
      </c>
      <c r="AG12" s="42">
        <v>1</v>
      </c>
      <c r="AH12" s="42">
        <v>1</v>
      </c>
      <c r="AI12" s="42">
        <v>0</v>
      </c>
      <c r="AJ12" s="23" t="s">
        <v>234</v>
      </c>
      <c r="AL12" t="str">
        <f t="shared" ca="1" si="0"/>
        <v xml:space="preserve">    (U1)ALERT_REQ_H_SYSMAL_PD2_IND9</v>
      </c>
      <c r="AR12" s="44" t="str">
        <f t="shared" si="3"/>
        <v xml:space="preserve">    (U4)0x00000006U,                                                           /* 06 IND9                                            */</v>
      </c>
      <c r="AS12" s="44" t="str">
        <f t="shared" si="4"/>
        <v xml:space="preserve">    (U4)0x0000003FU,                                                           /* 06 IND9                                            */</v>
      </c>
      <c r="AT12" s="44" t="str">
        <f t="shared" ca="1" si="1"/>
        <v xml:space="preserve">    (U1)ALERT_REQ_H_SYSMAL_PD2_IND9,                                           /* 06 IND9                                            */</v>
      </c>
      <c r="AU12" s="44"/>
      <c r="AV12" s="30" t="s">
        <v>92</v>
      </c>
      <c r="AW12" s="49" t="str">
        <f ca="1">Matrix!D8&amp;"["&amp;Matrix!D7&amp;"]"</f>
        <v>st_gp_ALERT_H_SYSMAL_MTRX[3]</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105" t="s">
        <v>71</v>
      </c>
      <c r="Z13" s="105" t="s">
        <v>71</v>
      </c>
      <c r="AA13" s="105" t="s">
        <v>71</v>
      </c>
      <c r="AB13" s="105" t="s">
        <v>71</v>
      </c>
      <c r="AC13" s="105" t="s">
        <v>71</v>
      </c>
      <c r="AD13" s="42">
        <v>0</v>
      </c>
      <c r="AE13" s="42">
        <v>0</v>
      </c>
      <c r="AF13" s="42">
        <v>0</v>
      </c>
      <c r="AG13" s="42">
        <v>1</v>
      </c>
      <c r="AH13" s="42">
        <v>1</v>
      </c>
      <c r="AI13" s="42">
        <v>1</v>
      </c>
      <c r="AJ13" s="23" t="s">
        <v>668</v>
      </c>
      <c r="AL13" t="str">
        <f t="shared" ca="1" si="0"/>
        <v xml:space="preserve">    (U1)ALERT_REQ_H_SYSMAL_PD2_IND10</v>
      </c>
      <c r="AR13" s="44" t="str">
        <f t="shared" si="3"/>
        <v xml:space="preserve">    (U4)0x00000007U,                                                           /* 07 IND10                                           */</v>
      </c>
      <c r="AS13" s="44" t="str">
        <f t="shared" si="4"/>
        <v xml:space="preserve">    (U4)0x0000003FU,                                                           /* 07 IND10                                           */</v>
      </c>
      <c r="AT13" s="44" t="str">
        <f t="shared" ca="1" si="1"/>
        <v xml:space="preserve">    (U1)ALERT_REQ_H_SYSMAL_PD2_IND10,                                          /* 07 IND10                                           */</v>
      </c>
      <c r="AU13" s="44" t="str">
        <f ca="1">"        &amp;"&amp;$AW$11&amp;"[0],"&amp;REPT(" ",66-LEN($AW$11))&amp;"/* u1p_DST                                            */"</f>
        <v xml:space="preserve">        &amp;u1_sp_ALERT_H_SYSMAL_PD2_DST[0],                                      /* u1p_DST                                            */</v>
      </c>
      <c r="AV13" s="30" t="s">
        <v>80</v>
      </c>
      <c r="AW13" s="109">
        <f>COUNTA($AJ$6:$AJ$69)</f>
        <v>64</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105" t="s">
        <v>71</v>
      </c>
      <c r="Z14" s="105" t="s">
        <v>71</v>
      </c>
      <c r="AA14" s="105" t="s">
        <v>71</v>
      </c>
      <c r="AB14" s="105" t="s">
        <v>71</v>
      </c>
      <c r="AC14" s="105" t="s">
        <v>71</v>
      </c>
      <c r="AD14" s="42">
        <v>0</v>
      </c>
      <c r="AE14" s="42">
        <v>0</v>
      </c>
      <c r="AF14" s="42">
        <v>1</v>
      </c>
      <c r="AG14" s="42">
        <v>0</v>
      </c>
      <c r="AH14" s="42">
        <v>0</v>
      </c>
      <c r="AI14" s="42">
        <v>0</v>
      </c>
      <c r="AJ14" s="23" t="s">
        <v>236</v>
      </c>
      <c r="AL14" t="str">
        <f t="shared" ca="1" si="0"/>
        <v xml:space="preserve">    (U1)ALERT_REQ_H_SYSMAL_PD2_IND11</v>
      </c>
      <c r="AR14" s="44" t="str">
        <f t="shared" si="3"/>
        <v xml:space="preserve">    (U4)0x00000008U,                                                           /* 08 IND11                                           */</v>
      </c>
      <c r="AS14" s="44" t="str">
        <f t="shared" si="4"/>
        <v xml:space="preserve">    (U4)0x0000003FU,                                                           /* 08 IND11                                           */</v>
      </c>
      <c r="AT14" s="44" t="str">
        <f t="shared" ca="1" si="1"/>
        <v xml:space="preserve">    (U1)ALERT_REQ_H_SYSMAL_PD2_IND11,                                          /* 08 IND11                                           */</v>
      </c>
      <c r="AU14" s="44" t="str">
        <f ca="1">"        (U2)"&amp;$AW$10&amp;","&amp;REPT(" ",66-LEN($AW$10))&amp;"/* u2_num_srch                                        */"</f>
        <v xml:space="preserve">        (U2)ALERT_H_SYSMAL_PD2_NUM_DST,                                        /* u2_num_srch                                        */</v>
      </c>
      <c r="AV14" s="30" t="s">
        <v>81</v>
      </c>
      <c r="AW14" s="49" t="str">
        <f ca="1">IF(AW6&lt;&gt;AW17,VLOOKUP(AW6,Matrix!$C$13:$G$37,4,FALSE),Matrix!F13)</f>
        <v>u4_s_AlertH_sysmalPd2Srcchk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105" t="s">
        <v>71</v>
      </c>
      <c r="Z15" s="105" t="s">
        <v>71</v>
      </c>
      <c r="AA15" s="105" t="s">
        <v>71</v>
      </c>
      <c r="AB15" s="105" t="s">
        <v>71</v>
      </c>
      <c r="AC15" s="105" t="s">
        <v>71</v>
      </c>
      <c r="AD15" s="42">
        <v>0</v>
      </c>
      <c r="AE15" s="42">
        <v>0</v>
      </c>
      <c r="AF15" s="42">
        <v>1</v>
      </c>
      <c r="AG15" s="42">
        <v>0</v>
      </c>
      <c r="AH15" s="42">
        <v>0</v>
      </c>
      <c r="AI15" s="42">
        <v>1</v>
      </c>
      <c r="AJ15" s="23" t="s">
        <v>237</v>
      </c>
      <c r="AL15" t="str">
        <f t="shared" ca="1" si="0"/>
        <v xml:space="preserve">    (U1)ALERT_REQ_H_SYSMAL_PD2_IND12</v>
      </c>
      <c r="AR15" s="44" t="str">
        <f t="shared" si="3"/>
        <v xml:space="preserve">    (U4)0x00000009U,                                                           /* 09 IND12                                           */</v>
      </c>
      <c r="AS15" s="44" t="str">
        <f t="shared" si="4"/>
        <v xml:space="preserve">    (U4)0x0000003FU,                                                           /* 09 IND12                                           */</v>
      </c>
      <c r="AT15" s="44" t="str">
        <f t="shared" ca="1" si="1"/>
        <v xml:space="preserve">    (U1)ALERT_REQ_H_SYSMAL_PD2_IND12,                                          /* 09 IND12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105" t="s">
        <v>71</v>
      </c>
      <c r="Z16" s="105" t="s">
        <v>71</v>
      </c>
      <c r="AA16" s="105" t="s">
        <v>71</v>
      </c>
      <c r="AB16" s="105" t="s">
        <v>71</v>
      </c>
      <c r="AC16" s="105" t="s">
        <v>71</v>
      </c>
      <c r="AD16" s="42">
        <v>0</v>
      </c>
      <c r="AE16" s="42">
        <v>0</v>
      </c>
      <c r="AF16" s="42">
        <v>1</v>
      </c>
      <c r="AG16" s="42">
        <v>0</v>
      </c>
      <c r="AH16" s="42">
        <v>1</v>
      </c>
      <c r="AI16" s="42">
        <v>0</v>
      </c>
      <c r="AJ16" s="23" t="s">
        <v>238</v>
      </c>
      <c r="AL16" t="str">
        <f t="shared" ca="1" si="0"/>
        <v xml:space="preserve">    (U1)ALERT_REQ_H_SYSMAL_PD2_IND13</v>
      </c>
      <c r="AR16" s="44" t="str">
        <f t="shared" si="3"/>
        <v xml:space="preserve">    (U4)0x0000000AU,                                                           /* 10 IND13                                           */</v>
      </c>
      <c r="AS16" s="44" t="str">
        <f t="shared" si="4"/>
        <v xml:space="preserve">    (U4)0x0000003FU,                                                           /* 10 IND13                                           */</v>
      </c>
      <c r="AT16" s="44" t="str">
        <f t="shared" ca="1" si="1"/>
        <v xml:space="preserve">    (U1)ALERT_REQ_H_SYSMAL_PD2_IND13,                                          /* 10 IND13                                           */</v>
      </c>
      <c r="AU16" s="44" t="s">
        <v>73</v>
      </c>
      <c r="AV16" s="30" t="s">
        <v>82</v>
      </c>
      <c r="AW16" s="49" t="str">
        <f ca="1">IF(AW6&lt;&gt;AW17,VLOOKUP(AW6,Matrix!$C$13:$G$37,2,FALSE),Matrix!D13)</f>
        <v>ALERT_VOM_IGN_ON</v>
      </c>
    </row>
    <row r="17" spans="2:49" ht="13.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105" t="s">
        <v>71</v>
      </c>
      <c r="Z17" s="105" t="s">
        <v>71</v>
      </c>
      <c r="AA17" s="105" t="s">
        <v>71</v>
      </c>
      <c r="AB17" s="105" t="s">
        <v>71</v>
      </c>
      <c r="AC17" s="105" t="s">
        <v>71</v>
      </c>
      <c r="AD17" s="42">
        <v>0</v>
      </c>
      <c r="AE17" s="42">
        <v>0</v>
      </c>
      <c r="AF17" s="42">
        <v>1</v>
      </c>
      <c r="AG17" s="42">
        <v>0</v>
      </c>
      <c r="AH17" s="42">
        <v>1</v>
      </c>
      <c r="AI17" s="42">
        <v>1</v>
      </c>
      <c r="AJ17" s="23" t="s">
        <v>229</v>
      </c>
      <c r="AL17" t="str">
        <f t="shared" ca="1" si="0"/>
        <v xml:space="preserve">    (U1)ALERT_REQ_H_SYSMAL_PD2_IND4</v>
      </c>
      <c r="AR17" s="44" t="str">
        <f t="shared" si="3"/>
        <v xml:space="preserve">    (U4)0x0000000BU,                                                           /* 11 IND4                                            */</v>
      </c>
      <c r="AS17" s="44" t="str">
        <f t="shared" si="4"/>
        <v xml:space="preserve">    (U4)0x0000003FU,                                                           /* 11 IND4                                            */</v>
      </c>
      <c r="AT17" s="44" t="str">
        <f t="shared" ca="1" si="1"/>
        <v xml:space="preserve">    (U1)ALERT_REQ_H_SYSMAL_PD2_IND4,                                           /* 11 IND4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105" t="s">
        <v>71</v>
      </c>
      <c r="Z18" s="105" t="s">
        <v>71</v>
      </c>
      <c r="AA18" s="105" t="s">
        <v>71</v>
      </c>
      <c r="AB18" s="105" t="s">
        <v>71</v>
      </c>
      <c r="AC18" s="105" t="s">
        <v>71</v>
      </c>
      <c r="AD18" s="42">
        <v>0</v>
      </c>
      <c r="AE18" s="42">
        <v>0</v>
      </c>
      <c r="AF18" s="42">
        <v>1</v>
      </c>
      <c r="AG18" s="42">
        <v>1</v>
      </c>
      <c r="AH18" s="42">
        <v>0</v>
      </c>
      <c r="AI18" s="42">
        <v>0</v>
      </c>
      <c r="AJ18" s="23" t="s">
        <v>230</v>
      </c>
      <c r="AL18" t="str">
        <f t="shared" ca="1" si="0"/>
        <v xml:space="preserve">    (U1)ALERT_REQ_H_SYSMAL_PD2_IND5</v>
      </c>
      <c r="AR18" s="44" t="str">
        <f t="shared" si="3"/>
        <v xml:space="preserve">    (U4)0x0000000CU,                                                           /* 12 IND5                                            */</v>
      </c>
      <c r="AS18" s="44" t="str">
        <f t="shared" si="4"/>
        <v xml:space="preserve">    (U4)0x0000003FU,                                                           /* 12 IND5                                            */</v>
      </c>
      <c r="AT18" s="44" t="str">
        <f t="shared" ca="1" si="1"/>
        <v xml:space="preserve">    (U1)ALERT_REQ_H_SYSMAL_PD2_IND5,                                           /* 12 IND5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105" t="s">
        <v>71</v>
      </c>
      <c r="Z19" s="105" t="s">
        <v>71</v>
      </c>
      <c r="AA19" s="105" t="s">
        <v>71</v>
      </c>
      <c r="AB19" s="105" t="s">
        <v>71</v>
      </c>
      <c r="AC19" s="105" t="s">
        <v>71</v>
      </c>
      <c r="AD19" s="42">
        <v>0</v>
      </c>
      <c r="AE19" s="42">
        <v>0</v>
      </c>
      <c r="AF19" s="42">
        <v>1</v>
      </c>
      <c r="AG19" s="42">
        <v>1</v>
      </c>
      <c r="AH19" s="42">
        <v>0</v>
      </c>
      <c r="AI19" s="42">
        <v>1</v>
      </c>
      <c r="AJ19" s="23" t="s">
        <v>240</v>
      </c>
      <c r="AL19" t="str">
        <f t="shared" ca="1" si="0"/>
        <v xml:space="preserve">    (U1)ALERT_REQ_H_SYSMAL_PD2_IND15</v>
      </c>
      <c r="AR19" s="44" t="str">
        <f t="shared" si="3"/>
        <v xml:space="preserve">    (U4)0x0000000DU,                                                           /* 13 IND15                                           */</v>
      </c>
      <c r="AS19" s="44" t="str">
        <f t="shared" si="4"/>
        <v xml:space="preserve">    (U4)0x0000003FU,                                                           /* 13 IND15                                           */</v>
      </c>
      <c r="AT19" s="44" t="str">
        <f t="shared" ca="1" si="1"/>
        <v xml:space="preserve">    (U1)ALERT_REQ_H_SYSMAL_PD2_IND15,                                          /* 13 IND15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105" t="s">
        <v>71</v>
      </c>
      <c r="Z20" s="105" t="s">
        <v>71</v>
      </c>
      <c r="AA20" s="105" t="s">
        <v>71</v>
      </c>
      <c r="AB20" s="105" t="s">
        <v>71</v>
      </c>
      <c r="AC20" s="105" t="s">
        <v>71</v>
      </c>
      <c r="AD20" s="42">
        <v>0</v>
      </c>
      <c r="AE20" s="42">
        <v>0</v>
      </c>
      <c r="AF20" s="42">
        <v>1</v>
      </c>
      <c r="AG20" s="42">
        <v>1</v>
      </c>
      <c r="AH20" s="42">
        <v>1</v>
      </c>
      <c r="AI20" s="42">
        <v>0</v>
      </c>
      <c r="AJ20" s="23" t="s">
        <v>239</v>
      </c>
      <c r="AL20" t="str">
        <f t="shared" ca="1" si="0"/>
        <v xml:space="preserve">    (U1)ALERT_REQ_H_SYSMAL_PD2_IND14</v>
      </c>
      <c r="AR20" s="44" t="str">
        <f t="shared" si="3"/>
        <v xml:space="preserve">    (U4)0x0000000EU,                                                           /* 14 IND14                                           */</v>
      </c>
      <c r="AS20" s="44" t="str">
        <f t="shared" si="4"/>
        <v xml:space="preserve">    (U4)0x0000003FU,                                                           /* 14 IND14                                           */</v>
      </c>
      <c r="AT20" s="44" t="str">
        <f t="shared" ca="1" si="1"/>
        <v xml:space="preserve">    (U1)ALERT_REQ_H_SYSMAL_PD2_IND14,                                          /* 14 IND14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105" t="s">
        <v>71</v>
      </c>
      <c r="Z21" s="105" t="s">
        <v>71</v>
      </c>
      <c r="AA21" s="105" t="s">
        <v>71</v>
      </c>
      <c r="AB21" s="105" t="s">
        <v>71</v>
      </c>
      <c r="AC21" s="105" t="s">
        <v>71</v>
      </c>
      <c r="AD21" s="42">
        <v>0</v>
      </c>
      <c r="AE21" s="42">
        <v>0</v>
      </c>
      <c r="AF21" s="42">
        <v>1</v>
      </c>
      <c r="AG21" s="42">
        <v>1</v>
      </c>
      <c r="AH21" s="42">
        <v>1</v>
      </c>
      <c r="AI21" s="42">
        <v>1</v>
      </c>
      <c r="AJ21" s="23" t="s">
        <v>231</v>
      </c>
      <c r="AL21" t="str">
        <f t="shared" ca="1" si="0"/>
        <v xml:space="preserve">    (U1)ALERT_REQ_H_SYSMAL_PD2_IND6</v>
      </c>
      <c r="AR21" s="44" t="str">
        <f t="shared" si="3"/>
        <v xml:space="preserve">    (U4)0x0000000FU,                                                           /* 15 IND6                                            */</v>
      </c>
      <c r="AS21" s="44" t="str">
        <f t="shared" si="4"/>
        <v xml:space="preserve">    (U4)0x0000003FU,                                                           /* 15 IND6                                            */</v>
      </c>
      <c r="AT21" s="44" t="str">
        <f t="shared" ca="1" si="1"/>
        <v xml:space="preserve">    (U1)ALERT_REQ_H_SYSMAL_PD2_IND6,                                           /* 15 IND6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105" t="s">
        <v>71</v>
      </c>
      <c r="Z22" s="105" t="s">
        <v>71</v>
      </c>
      <c r="AA22" s="105" t="s">
        <v>71</v>
      </c>
      <c r="AB22" s="105" t="s">
        <v>71</v>
      </c>
      <c r="AC22" s="105" t="s">
        <v>71</v>
      </c>
      <c r="AD22" s="105">
        <v>0</v>
      </c>
      <c r="AE22" s="105">
        <v>1</v>
      </c>
      <c r="AF22" s="105">
        <v>0</v>
      </c>
      <c r="AG22" s="105">
        <v>0</v>
      </c>
      <c r="AH22" s="105">
        <v>0</v>
      </c>
      <c r="AI22" s="105">
        <v>0</v>
      </c>
      <c r="AJ22" s="32" t="s">
        <v>33</v>
      </c>
      <c r="AL22" t="str">
        <f t="shared" si="0"/>
        <v xml:space="preserve">    (U1)ALERT_REQ_UNKNOWN</v>
      </c>
      <c r="AR22" s="44" t="str">
        <f t="shared" si="3"/>
        <v xml:space="preserve">    (U4)0x00000010U,                                                           /* 16 UNKNOWN                                         */</v>
      </c>
      <c r="AS22" s="44" t="str">
        <f t="shared" si="4"/>
        <v xml:space="preserve">    (U4)0x0000003FU,                                                           /* 16 UNKNOWN                                         */</v>
      </c>
      <c r="AT22" s="44" t="str">
        <f t="shared" si="1"/>
        <v xml:space="preserve">    (U1)ALERT_REQ_UNKNOWN,                                                     /* 16 UNKNOWN                                         */</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105" t="s">
        <v>71</v>
      </c>
      <c r="Z23" s="105" t="s">
        <v>71</v>
      </c>
      <c r="AA23" s="105" t="s">
        <v>71</v>
      </c>
      <c r="AB23" s="105" t="s">
        <v>71</v>
      </c>
      <c r="AC23" s="105" t="s">
        <v>71</v>
      </c>
      <c r="AD23" s="105">
        <v>0</v>
      </c>
      <c r="AE23" s="105">
        <v>1</v>
      </c>
      <c r="AF23" s="105">
        <v>0</v>
      </c>
      <c r="AG23" s="105">
        <v>0</v>
      </c>
      <c r="AH23" s="105">
        <v>0</v>
      </c>
      <c r="AI23" s="105">
        <v>1</v>
      </c>
      <c r="AJ23" s="32" t="s">
        <v>33</v>
      </c>
      <c r="AL23" t="str">
        <f t="shared" si="0"/>
        <v xml:space="preserve">    (U1)ALERT_REQ_UNKNOWN</v>
      </c>
      <c r="AR23" s="44" t="str">
        <f t="shared" si="3"/>
        <v xml:space="preserve">    (U4)0x00000011U,                                                           /* 17 UNKNOWN                                         */</v>
      </c>
      <c r="AS23" s="44" t="str">
        <f t="shared" si="4"/>
        <v xml:space="preserve">    (U4)0x0000003FU,                                                           /* 17 UNKNOWN                                         */</v>
      </c>
      <c r="AT23" s="44" t="str">
        <f t="shared" si="1"/>
        <v xml:space="preserve">    (U1)ALERT_REQ_UNKNOWN,                                                     /* 17 UNKNOWN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105" t="s">
        <v>71</v>
      </c>
      <c r="Z24" s="105" t="s">
        <v>71</v>
      </c>
      <c r="AA24" s="105" t="s">
        <v>71</v>
      </c>
      <c r="AB24" s="105" t="s">
        <v>71</v>
      </c>
      <c r="AC24" s="105" t="s">
        <v>71</v>
      </c>
      <c r="AD24" s="42">
        <v>0</v>
      </c>
      <c r="AE24" s="105">
        <v>1</v>
      </c>
      <c r="AF24" s="105">
        <v>0</v>
      </c>
      <c r="AG24" s="105">
        <v>0</v>
      </c>
      <c r="AH24" s="105">
        <v>1</v>
      </c>
      <c r="AI24" s="105">
        <v>0</v>
      </c>
      <c r="AJ24" s="32" t="s">
        <v>33</v>
      </c>
      <c r="AL24" t="str">
        <f t="shared" si="0"/>
        <v xml:space="preserve">    (U1)ALERT_REQ_UNKNOWN</v>
      </c>
      <c r="AR24" s="44" t="str">
        <f t="shared" si="3"/>
        <v xml:space="preserve">    (U4)0x00000012U,                                                           /* 18 UNKNOWN                                         */</v>
      </c>
      <c r="AS24" s="44" t="str">
        <f t="shared" si="4"/>
        <v xml:space="preserve">    (U4)0x0000003FU,                                                           /* 18 UNKNOWN                                         */</v>
      </c>
      <c r="AT24" s="44" t="str">
        <f t="shared" si="1"/>
        <v xml:space="preserve">    (U1)ALERT_REQ_UNKNOWN,                                                     /* 18 UNKNOWN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v>0</v>
      </c>
      <c r="AE25" s="105">
        <v>1</v>
      </c>
      <c r="AF25" s="105">
        <v>0</v>
      </c>
      <c r="AG25" s="105">
        <v>0</v>
      </c>
      <c r="AH25" s="105">
        <v>1</v>
      </c>
      <c r="AI25" s="105">
        <v>1</v>
      </c>
      <c r="AJ25" s="32" t="s">
        <v>33</v>
      </c>
      <c r="AL25" t="str">
        <f t="shared" si="0"/>
        <v xml:space="preserve">    (U1)ALERT_REQ_UNKNOWN</v>
      </c>
      <c r="AR25" s="44" t="str">
        <f t="shared" si="3"/>
        <v xml:space="preserve">    (U4)0x00000013U,                                                           /* 19 UNKNOWN                                         */</v>
      </c>
      <c r="AS25" s="44" t="str">
        <f t="shared" si="4"/>
        <v xml:space="preserve">    (U4)0x0000003FU,                                                           /* 19 UNKNOWN                                         */</v>
      </c>
      <c r="AT25" s="44" t="str">
        <f t="shared" si="1"/>
        <v xml:space="preserve">    (U1)ALERT_REQ_UNKNOWN,                                                     /* 19 UNKNOWN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v>0</v>
      </c>
      <c r="AE26" s="105">
        <v>1</v>
      </c>
      <c r="AF26" s="105">
        <v>0</v>
      </c>
      <c r="AG26" s="105">
        <v>1</v>
      </c>
      <c r="AH26" s="105">
        <v>0</v>
      </c>
      <c r="AI26" s="105">
        <v>0</v>
      </c>
      <c r="AJ26" s="32" t="s">
        <v>33</v>
      </c>
      <c r="AL26" t="str">
        <f t="shared" si="0"/>
        <v xml:space="preserve">    (U1)ALERT_REQ_UNKNOWN</v>
      </c>
      <c r="AR26" s="44" t="str">
        <f t="shared" si="3"/>
        <v xml:space="preserve">    (U4)0x00000014U,                                                           /* 20 UNKNOWN                                         */</v>
      </c>
      <c r="AS26" s="44" t="str">
        <f t="shared" si="4"/>
        <v xml:space="preserve">    (U4)0x0000003FU,                                                           /* 20 UNKNOWN                                         */</v>
      </c>
      <c r="AT26" s="44" t="str">
        <f t="shared" si="1"/>
        <v xml:space="preserve">    (U1)ALERT_REQ_UNKNOWN,                                                     /* 20 UNKNOWN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v>0</v>
      </c>
      <c r="AE27" s="105">
        <v>1</v>
      </c>
      <c r="AF27" s="105">
        <v>0</v>
      </c>
      <c r="AG27" s="105">
        <v>1</v>
      </c>
      <c r="AH27" s="105">
        <v>0</v>
      </c>
      <c r="AI27" s="105">
        <v>1</v>
      </c>
      <c r="AJ27" s="32" t="s">
        <v>33</v>
      </c>
      <c r="AL27" t="str">
        <f t="shared" si="0"/>
        <v xml:space="preserve">    (U1)ALERT_REQ_UNKNOWN</v>
      </c>
      <c r="AR27" s="44" t="str">
        <f t="shared" si="3"/>
        <v xml:space="preserve">    (U4)0x00000015U,                                                           /* 21 UNKNOWN                                         */</v>
      </c>
      <c r="AS27" s="44" t="str">
        <f t="shared" si="4"/>
        <v xml:space="preserve">    (U4)0x0000003FU,                                                           /* 21 UNKNOWN                                         */</v>
      </c>
      <c r="AT27" s="44" t="str">
        <f t="shared" si="1"/>
        <v xml:space="preserve">    (U1)ALERT_REQ_UNKNOWN,                                                     /* 21 UNKNOWN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v>0</v>
      </c>
      <c r="AE28" s="105">
        <v>1</v>
      </c>
      <c r="AF28" s="105">
        <v>0</v>
      </c>
      <c r="AG28" s="105">
        <v>1</v>
      </c>
      <c r="AH28" s="105">
        <v>1</v>
      </c>
      <c r="AI28" s="105">
        <v>0</v>
      </c>
      <c r="AJ28" s="32" t="s">
        <v>33</v>
      </c>
      <c r="AL28" t="str">
        <f t="shared" si="0"/>
        <v xml:space="preserve">    (U1)ALERT_REQ_UNKNOWN</v>
      </c>
      <c r="AR28" s="44" t="str">
        <f t="shared" si="3"/>
        <v xml:space="preserve">    (U4)0x00000016U,                                                           /* 22 UNKNOWN                                         */</v>
      </c>
      <c r="AS28" s="44" t="str">
        <f t="shared" si="4"/>
        <v xml:space="preserve">    (U4)0x0000003FU,                                                           /* 22 UNKNOWN                                         */</v>
      </c>
      <c r="AT28" s="44" t="str">
        <f t="shared" si="1"/>
        <v xml:space="preserve">    (U1)ALERT_REQ_UNKNOWN,                                                     /* 22 UNKNOWN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v>0</v>
      </c>
      <c r="AE29" s="105">
        <v>1</v>
      </c>
      <c r="AF29" s="105">
        <v>0</v>
      </c>
      <c r="AG29" s="105">
        <v>1</v>
      </c>
      <c r="AH29" s="105">
        <v>1</v>
      </c>
      <c r="AI29" s="105">
        <v>1</v>
      </c>
      <c r="AJ29" s="32" t="s">
        <v>33</v>
      </c>
      <c r="AL29" t="str">
        <f t="shared" si="0"/>
        <v xml:space="preserve">    (U1)ALERT_REQ_UNKNOWN</v>
      </c>
      <c r="AR29" s="44" t="str">
        <f t="shared" si="3"/>
        <v xml:space="preserve">    (U4)0x00000017U,                                                           /* 23 UNKNOWN                                         */</v>
      </c>
      <c r="AS29" s="44" t="str">
        <f t="shared" si="4"/>
        <v xml:space="preserve">    (U4)0x0000003FU,                                                           /* 23 UNKNOWN                                         */</v>
      </c>
      <c r="AT29" s="44" t="str">
        <f t="shared" si="1"/>
        <v xml:space="preserve">    (U1)ALERT_REQ_UNKNOWN,                                                     /* 23 UNKNOWN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v>0</v>
      </c>
      <c r="AE30" s="105">
        <v>1</v>
      </c>
      <c r="AF30" s="105">
        <v>1</v>
      </c>
      <c r="AG30" s="105">
        <v>0</v>
      </c>
      <c r="AH30" s="105">
        <v>0</v>
      </c>
      <c r="AI30" s="105">
        <v>0</v>
      </c>
      <c r="AJ30" s="32" t="s">
        <v>33</v>
      </c>
      <c r="AL30" t="str">
        <f t="shared" si="0"/>
        <v xml:space="preserve">    (U1)ALERT_REQ_UNKNOWN</v>
      </c>
      <c r="AR30" s="44" t="str">
        <f t="shared" si="3"/>
        <v xml:space="preserve">    (U4)0x00000018U,                                                           /* 24 UNKNOWN                                         */</v>
      </c>
      <c r="AS30" s="44" t="str">
        <f t="shared" si="4"/>
        <v xml:space="preserve">    (U4)0x0000003FU,                                                           /* 24 UNKNOWN                                         */</v>
      </c>
      <c r="AT30" s="44" t="str">
        <f t="shared" si="1"/>
        <v xml:space="preserve">    (U1)ALERT_REQ_UNKNOWN,                                                     /* 24 UNKNOWN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v>0</v>
      </c>
      <c r="AE31" s="105">
        <v>1</v>
      </c>
      <c r="AF31" s="105">
        <v>1</v>
      </c>
      <c r="AG31" s="105">
        <v>0</v>
      </c>
      <c r="AH31" s="105">
        <v>0</v>
      </c>
      <c r="AI31" s="105">
        <v>1</v>
      </c>
      <c r="AJ31" s="32" t="s">
        <v>33</v>
      </c>
      <c r="AL31" t="str">
        <f t="shared" si="0"/>
        <v xml:space="preserve">    (U1)ALERT_REQ_UNKNOWN</v>
      </c>
      <c r="AR31" s="44" t="str">
        <f t="shared" si="3"/>
        <v xml:space="preserve">    (U4)0x00000019U,                                                           /* 25 UNKNOWN                                         */</v>
      </c>
      <c r="AS31" s="44" t="str">
        <f t="shared" si="4"/>
        <v xml:space="preserve">    (U4)0x0000003FU,                                                           /* 25 UNKNOWN                                         */</v>
      </c>
      <c r="AT31" s="44" t="str">
        <f t="shared" si="1"/>
        <v xml:space="preserve">    (U1)ALERT_REQ_UNKNOWN,                                                     /* 25 UNKNOWN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v>0</v>
      </c>
      <c r="AE32" s="105">
        <v>1</v>
      </c>
      <c r="AF32" s="105">
        <v>1</v>
      </c>
      <c r="AG32" s="105">
        <v>0</v>
      </c>
      <c r="AH32" s="105">
        <v>1</v>
      </c>
      <c r="AI32" s="105">
        <v>0</v>
      </c>
      <c r="AJ32" s="32" t="s">
        <v>33</v>
      </c>
      <c r="AL32" t="str">
        <f t="shared" si="0"/>
        <v xml:space="preserve">    (U1)ALERT_REQ_UNKNOWN</v>
      </c>
      <c r="AR32" s="44" t="str">
        <f t="shared" si="3"/>
        <v xml:space="preserve">    (U4)0x0000001AU,                                                           /* 26 UNKNOWN                                         */</v>
      </c>
      <c r="AS32" s="44" t="str">
        <f t="shared" si="4"/>
        <v xml:space="preserve">    (U4)0x0000003FU,                                                           /* 26 UNKNOWN                                         */</v>
      </c>
      <c r="AT32" s="44" t="str">
        <f t="shared" si="1"/>
        <v xml:space="preserve">    (U1)ALERT_REQ_UNKNOWN,                                                     /* 26 UNKNOWN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v>0</v>
      </c>
      <c r="AE33" s="105">
        <v>1</v>
      </c>
      <c r="AF33" s="105">
        <v>1</v>
      </c>
      <c r="AG33" s="105">
        <v>0</v>
      </c>
      <c r="AH33" s="105">
        <v>1</v>
      </c>
      <c r="AI33" s="105">
        <v>1</v>
      </c>
      <c r="AJ33" s="32" t="s">
        <v>33</v>
      </c>
      <c r="AL33" t="str">
        <f t="shared" si="0"/>
        <v xml:space="preserve">    (U1)ALERT_REQ_UNKNOWN</v>
      </c>
      <c r="AR33" s="44" t="str">
        <f t="shared" si="3"/>
        <v xml:space="preserve">    (U4)0x0000001BU,                                                           /* 27 UNKNOWN                                         */</v>
      </c>
      <c r="AS33" s="44" t="str">
        <f t="shared" si="4"/>
        <v xml:space="preserve">    (U4)0x0000003FU,                                                           /* 27 UNKNOWN                                         */</v>
      </c>
      <c r="AT33" s="44" t="str">
        <f t="shared" si="1"/>
        <v xml:space="preserve">    (U1)ALERT_REQ_UNKNOWN,                                                     /* 27 UNKNOWN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v>0</v>
      </c>
      <c r="AE34" s="105">
        <v>1</v>
      </c>
      <c r="AF34" s="105">
        <v>1</v>
      </c>
      <c r="AG34" s="105">
        <v>1</v>
      </c>
      <c r="AH34" s="105">
        <v>0</v>
      </c>
      <c r="AI34" s="105">
        <v>0</v>
      </c>
      <c r="AJ34" s="32" t="s">
        <v>33</v>
      </c>
      <c r="AL34" t="str">
        <f t="shared" si="0"/>
        <v xml:space="preserve">    (U1)ALERT_REQ_UNKNOWN</v>
      </c>
      <c r="AR34" s="44" t="str">
        <f t="shared" si="3"/>
        <v xml:space="preserve">    (U4)0x0000001CU,                                                           /* 28 UNKNOWN                                         */</v>
      </c>
      <c r="AS34" s="44" t="str">
        <f t="shared" si="4"/>
        <v xml:space="preserve">    (U4)0x0000003FU,                                                           /* 28 UNKNOWN                                         */</v>
      </c>
      <c r="AT34" s="44" t="str">
        <f t="shared" si="1"/>
        <v xml:space="preserve">    (U1)ALERT_REQ_UNKNOWN,                                                     /* 28 UNKNOWN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v>0</v>
      </c>
      <c r="AE35" s="105">
        <v>1</v>
      </c>
      <c r="AF35" s="105">
        <v>1</v>
      </c>
      <c r="AG35" s="105">
        <v>1</v>
      </c>
      <c r="AH35" s="105">
        <v>0</v>
      </c>
      <c r="AI35" s="105">
        <v>1</v>
      </c>
      <c r="AJ35" s="32" t="s">
        <v>33</v>
      </c>
      <c r="AL35" t="str">
        <f t="shared" si="0"/>
        <v xml:space="preserve">    (U1)ALERT_REQ_UNKNOWN</v>
      </c>
      <c r="AR35" s="44" t="str">
        <f t="shared" si="3"/>
        <v xml:space="preserve">    (U4)0x0000001DU,                                                           /* 29 UNKNOWN                                         */</v>
      </c>
      <c r="AS35" s="44" t="str">
        <f t="shared" si="4"/>
        <v xml:space="preserve">    (U4)0x0000003FU,                                                           /* 29 UNKNOWN                                         */</v>
      </c>
      <c r="AT35" s="44" t="str">
        <f t="shared" si="1"/>
        <v xml:space="preserve">    (U1)ALERT_REQ_UNKNOWN,                                                     /* 29 UNKNOWN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v>0</v>
      </c>
      <c r="AE36" s="105">
        <v>1</v>
      </c>
      <c r="AF36" s="105">
        <v>1</v>
      </c>
      <c r="AG36" s="105">
        <v>1</v>
      </c>
      <c r="AH36" s="105">
        <v>1</v>
      </c>
      <c r="AI36" s="105">
        <v>0</v>
      </c>
      <c r="AJ36" s="32" t="s">
        <v>33</v>
      </c>
      <c r="AL36" t="str">
        <f t="shared" si="0"/>
        <v xml:space="preserve">    (U1)ALERT_REQ_UNKNOWN</v>
      </c>
      <c r="AR36" s="44" t="str">
        <f t="shared" si="3"/>
        <v xml:space="preserve">    (U4)0x0000001EU,                                                           /* 30 UNKNOWN                                         */</v>
      </c>
      <c r="AS36" s="44" t="str">
        <f t="shared" si="4"/>
        <v xml:space="preserve">    (U4)0x0000003FU,                                                           /* 30 UNKNOWN                                         */</v>
      </c>
      <c r="AT36" s="44" t="str">
        <f t="shared" si="1"/>
        <v xml:space="preserve">    (U1)ALERT_REQ_UNKNOWN,                                                     /* 30 UNKNOWN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v>0</v>
      </c>
      <c r="AE37" s="105">
        <v>1</v>
      </c>
      <c r="AF37" s="105">
        <v>1</v>
      </c>
      <c r="AG37" s="105">
        <v>1</v>
      </c>
      <c r="AH37" s="105">
        <v>1</v>
      </c>
      <c r="AI37" s="105">
        <v>1</v>
      </c>
      <c r="AJ37" s="32" t="s">
        <v>33</v>
      </c>
      <c r="AL37" t="str">
        <f t="shared" si="0"/>
        <v xml:space="preserve">    (U1)ALERT_REQ_UNKNOWN</v>
      </c>
      <c r="AR37" s="44" t="str">
        <f t="shared" si="3"/>
        <v xml:space="preserve">    (U4)0x0000001FU,                                                           /* 31 UNKNOWN                                         */</v>
      </c>
      <c r="AS37" s="44" t="str">
        <f t="shared" si="4"/>
        <v xml:space="preserve">    (U4)0x0000003FU,                                                           /* 31 UNKNOWN                                         */</v>
      </c>
      <c r="AT37" s="44" t="str">
        <f t="shared" si="1"/>
        <v xml:space="preserve">    (U1)ALERT_REQ_UNKNOWN,                                                     /* 31 UNKNOWN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105">
        <v>1</v>
      </c>
      <c r="AE38" s="105">
        <v>0</v>
      </c>
      <c r="AF38" s="105">
        <v>0</v>
      </c>
      <c r="AG38" s="105">
        <v>0</v>
      </c>
      <c r="AH38" s="105">
        <v>0</v>
      </c>
      <c r="AI38" s="105">
        <v>0</v>
      </c>
      <c r="AJ38" s="32" t="s">
        <v>33</v>
      </c>
      <c r="AL38" t="str">
        <f t="shared" si="0"/>
        <v xml:space="preserve">    (U1)ALERT_REQ_UNKNOWN</v>
      </c>
      <c r="AR38" s="44" t="str">
        <f t="shared" si="3"/>
        <v xml:space="preserve">    (U4)0x00000020U,                                                           /* 32 UNKNOWN                                         */</v>
      </c>
      <c r="AS38" s="44" t="str">
        <f t="shared" si="4"/>
        <v xml:space="preserve">    (U4)0x0000003FU,                                                           /* 32 UNKNOWN                                         */</v>
      </c>
      <c r="AT38" s="44" t="str">
        <f t="shared" si="1"/>
        <v xml:space="preserve">    (U1)ALERT_REQ_UNKNOWN,                                                     /* 32 UNKNOWN                                         */</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105">
        <v>1</v>
      </c>
      <c r="AE39" s="105">
        <v>0</v>
      </c>
      <c r="AF39" s="105">
        <v>0</v>
      </c>
      <c r="AG39" s="105">
        <v>0</v>
      </c>
      <c r="AH39" s="105">
        <v>0</v>
      </c>
      <c r="AI39" s="105">
        <v>1</v>
      </c>
      <c r="AJ39" s="32" t="s">
        <v>33</v>
      </c>
      <c r="AL39" t="str">
        <f t="shared" si="0"/>
        <v xml:space="preserve">    (U1)ALERT_REQ_UNKNOWN</v>
      </c>
      <c r="AR39" s="44" t="str">
        <f t="shared" si="3"/>
        <v xml:space="preserve">    (U4)0x00000021U,                                                           /* 33 UNKNOWN                                         */</v>
      </c>
      <c r="AS39" s="44" t="str">
        <f t="shared" si="4"/>
        <v xml:space="preserve">    (U4)0x0000003FU,                                                           /* 33 UNKNOWN                                         */</v>
      </c>
      <c r="AT39" s="44" t="str">
        <f t="shared" si="1"/>
        <v xml:space="preserve">    (U1)ALERT_REQ_UNKNOWN,                                                     /* 33 UNKNOWN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105">
        <v>1</v>
      </c>
      <c r="AE40" s="42">
        <v>0</v>
      </c>
      <c r="AF40" s="42">
        <v>0</v>
      </c>
      <c r="AG40" s="42">
        <v>0</v>
      </c>
      <c r="AH40" s="42">
        <v>1</v>
      </c>
      <c r="AI40" s="42">
        <v>0</v>
      </c>
      <c r="AJ40" s="32" t="s">
        <v>33</v>
      </c>
      <c r="AL40" t="str">
        <f t="shared" si="0"/>
        <v xml:space="preserve">    (U1)ALERT_REQ_UNKNOWN</v>
      </c>
      <c r="AR40" s="44" t="str">
        <f t="shared" si="3"/>
        <v xml:space="preserve">    (U4)0x00000022U,                                                           /* 34 UNKNOWN                                         */</v>
      </c>
      <c r="AS40" s="44" t="str">
        <f t="shared" si="4"/>
        <v xml:space="preserve">    (U4)0x0000003FU,                                                           /* 34 UNKNOWN                                         */</v>
      </c>
      <c r="AT40" s="44" t="str">
        <f t="shared" si="1"/>
        <v xml:space="preserve">    (U1)ALERT_REQ_UNKNOWN,                                                     /* 34 UNKNOWN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105">
        <v>1</v>
      </c>
      <c r="AE41" s="42">
        <v>0</v>
      </c>
      <c r="AF41" s="42">
        <v>0</v>
      </c>
      <c r="AG41" s="42">
        <v>0</v>
      </c>
      <c r="AH41" s="42">
        <v>1</v>
      </c>
      <c r="AI41" s="42">
        <v>1</v>
      </c>
      <c r="AJ41" s="32" t="s">
        <v>33</v>
      </c>
      <c r="AL41" t="str">
        <f t="shared" si="0"/>
        <v xml:space="preserve">    (U1)ALERT_REQ_UNKNOWN</v>
      </c>
      <c r="AR41" s="44" t="str">
        <f t="shared" si="3"/>
        <v xml:space="preserve">    (U4)0x00000023U,                                                           /* 35 UNKNOWN                                         */</v>
      </c>
      <c r="AS41" s="44" t="str">
        <f t="shared" si="4"/>
        <v xml:space="preserve">    (U4)0x0000003FU,                                                           /* 35 UNKNOWN                                         */</v>
      </c>
      <c r="AT41" s="44" t="str">
        <f t="shared" si="1"/>
        <v xml:space="preserve">    (U1)ALERT_REQ_UNKNOWN,                                                     /* 35 UNKNOWN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105">
        <v>1</v>
      </c>
      <c r="AE42" s="42">
        <v>0</v>
      </c>
      <c r="AF42" s="42">
        <v>0</v>
      </c>
      <c r="AG42" s="42">
        <v>1</v>
      </c>
      <c r="AH42" s="42">
        <v>0</v>
      </c>
      <c r="AI42" s="42">
        <v>0</v>
      </c>
      <c r="AJ42" s="32" t="s">
        <v>33</v>
      </c>
      <c r="AL42" t="str">
        <f t="shared" si="0"/>
        <v xml:space="preserve">    (U1)ALERT_REQ_UNKNOWN</v>
      </c>
      <c r="AR42" s="44" t="str">
        <f t="shared" si="3"/>
        <v xml:space="preserve">    (U4)0x00000024U,                                                           /* 36 UNKNOWN                                         */</v>
      </c>
      <c r="AS42" s="44" t="str">
        <f t="shared" si="4"/>
        <v xml:space="preserve">    (U4)0x0000003FU,                                                           /* 36 UNKNOWN                                         */</v>
      </c>
      <c r="AT42" s="44" t="str">
        <f t="shared" si="1"/>
        <v xml:space="preserve">    (U1)ALERT_REQ_UNKNOWN,                                                     /* 36 UNKNOWN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105">
        <v>1</v>
      </c>
      <c r="AE43" s="42">
        <v>0</v>
      </c>
      <c r="AF43" s="42">
        <v>0</v>
      </c>
      <c r="AG43" s="42">
        <v>1</v>
      </c>
      <c r="AH43" s="42">
        <v>0</v>
      </c>
      <c r="AI43" s="42">
        <v>1</v>
      </c>
      <c r="AJ43" s="32" t="s">
        <v>33</v>
      </c>
      <c r="AL43" t="str">
        <f t="shared" si="0"/>
        <v xml:space="preserve">    (U1)ALERT_REQ_UNKNOWN</v>
      </c>
      <c r="AR43" s="44" t="str">
        <f t="shared" si="3"/>
        <v xml:space="preserve">    (U4)0x00000025U,                                                           /* 37 UNKNOWN                                         */</v>
      </c>
      <c r="AS43" s="44" t="str">
        <f t="shared" si="4"/>
        <v xml:space="preserve">    (U4)0x0000003FU,                                                           /* 37 UNKNOWN                                         */</v>
      </c>
      <c r="AT43" s="44" t="str">
        <f t="shared" si="1"/>
        <v xml:space="preserve">    (U1)ALERT_REQ_UNKNOWN,                                                     /* 37 UNKNOWN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105">
        <v>1</v>
      </c>
      <c r="AE44" s="42">
        <v>0</v>
      </c>
      <c r="AF44" s="42">
        <v>0</v>
      </c>
      <c r="AG44" s="42">
        <v>1</v>
      </c>
      <c r="AH44" s="42">
        <v>1</v>
      </c>
      <c r="AI44" s="42">
        <v>0</v>
      </c>
      <c r="AJ44" s="32" t="s">
        <v>33</v>
      </c>
      <c r="AL44" t="str">
        <f t="shared" si="0"/>
        <v xml:space="preserve">    (U1)ALERT_REQ_UNKNOWN</v>
      </c>
      <c r="AR44" s="44" t="str">
        <f t="shared" si="3"/>
        <v xml:space="preserve">    (U4)0x00000026U,                                                           /* 38 UNKNOWN                                         */</v>
      </c>
      <c r="AS44" s="44" t="str">
        <f t="shared" si="4"/>
        <v xml:space="preserve">    (U4)0x0000003FU,                                                           /* 38 UNKNOWN                                         */</v>
      </c>
      <c r="AT44" s="44" t="str">
        <f t="shared" si="1"/>
        <v xml:space="preserve">    (U1)ALERT_REQ_UNKNOWN,                                                     /* 38 UNKNOWN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105">
        <v>1</v>
      </c>
      <c r="AE45" s="42">
        <v>0</v>
      </c>
      <c r="AF45" s="42">
        <v>0</v>
      </c>
      <c r="AG45" s="42">
        <v>1</v>
      </c>
      <c r="AH45" s="42">
        <v>1</v>
      </c>
      <c r="AI45" s="42">
        <v>1</v>
      </c>
      <c r="AJ45" s="32" t="s">
        <v>33</v>
      </c>
      <c r="AL45" t="str">
        <f t="shared" si="0"/>
        <v xml:space="preserve">    (U1)ALERT_REQ_UNKNOWN</v>
      </c>
      <c r="AR45" s="44" t="str">
        <f t="shared" si="3"/>
        <v xml:space="preserve">    (U4)0x00000027U,                                                           /* 39 UNKNOWN                                         */</v>
      </c>
      <c r="AS45" s="44" t="str">
        <f t="shared" si="4"/>
        <v xml:space="preserve">    (U4)0x0000003FU,                                                           /* 39 UNKNOWN                                         */</v>
      </c>
      <c r="AT45" s="44" t="str">
        <f t="shared" si="1"/>
        <v xml:space="preserve">    (U1)ALERT_REQ_UNKNOWN,                                                     /* 39 UNKNOWN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105">
        <v>1</v>
      </c>
      <c r="AE46" s="42">
        <v>0</v>
      </c>
      <c r="AF46" s="42">
        <v>1</v>
      </c>
      <c r="AG46" s="42">
        <v>0</v>
      </c>
      <c r="AH46" s="42">
        <v>0</v>
      </c>
      <c r="AI46" s="42">
        <v>0</v>
      </c>
      <c r="AJ46" s="32" t="s">
        <v>33</v>
      </c>
      <c r="AL46" t="str">
        <f t="shared" si="0"/>
        <v xml:space="preserve">    (U1)ALERT_REQ_UNKNOWN</v>
      </c>
      <c r="AR46" s="44" t="str">
        <f t="shared" si="3"/>
        <v xml:space="preserve">    (U4)0x00000028U,                                                           /* 40 UNKNOWN                                         */</v>
      </c>
      <c r="AS46" s="44" t="str">
        <f t="shared" si="4"/>
        <v xml:space="preserve">    (U4)0x0000003FU,                                                           /* 40 UNKNOWN                                         */</v>
      </c>
      <c r="AT46" s="44" t="str">
        <f t="shared" si="1"/>
        <v xml:space="preserve">    (U1)ALERT_REQ_UNKNOWN,                                                     /* 40 UNKNOWN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105">
        <v>1</v>
      </c>
      <c r="AE47" s="42">
        <v>0</v>
      </c>
      <c r="AF47" s="42">
        <v>1</v>
      </c>
      <c r="AG47" s="42">
        <v>0</v>
      </c>
      <c r="AH47" s="42">
        <v>0</v>
      </c>
      <c r="AI47" s="42">
        <v>1</v>
      </c>
      <c r="AJ47" s="32" t="s">
        <v>33</v>
      </c>
      <c r="AL47" t="str">
        <f t="shared" si="0"/>
        <v xml:space="preserve">    (U1)ALERT_REQ_UNKNOWN</v>
      </c>
      <c r="AR47" s="44" t="str">
        <f t="shared" si="3"/>
        <v xml:space="preserve">    (U4)0x00000029U,                                                           /* 41 UNKNOWN                                         */</v>
      </c>
      <c r="AS47" s="44" t="str">
        <f t="shared" si="4"/>
        <v xml:space="preserve">    (U4)0x0000003FU,                                                           /* 41 UNKNOWN                                         */</v>
      </c>
      <c r="AT47" s="44" t="str">
        <f t="shared" si="1"/>
        <v xml:space="preserve">    (U1)ALERT_REQ_UNKNOWN,                                                     /* 41 UNKNOWN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105">
        <v>1</v>
      </c>
      <c r="AE48" s="42">
        <v>0</v>
      </c>
      <c r="AF48" s="42">
        <v>1</v>
      </c>
      <c r="AG48" s="42">
        <v>0</v>
      </c>
      <c r="AH48" s="42">
        <v>1</v>
      </c>
      <c r="AI48" s="42">
        <v>0</v>
      </c>
      <c r="AJ48" s="32" t="s">
        <v>33</v>
      </c>
      <c r="AL48" t="str">
        <f t="shared" si="0"/>
        <v xml:space="preserve">    (U1)ALERT_REQ_UNKNOWN</v>
      </c>
      <c r="AR48" s="44" t="str">
        <f t="shared" si="3"/>
        <v xml:space="preserve">    (U4)0x0000002AU,                                                           /* 42 UNKNOWN                                         */</v>
      </c>
      <c r="AS48" s="44" t="str">
        <f t="shared" si="4"/>
        <v xml:space="preserve">    (U4)0x0000003FU,                                                           /* 42 UNKNOWN                                         */</v>
      </c>
      <c r="AT48" s="44" t="str">
        <f t="shared" si="1"/>
        <v xml:space="preserve">    (U1)ALERT_REQ_UNKNOWN,                                                     /* 42 UNKNOWN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105">
        <v>1</v>
      </c>
      <c r="AE49" s="42">
        <v>0</v>
      </c>
      <c r="AF49" s="42">
        <v>1</v>
      </c>
      <c r="AG49" s="42">
        <v>0</v>
      </c>
      <c r="AH49" s="42">
        <v>1</v>
      </c>
      <c r="AI49" s="42">
        <v>1</v>
      </c>
      <c r="AJ49" s="32" t="s">
        <v>33</v>
      </c>
      <c r="AL49" t="str">
        <f t="shared" si="0"/>
        <v xml:space="preserve">    (U1)ALERT_REQ_UNKNOWN</v>
      </c>
      <c r="AR49" s="44" t="str">
        <f t="shared" si="3"/>
        <v xml:space="preserve">    (U4)0x0000002BU,                                                           /* 43 UNKNOWN                                         */</v>
      </c>
      <c r="AS49" s="44" t="str">
        <f t="shared" si="4"/>
        <v xml:space="preserve">    (U4)0x0000003FU,                                                           /* 43 UNKNOWN                                         */</v>
      </c>
      <c r="AT49" s="44" t="str">
        <f t="shared" si="1"/>
        <v xml:space="preserve">    (U1)ALERT_REQ_UNKNOWN,                                                     /* 43 UNKNOWN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105">
        <v>1</v>
      </c>
      <c r="AE50" s="42">
        <v>0</v>
      </c>
      <c r="AF50" s="42">
        <v>1</v>
      </c>
      <c r="AG50" s="42">
        <v>1</v>
      </c>
      <c r="AH50" s="42">
        <v>0</v>
      </c>
      <c r="AI50" s="42">
        <v>0</v>
      </c>
      <c r="AJ50" s="32" t="s">
        <v>33</v>
      </c>
      <c r="AL50" t="str">
        <f t="shared" si="0"/>
        <v xml:space="preserve">    (U1)ALERT_REQ_UNKNOWN</v>
      </c>
      <c r="AR50" s="44" t="str">
        <f t="shared" si="3"/>
        <v xml:space="preserve">    (U4)0x0000002CU,                                                           /* 44 UNKNOWN                                         */</v>
      </c>
      <c r="AS50" s="44" t="str">
        <f t="shared" si="4"/>
        <v xml:space="preserve">    (U4)0x0000003FU,                                                           /* 44 UNKNOWN                                         */</v>
      </c>
      <c r="AT50" s="44" t="str">
        <f t="shared" si="1"/>
        <v xml:space="preserve">    (U1)ALERT_REQ_UNKNOWN,                                                     /* 44 UNKNOWN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105">
        <v>1</v>
      </c>
      <c r="AE51" s="42">
        <v>0</v>
      </c>
      <c r="AF51" s="42">
        <v>1</v>
      </c>
      <c r="AG51" s="42">
        <v>1</v>
      </c>
      <c r="AH51" s="42">
        <v>0</v>
      </c>
      <c r="AI51" s="42">
        <v>1</v>
      </c>
      <c r="AJ51" s="32" t="s">
        <v>33</v>
      </c>
      <c r="AL51" t="str">
        <f t="shared" si="0"/>
        <v xml:space="preserve">    (U1)ALERT_REQ_UNKNOWN</v>
      </c>
      <c r="AR51" s="44" t="str">
        <f t="shared" si="3"/>
        <v xml:space="preserve">    (U4)0x0000002DU,                                                           /* 45 UNKNOWN                                         */</v>
      </c>
      <c r="AS51" s="44" t="str">
        <f t="shared" si="4"/>
        <v xml:space="preserve">    (U4)0x0000003FU,                                                           /* 45 UNKNOWN                                         */</v>
      </c>
      <c r="AT51" s="44" t="str">
        <f t="shared" si="1"/>
        <v xml:space="preserve">    (U1)ALERT_REQ_UNKNOWN,                                                     /* 45 UNKNOWN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105">
        <v>1</v>
      </c>
      <c r="AE52" s="42">
        <v>0</v>
      </c>
      <c r="AF52" s="42">
        <v>1</v>
      </c>
      <c r="AG52" s="42">
        <v>1</v>
      </c>
      <c r="AH52" s="42">
        <v>1</v>
      </c>
      <c r="AI52" s="42">
        <v>0</v>
      </c>
      <c r="AJ52" s="32" t="s">
        <v>33</v>
      </c>
      <c r="AL52" t="str">
        <f t="shared" si="0"/>
        <v xml:space="preserve">    (U1)ALERT_REQ_UNKNOWN</v>
      </c>
      <c r="AR52" s="44" t="str">
        <f t="shared" si="3"/>
        <v xml:space="preserve">    (U4)0x0000002EU,                                                           /* 46 UNKNOWN                                         */</v>
      </c>
      <c r="AS52" s="44" t="str">
        <f t="shared" si="4"/>
        <v xml:space="preserve">    (U4)0x0000003FU,                                                           /* 46 UNKNOWN                                         */</v>
      </c>
      <c r="AT52" s="44" t="str">
        <f t="shared" si="1"/>
        <v xml:space="preserve">    (U1)ALERT_REQ_UNKNOWN,                                                     /* 46 UNKNOWN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105">
        <v>1</v>
      </c>
      <c r="AE53" s="42">
        <v>0</v>
      </c>
      <c r="AF53" s="42">
        <v>1</v>
      </c>
      <c r="AG53" s="42">
        <v>1</v>
      </c>
      <c r="AH53" s="42">
        <v>1</v>
      </c>
      <c r="AI53" s="42">
        <v>1</v>
      </c>
      <c r="AJ53" s="32" t="s">
        <v>33</v>
      </c>
      <c r="AL53" t="str">
        <f t="shared" si="0"/>
        <v xml:space="preserve">    (U1)ALERT_REQ_UNKNOWN</v>
      </c>
      <c r="AR53" s="44" t="str">
        <f t="shared" si="3"/>
        <v xml:space="preserve">    (U4)0x0000002FU,                                                           /* 47 UNKNOWN                                         */</v>
      </c>
      <c r="AS53" s="44" t="str">
        <f t="shared" si="4"/>
        <v xml:space="preserve">    (U4)0x0000003FU,                                                           /* 47 UNKNOWN                                         */</v>
      </c>
      <c r="AT53" s="44" t="str">
        <f t="shared" si="1"/>
        <v xml:space="preserve">    (U1)ALERT_REQ_UNKNOWN,                                                     /* 47 UNKNOWN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105">
        <v>1</v>
      </c>
      <c r="AE54" s="105">
        <v>1</v>
      </c>
      <c r="AF54" s="105">
        <v>0</v>
      </c>
      <c r="AG54" s="105">
        <v>0</v>
      </c>
      <c r="AH54" s="105">
        <v>0</v>
      </c>
      <c r="AI54" s="105">
        <v>0</v>
      </c>
      <c r="AJ54" s="32" t="s">
        <v>33</v>
      </c>
      <c r="AL54" t="str">
        <f t="shared" si="0"/>
        <v xml:space="preserve">    (U1)ALERT_REQ_UNKNOWN</v>
      </c>
      <c r="AR54" s="44" t="str">
        <f t="shared" si="3"/>
        <v xml:space="preserve">    (U4)0x00000030U,                                                           /* 48 UNKNOWN                                         */</v>
      </c>
      <c r="AS54" s="44" t="str">
        <f t="shared" si="4"/>
        <v xml:space="preserve">    (U4)0x0000003FU,                                                           /* 48 UNKNOWN                                         */</v>
      </c>
      <c r="AT54" s="44" t="str">
        <f t="shared" si="1"/>
        <v xml:space="preserve">    (U1)ALERT_REQ_UNKNOWN,                                                     /* 48 UNKNOWN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105">
        <v>1</v>
      </c>
      <c r="AE55" s="105">
        <v>1</v>
      </c>
      <c r="AF55" s="105">
        <v>0</v>
      </c>
      <c r="AG55" s="105">
        <v>0</v>
      </c>
      <c r="AH55" s="105">
        <v>0</v>
      </c>
      <c r="AI55" s="105">
        <v>1</v>
      </c>
      <c r="AJ55" s="32" t="s">
        <v>33</v>
      </c>
      <c r="AL55" t="str">
        <f t="shared" si="0"/>
        <v xml:space="preserve">    (U1)ALERT_REQ_UNKNOWN</v>
      </c>
      <c r="AR55" s="44" t="str">
        <f t="shared" si="3"/>
        <v xml:space="preserve">    (U4)0x00000031U,                                                           /* 49 UNKNOWN                                         */</v>
      </c>
      <c r="AS55" s="44" t="str">
        <f t="shared" si="4"/>
        <v xml:space="preserve">    (U4)0x0000003FU,                                                           /* 49 UNKNOWN                                         */</v>
      </c>
      <c r="AT55" s="44" t="str">
        <f t="shared" si="1"/>
        <v xml:space="preserve">    (U1)ALERT_REQ_UNKNOWN,                                                     /* 49 UNKNOWN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105">
        <v>1</v>
      </c>
      <c r="AE56" s="105">
        <v>1</v>
      </c>
      <c r="AF56" s="105">
        <v>0</v>
      </c>
      <c r="AG56" s="105">
        <v>0</v>
      </c>
      <c r="AH56" s="105">
        <v>1</v>
      </c>
      <c r="AI56" s="105">
        <v>0</v>
      </c>
      <c r="AJ56" s="32" t="s">
        <v>33</v>
      </c>
      <c r="AL56" t="str">
        <f t="shared" si="0"/>
        <v xml:space="preserve">    (U1)ALERT_REQ_UNKNOWN</v>
      </c>
      <c r="AR56" s="44" t="str">
        <f t="shared" si="3"/>
        <v xml:space="preserve">    (U4)0x00000032U,                                                           /* 50 UNKNOWN                                         */</v>
      </c>
      <c r="AS56" s="44" t="str">
        <f t="shared" si="4"/>
        <v xml:space="preserve">    (U4)0x0000003FU,                                                           /* 50 UNKNOWN                                         */</v>
      </c>
      <c r="AT56" s="44" t="str">
        <f t="shared" si="1"/>
        <v xml:space="preserve">    (U1)ALERT_REQ_UNKNOWN,                                                     /* 50 UNKNOWN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105">
        <v>1</v>
      </c>
      <c r="AE57" s="105">
        <v>1</v>
      </c>
      <c r="AF57" s="105">
        <v>0</v>
      </c>
      <c r="AG57" s="105">
        <v>0</v>
      </c>
      <c r="AH57" s="105">
        <v>1</v>
      </c>
      <c r="AI57" s="105">
        <v>1</v>
      </c>
      <c r="AJ57" s="32" t="s">
        <v>33</v>
      </c>
      <c r="AL57" t="str">
        <f t="shared" si="0"/>
        <v xml:space="preserve">    (U1)ALERT_REQ_UNKNOWN</v>
      </c>
      <c r="AR57" s="44" t="str">
        <f t="shared" si="3"/>
        <v xml:space="preserve">    (U4)0x00000033U,                                                           /* 51 UNKNOWN                                         */</v>
      </c>
      <c r="AS57" s="44" t="str">
        <f t="shared" si="4"/>
        <v xml:space="preserve">    (U4)0x0000003FU,                                                           /* 51 UNKNOWN                                         */</v>
      </c>
      <c r="AT57" s="44" t="str">
        <f t="shared" si="1"/>
        <v xml:space="preserve">    (U1)ALERT_REQ_UNKNOWN,                                                     /* 51 UNKNOWN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105">
        <v>1</v>
      </c>
      <c r="AE58" s="105">
        <v>1</v>
      </c>
      <c r="AF58" s="105">
        <v>0</v>
      </c>
      <c r="AG58" s="105">
        <v>1</v>
      </c>
      <c r="AH58" s="105">
        <v>0</v>
      </c>
      <c r="AI58" s="105">
        <v>0</v>
      </c>
      <c r="AJ58" s="32" t="s">
        <v>33</v>
      </c>
      <c r="AL58" t="str">
        <f t="shared" si="0"/>
        <v xml:space="preserve">    (U1)ALERT_REQ_UNKNOWN</v>
      </c>
      <c r="AR58" s="44" t="str">
        <f t="shared" si="3"/>
        <v xml:space="preserve">    (U4)0x00000034U,                                                           /* 52 UNKNOWN                                         */</v>
      </c>
      <c r="AS58" s="44" t="str">
        <f t="shared" si="4"/>
        <v xml:space="preserve">    (U4)0x0000003FU,                                                           /* 52 UNKNOWN                                         */</v>
      </c>
      <c r="AT58" s="44" t="str">
        <f t="shared" si="1"/>
        <v xml:space="preserve">    (U1)ALERT_REQ_UNKNOWN,                                                     /* 52 UNKNOWN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105">
        <v>1</v>
      </c>
      <c r="AE59" s="105">
        <v>1</v>
      </c>
      <c r="AF59" s="105">
        <v>0</v>
      </c>
      <c r="AG59" s="105">
        <v>1</v>
      </c>
      <c r="AH59" s="105">
        <v>0</v>
      </c>
      <c r="AI59" s="105">
        <v>1</v>
      </c>
      <c r="AJ59" s="32" t="s">
        <v>33</v>
      </c>
      <c r="AL59" t="str">
        <f t="shared" si="0"/>
        <v xml:space="preserve">    (U1)ALERT_REQ_UNKNOWN</v>
      </c>
      <c r="AR59" s="44" t="str">
        <f t="shared" si="3"/>
        <v xml:space="preserve">    (U4)0x00000035U,                                                           /* 53 UNKNOWN                                         */</v>
      </c>
      <c r="AS59" s="44" t="str">
        <f t="shared" si="4"/>
        <v xml:space="preserve">    (U4)0x0000003FU,                                                           /* 53 UNKNOWN                                         */</v>
      </c>
      <c r="AT59" s="44" t="str">
        <f t="shared" si="1"/>
        <v xml:space="preserve">    (U1)ALERT_REQ_UNKNOWN,                                                     /* 53 UNKNOWN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105">
        <v>1</v>
      </c>
      <c r="AE60" s="105">
        <v>1</v>
      </c>
      <c r="AF60" s="105">
        <v>0</v>
      </c>
      <c r="AG60" s="105">
        <v>1</v>
      </c>
      <c r="AH60" s="105">
        <v>1</v>
      </c>
      <c r="AI60" s="105">
        <v>0</v>
      </c>
      <c r="AJ60" s="32" t="s">
        <v>33</v>
      </c>
      <c r="AL60" t="str">
        <f t="shared" si="0"/>
        <v xml:space="preserve">    (U1)ALERT_REQ_UNKNOWN</v>
      </c>
      <c r="AR60" s="44" t="str">
        <f t="shared" si="3"/>
        <v xml:space="preserve">    (U4)0x00000036U,                                                           /* 54 UNKNOWN                                         */</v>
      </c>
      <c r="AS60" s="44" t="str">
        <f t="shared" si="4"/>
        <v xml:space="preserve">    (U4)0x0000003FU,                                                           /* 54 UNKNOWN                                         */</v>
      </c>
      <c r="AT60" s="44" t="str">
        <f t="shared" si="1"/>
        <v xml:space="preserve">    (U1)ALERT_REQ_UNKNOWN,                                                     /* 54 UNKNOWN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105">
        <v>1</v>
      </c>
      <c r="AE61" s="105">
        <v>1</v>
      </c>
      <c r="AF61" s="105">
        <v>0</v>
      </c>
      <c r="AG61" s="105">
        <v>1</v>
      </c>
      <c r="AH61" s="105">
        <v>1</v>
      </c>
      <c r="AI61" s="105">
        <v>1</v>
      </c>
      <c r="AJ61" s="32" t="s">
        <v>33</v>
      </c>
      <c r="AL61" t="str">
        <f t="shared" si="0"/>
        <v xml:space="preserve">    (U1)ALERT_REQ_UNKNOWN</v>
      </c>
      <c r="AR61" s="44" t="str">
        <f t="shared" si="3"/>
        <v xml:space="preserve">    (U4)0x00000037U,                                                           /* 55 UNKNOWN                                         */</v>
      </c>
      <c r="AS61" s="44" t="str">
        <f t="shared" si="4"/>
        <v xml:space="preserve">    (U4)0x0000003FU,                                                           /* 55 UNKNOWN                                         */</v>
      </c>
      <c r="AT61" s="44" t="str">
        <f t="shared" si="1"/>
        <v xml:space="preserve">    (U1)ALERT_REQ_UNKNOWN,                                                     /* 55 UNKNOWN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105">
        <v>1</v>
      </c>
      <c r="AE62" s="105">
        <v>1</v>
      </c>
      <c r="AF62" s="105">
        <v>1</v>
      </c>
      <c r="AG62" s="105">
        <v>0</v>
      </c>
      <c r="AH62" s="105">
        <v>0</v>
      </c>
      <c r="AI62" s="105">
        <v>0</v>
      </c>
      <c r="AJ62" s="32" t="s">
        <v>33</v>
      </c>
      <c r="AL62" t="str">
        <f t="shared" si="0"/>
        <v xml:space="preserve">    (U1)ALERT_REQ_UNKNOWN</v>
      </c>
      <c r="AR62" s="44" t="str">
        <f t="shared" si="3"/>
        <v xml:space="preserve">    (U4)0x00000038U,                                                           /* 56 UNKNOWN                                         */</v>
      </c>
      <c r="AS62" s="44" t="str">
        <f t="shared" si="4"/>
        <v xml:space="preserve">    (U4)0x0000003FU,                                                           /* 56 UNKNOWN                                         */</v>
      </c>
      <c r="AT62" s="44" t="str">
        <f t="shared" si="1"/>
        <v xml:space="preserve">    (U1)ALERT_REQ_UNKNOWN,                                                     /* 56 UNKNOWN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105">
        <v>1</v>
      </c>
      <c r="AE63" s="105">
        <v>1</v>
      </c>
      <c r="AF63" s="105">
        <v>1</v>
      </c>
      <c r="AG63" s="105">
        <v>0</v>
      </c>
      <c r="AH63" s="105">
        <v>0</v>
      </c>
      <c r="AI63" s="105">
        <v>1</v>
      </c>
      <c r="AJ63" s="32" t="s">
        <v>33</v>
      </c>
      <c r="AL63" t="str">
        <f t="shared" si="0"/>
        <v xml:space="preserve">    (U1)ALERT_REQ_UNKNOWN</v>
      </c>
      <c r="AR63" s="44" t="str">
        <f t="shared" si="3"/>
        <v xml:space="preserve">    (U4)0x00000039U,                                                           /* 57 UNKNOWN                                         */</v>
      </c>
      <c r="AS63" s="44" t="str">
        <f t="shared" si="4"/>
        <v xml:space="preserve">    (U4)0x0000003FU,                                                           /* 57 UNKNOWN                                         */</v>
      </c>
      <c r="AT63" s="44" t="str">
        <f t="shared" si="1"/>
        <v xml:space="preserve">    (U1)ALERT_REQ_UNKNOWN,                                                     /* 57 UNKNOWN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105">
        <v>1</v>
      </c>
      <c r="AE64" s="105">
        <v>1</v>
      </c>
      <c r="AF64" s="105">
        <v>1</v>
      </c>
      <c r="AG64" s="105">
        <v>0</v>
      </c>
      <c r="AH64" s="105">
        <v>1</v>
      </c>
      <c r="AI64" s="105">
        <v>0</v>
      </c>
      <c r="AJ64" s="32" t="s">
        <v>33</v>
      </c>
      <c r="AL64" t="str">
        <f t="shared" si="0"/>
        <v xml:space="preserve">    (U1)ALERT_REQ_UNKNOWN</v>
      </c>
      <c r="AR64" s="44" t="str">
        <f t="shared" si="3"/>
        <v xml:space="preserve">    (U4)0x0000003AU,                                                           /* 58 UNKNOWN                                         */</v>
      </c>
      <c r="AS64" s="44" t="str">
        <f t="shared" si="4"/>
        <v xml:space="preserve">    (U4)0x0000003FU,                                                           /* 58 UNKNOWN                                         */</v>
      </c>
      <c r="AT64" s="44" t="str">
        <f t="shared" si="1"/>
        <v xml:space="preserve">    (U1)ALERT_REQ_UNKNOWN,                                                     /* 58 UNKNOWN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105">
        <v>1</v>
      </c>
      <c r="AE65" s="105">
        <v>1</v>
      </c>
      <c r="AF65" s="105">
        <v>1</v>
      </c>
      <c r="AG65" s="105">
        <v>0</v>
      </c>
      <c r="AH65" s="105">
        <v>1</v>
      </c>
      <c r="AI65" s="105">
        <v>1</v>
      </c>
      <c r="AJ65" s="32" t="s">
        <v>33</v>
      </c>
      <c r="AL65" t="str">
        <f t="shared" si="0"/>
        <v xml:space="preserve">    (U1)ALERT_REQ_UNKNOWN</v>
      </c>
      <c r="AR65" s="44" t="str">
        <f t="shared" si="3"/>
        <v xml:space="preserve">    (U4)0x0000003BU,                                                           /* 59 UNKNOWN                                         */</v>
      </c>
      <c r="AS65" s="44" t="str">
        <f t="shared" si="4"/>
        <v xml:space="preserve">    (U4)0x0000003FU,                                                           /* 59 UNKNOWN                                         */</v>
      </c>
      <c r="AT65" s="44" t="str">
        <f t="shared" si="1"/>
        <v xml:space="preserve">    (U1)ALERT_REQ_UNKNOWN,                                                     /* 59 UNKNOWN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105">
        <v>1</v>
      </c>
      <c r="AE66" s="105">
        <v>1</v>
      </c>
      <c r="AF66" s="105">
        <v>1</v>
      </c>
      <c r="AG66" s="105">
        <v>1</v>
      </c>
      <c r="AH66" s="105">
        <v>0</v>
      </c>
      <c r="AI66" s="105">
        <v>0</v>
      </c>
      <c r="AJ66" s="32" t="s">
        <v>33</v>
      </c>
      <c r="AL66" t="str">
        <f t="shared" si="0"/>
        <v xml:space="preserve">    (U1)ALERT_REQ_UNKNOWN</v>
      </c>
      <c r="AR66" s="44" t="str">
        <f t="shared" si="3"/>
        <v xml:space="preserve">    (U4)0x0000003CU,                                                           /* 60 UNKNOWN                                         */</v>
      </c>
      <c r="AS66" s="44" t="str">
        <f t="shared" si="4"/>
        <v xml:space="preserve">    (U4)0x0000003FU,                                                           /* 60 UNKNOWN                                         */</v>
      </c>
      <c r="AT66" s="44" t="str">
        <f t="shared" si="1"/>
        <v xml:space="preserve">    (U1)ALERT_REQ_UNKNOWN,                                                     /* 60 UNKNOWN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105">
        <v>1</v>
      </c>
      <c r="AE67" s="105">
        <v>1</v>
      </c>
      <c r="AF67" s="105">
        <v>1</v>
      </c>
      <c r="AG67" s="105">
        <v>1</v>
      </c>
      <c r="AH67" s="105">
        <v>0</v>
      </c>
      <c r="AI67" s="105">
        <v>1</v>
      </c>
      <c r="AJ67" s="32" t="s">
        <v>33</v>
      </c>
      <c r="AL67" t="str">
        <f t="shared" si="0"/>
        <v xml:space="preserve">    (U1)ALERT_REQ_UNKNOWN</v>
      </c>
      <c r="AR67" s="44" t="str">
        <f t="shared" si="3"/>
        <v xml:space="preserve">    (U4)0x0000003DU,                                                           /* 61 UNKNOWN                                         */</v>
      </c>
      <c r="AS67" s="44" t="str">
        <f t="shared" si="4"/>
        <v xml:space="preserve">    (U4)0x0000003FU,                                                           /* 61 UNKNOWN                                         */</v>
      </c>
      <c r="AT67" s="44" t="str">
        <f t="shared" si="1"/>
        <v xml:space="preserve">    (U1)ALERT_REQ_UNKNOWN,                                                     /* 61 UNKNOWN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105">
        <v>1</v>
      </c>
      <c r="AE68" s="105">
        <v>1</v>
      </c>
      <c r="AF68" s="105">
        <v>1</v>
      </c>
      <c r="AG68" s="105">
        <v>1</v>
      </c>
      <c r="AH68" s="105">
        <v>1</v>
      </c>
      <c r="AI68" s="105">
        <v>0</v>
      </c>
      <c r="AJ68" s="32" t="s">
        <v>33</v>
      </c>
      <c r="AL68" t="str">
        <f t="shared" si="0"/>
        <v xml:space="preserve">    (U1)ALERT_REQ_UNKNOWN</v>
      </c>
      <c r="AR68" s="44" t="str">
        <f t="shared" si="3"/>
        <v xml:space="preserve">    (U4)0x0000003EU,                                                           /* 62 UNKNOWN                                         */</v>
      </c>
      <c r="AS68" s="44" t="str">
        <f t="shared" si="4"/>
        <v xml:space="preserve">    (U4)0x0000003FU,                                                           /* 62 UNKNOWN                                         */</v>
      </c>
      <c r="AT68" s="44" t="str">
        <f t="shared" si="1"/>
        <v xml:space="preserve">    (U1)ALERT_REQ_UNKNOWN,                                                     /* 62 UNKNOWN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105">
        <v>1</v>
      </c>
      <c r="AE69" s="105">
        <v>1</v>
      </c>
      <c r="AF69" s="105">
        <v>1</v>
      </c>
      <c r="AG69" s="105">
        <v>1</v>
      </c>
      <c r="AH69" s="105">
        <v>1</v>
      </c>
      <c r="AI69" s="105">
        <v>1</v>
      </c>
      <c r="AJ69" s="32" t="s">
        <v>33</v>
      </c>
      <c r="AL69" t="str">
        <f t="shared" si="0"/>
        <v xml:space="preserve">    (U1)ALERT_REQ_UNKNOWN</v>
      </c>
      <c r="AR69" s="44" t="str">
        <f t="shared" si="3"/>
        <v xml:space="preserve">    (U4)0x0000003FU                                                            /* 63 UNKNOWN                                         */</v>
      </c>
      <c r="AS69" s="44" t="str">
        <f t="shared" si="4"/>
        <v xml:space="preserve">    (U4)0x0000003FU                                                            /* 63 UNKNOWN                                         */</v>
      </c>
      <c r="AT69" s="44" t="str">
        <f t="shared" si="1"/>
        <v xml:space="preserve">    (U1)ALERT_REQ_UNKNOWN                                                      /* 63 UNKNOWN                                         */</v>
      </c>
    </row>
    <row r="70" spans="1:46" ht="13.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v>
      </c>
      <c r="AS70" s="45" t="str">
        <f t="shared" si="4"/>
        <v>};</v>
      </c>
      <c r="AT70" s="45" t="str">
        <f t="shared" ref="AT70" si="5">IF(AJ70&lt;&gt;"",AL70&amp;IF(AJ71&lt;&gt;"",","," ")&amp;REPT(" ",78-LEN(AL70))&amp;"/* "&amp;IF(C70&lt;10,"0"&amp;C70,C70)&amp;" "&amp;AJ70&amp;REPT(" ",48-LEN(AJ70))&amp;"*/",IF(AJ69&lt;&gt;"","};",""))</f>
        <v>};</v>
      </c>
    </row>
    <row r="71" spans="1:46">
      <c r="B71" s="112" t="str">
        <f ca="1">IF(B6&lt;&gt;"",B6,"")</f>
        <v>Table PD2</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IND1</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IND1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IND2</v>
      </c>
      <c r="AK73" s="41"/>
      <c r="AL73" s="41" t="str">
        <f t="shared" si="10"/>
        <v>02</v>
      </c>
      <c r="AM73" s="43" t="str">
        <f t="shared" si="11"/>
        <v>00</v>
      </c>
      <c r="AN73" s="43" t="str">
        <f t="shared" si="12"/>
        <v>00</v>
      </c>
      <c r="AO73" s="43" t="str">
        <f t="shared" si="13"/>
        <v>00</v>
      </c>
      <c r="AQ73" t="str">
        <f t="shared" si="8"/>
        <v xml:space="preserve">    (U4)0x00000002U,                                                           /* 02 IND2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IND3</v>
      </c>
      <c r="AK74" s="41"/>
      <c r="AL74" s="41" t="str">
        <f t="shared" si="10"/>
        <v>03</v>
      </c>
      <c r="AM74" s="43" t="str">
        <f t="shared" si="11"/>
        <v>00</v>
      </c>
      <c r="AN74" s="43" t="str">
        <f t="shared" si="12"/>
        <v>00</v>
      </c>
      <c r="AO74" s="43" t="str">
        <f t="shared" si="13"/>
        <v>00</v>
      </c>
      <c r="AQ74" t="str">
        <f t="shared" si="8"/>
        <v xml:space="preserve">    (U4)0x00000003U,                                                           /* 03 IND3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IND7</v>
      </c>
      <c r="AK75" s="41"/>
      <c r="AL75" s="41" t="str">
        <f t="shared" si="10"/>
        <v>04</v>
      </c>
      <c r="AM75" s="43" t="str">
        <f t="shared" si="11"/>
        <v>00</v>
      </c>
      <c r="AN75" s="43" t="str">
        <f t="shared" si="12"/>
        <v>00</v>
      </c>
      <c r="AO75" s="43" t="str">
        <f t="shared" si="13"/>
        <v>00</v>
      </c>
      <c r="AQ75" t="str">
        <f t="shared" si="8"/>
        <v xml:space="preserve">    (U4)0x00000004U,                                                           /* 04 IND7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IND8</v>
      </c>
      <c r="AK76" s="41"/>
      <c r="AL76" s="41" t="str">
        <f t="shared" si="10"/>
        <v>05</v>
      </c>
      <c r="AM76" s="43" t="str">
        <f t="shared" si="11"/>
        <v>00</v>
      </c>
      <c r="AN76" s="43" t="str">
        <f t="shared" si="12"/>
        <v>00</v>
      </c>
      <c r="AO76" s="43" t="str">
        <f t="shared" si="13"/>
        <v>00</v>
      </c>
      <c r="AQ76" t="str">
        <f t="shared" si="8"/>
        <v xml:space="preserve">    (U4)0x00000005U,                                                           /* 05 IND8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IND9</v>
      </c>
      <c r="AK77" s="41"/>
      <c r="AL77" s="41" t="str">
        <f t="shared" si="10"/>
        <v>06</v>
      </c>
      <c r="AM77" s="43" t="str">
        <f t="shared" si="11"/>
        <v>00</v>
      </c>
      <c r="AN77" s="43" t="str">
        <f t="shared" si="12"/>
        <v>00</v>
      </c>
      <c r="AO77" s="43" t="str">
        <f t="shared" si="13"/>
        <v>00</v>
      </c>
      <c r="AQ77" t="str">
        <f t="shared" si="8"/>
        <v xml:space="preserve">    (U4)0x00000006U,                                                           /* 06 IND9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IND10</v>
      </c>
      <c r="AK78" s="41"/>
      <c r="AL78" s="41" t="str">
        <f t="shared" si="10"/>
        <v>07</v>
      </c>
      <c r="AM78" s="43" t="str">
        <f t="shared" si="11"/>
        <v>00</v>
      </c>
      <c r="AN78" s="43" t="str">
        <f t="shared" si="12"/>
        <v>00</v>
      </c>
      <c r="AO78" s="43" t="str">
        <f t="shared" si="13"/>
        <v>00</v>
      </c>
      <c r="AQ78" t="str">
        <f t="shared" si="8"/>
        <v xml:space="preserve">    (U4)0x00000007U,                                                           /* 07 IND10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IND11</v>
      </c>
      <c r="AK79" s="41"/>
      <c r="AL79" s="41" t="str">
        <f t="shared" si="10"/>
        <v>08</v>
      </c>
      <c r="AM79" s="43" t="str">
        <f t="shared" si="11"/>
        <v>00</v>
      </c>
      <c r="AN79" s="43" t="str">
        <f t="shared" si="12"/>
        <v>00</v>
      </c>
      <c r="AO79" s="43" t="str">
        <f t="shared" si="13"/>
        <v>00</v>
      </c>
      <c r="AQ79" t="str">
        <f t="shared" si="8"/>
        <v xml:space="preserve">    (U4)0x00000008U,                                                           /* 08 IND11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IND12</v>
      </c>
      <c r="AK80" s="41"/>
      <c r="AL80" s="41" t="str">
        <f t="shared" si="10"/>
        <v>09</v>
      </c>
      <c r="AM80" s="43" t="str">
        <f t="shared" si="11"/>
        <v>00</v>
      </c>
      <c r="AN80" s="43" t="str">
        <f t="shared" si="12"/>
        <v>00</v>
      </c>
      <c r="AO80" s="43" t="str">
        <f t="shared" si="13"/>
        <v>00</v>
      </c>
      <c r="AQ80" t="str">
        <f t="shared" si="8"/>
        <v xml:space="preserve">    (U4)0x00000009U,                                                           /* 09 IND12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IND13</v>
      </c>
      <c r="AK81" s="41"/>
      <c r="AL81" s="41" t="str">
        <f t="shared" si="10"/>
        <v>0A</v>
      </c>
      <c r="AM81" s="43" t="str">
        <f t="shared" si="11"/>
        <v>00</v>
      </c>
      <c r="AN81" s="43" t="str">
        <f t="shared" si="12"/>
        <v>00</v>
      </c>
      <c r="AO81" s="43" t="str">
        <f t="shared" si="13"/>
        <v>00</v>
      </c>
      <c r="AQ81" t="str">
        <f t="shared" si="8"/>
        <v xml:space="preserve">    (U4)0x0000000AU,                                                           /* 10 IND13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IND4</v>
      </c>
      <c r="AK82" s="41"/>
      <c r="AL82" s="41" t="str">
        <f t="shared" si="10"/>
        <v>0B</v>
      </c>
      <c r="AM82" s="43" t="str">
        <f t="shared" si="11"/>
        <v>00</v>
      </c>
      <c r="AN82" s="43" t="str">
        <f t="shared" si="12"/>
        <v>00</v>
      </c>
      <c r="AO82" s="43" t="str">
        <f t="shared" si="13"/>
        <v>00</v>
      </c>
      <c r="AQ82" t="str">
        <f t="shared" si="8"/>
        <v xml:space="preserve">    (U4)0x0000000BU,                                                           /* 11 IND4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IND5</v>
      </c>
      <c r="AK83" s="41"/>
      <c r="AL83" s="41" t="str">
        <f t="shared" si="10"/>
        <v>0C</v>
      </c>
      <c r="AM83" s="43" t="str">
        <f t="shared" si="11"/>
        <v>00</v>
      </c>
      <c r="AN83" s="43" t="str">
        <f t="shared" si="12"/>
        <v>00</v>
      </c>
      <c r="AO83" s="43" t="str">
        <f t="shared" si="13"/>
        <v>00</v>
      </c>
      <c r="AQ83" t="str">
        <f t="shared" si="8"/>
        <v xml:space="preserve">    (U4)0x0000000CU,                                                           /* 12 IND5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IND15</v>
      </c>
      <c r="AK84" s="41"/>
      <c r="AL84" s="41" t="str">
        <f t="shared" si="10"/>
        <v>0D</v>
      </c>
      <c r="AM84" s="43" t="str">
        <f t="shared" si="11"/>
        <v>00</v>
      </c>
      <c r="AN84" s="43" t="str">
        <f t="shared" si="12"/>
        <v>00</v>
      </c>
      <c r="AO84" s="43" t="str">
        <f t="shared" si="13"/>
        <v>00</v>
      </c>
      <c r="AQ84" t="str">
        <f t="shared" si="8"/>
        <v xml:space="preserve">    (U4)0x0000000DU,                                                           /* 13 IND15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IND14</v>
      </c>
      <c r="AK85" s="41"/>
      <c r="AL85" s="41" t="str">
        <f t="shared" si="10"/>
        <v>0E</v>
      </c>
      <c r="AM85" s="43" t="str">
        <f t="shared" si="11"/>
        <v>00</v>
      </c>
      <c r="AN85" s="43" t="str">
        <f t="shared" si="12"/>
        <v>00</v>
      </c>
      <c r="AO85" s="43" t="str">
        <f t="shared" si="13"/>
        <v>00</v>
      </c>
      <c r="AQ85" t="str">
        <f t="shared" si="8"/>
        <v xml:space="preserve">    (U4)0x0000000EU,                                                           /* 14 IND14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IND6</v>
      </c>
      <c r="AK86" s="41"/>
      <c r="AL86" s="41" t="str">
        <f t="shared" si="10"/>
        <v>0F</v>
      </c>
      <c r="AM86" s="43" t="str">
        <f t="shared" si="11"/>
        <v>00</v>
      </c>
      <c r="AN86" s="43" t="str">
        <f t="shared" si="12"/>
        <v>00</v>
      </c>
      <c r="AO86" s="43" t="str">
        <f t="shared" si="13"/>
        <v>00</v>
      </c>
      <c r="AQ86" t="str">
        <f t="shared" si="8"/>
        <v xml:space="preserve">    (U4)0x0000000FU,                                                           /* 15 IND6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1</v>
      </c>
      <c r="AF87" s="102">
        <f t="shared" si="17"/>
        <v>0</v>
      </c>
      <c r="AG87" s="102">
        <f t="shared" si="17"/>
        <v>0</v>
      </c>
      <c r="AH87" s="102">
        <f t="shared" si="17"/>
        <v>0</v>
      </c>
      <c r="AI87" s="102">
        <f t="shared" si="17"/>
        <v>0</v>
      </c>
      <c r="AJ87" s="28" t="str">
        <f t="shared" si="7"/>
        <v>UNKNOWN</v>
      </c>
      <c r="AK87" s="41"/>
      <c r="AL87" s="41" t="str">
        <f t="shared" si="10"/>
        <v>10</v>
      </c>
      <c r="AM87" s="43" t="str">
        <f t="shared" si="11"/>
        <v>00</v>
      </c>
      <c r="AN87" s="43" t="str">
        <f t="shared" si="12"/>
        <v>00</v>
      </c>
      <c r="AO87" s="43" t="str">
        <f t="shared" si="13"/>
        <v>00</v>
      </c>
      <c r="AQ87" t="str">
        <f t="shared" si="8"/>
        <v xml:space="preserve">    (U4)0x00000010U,                                                           /* 16 UNKNOWN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1</v>
      </c>
      <c r="AF88" s="102">
        <f t="shared" si="17"/>
        <v>0</v>
      </c>
      <c r="AG88" s="102">
        <f t="shared" si="17"/>
        <v>0</v>
      </c>
      <c r="AH88" s="102">
        <f t="shared" si="17"/>
        <v>0</v>
      </c>
      <c r="AI88" s="102">
        <f t="shared" si="17"/>
        <v>1</v>
      </c>
      <c r="AJ88" s="28" t="str">
        <f t="shared" si="7"/>
        <v>UNKNOWN</v>
      </c>
      <c r="AK88" s="41"/>
      <c r="AL88" s="41" t="str">
        <f t="shared" si="10"/>
        <v>11</v>
      </c>
      <c r="AM88" s="43" t="str">
        <f t="shared" si="11"/>
        <v>00</v>
      </c>
      <c r="AN88" s="43" t="str">
        <f t="shared" si="12"/>
        <v>00</v>
      </c>
      <c r="AO88" s="43" t="str">
        <f t="shared" si="13"/>
        <v>00</v>
      </c>
      <c r="AQ88" t="str">
        <f t="shared" si="8"/>
        <v xml:space="preserve">    (U4)0x00000011U,                                                           /* 17 UNKNOWN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1</v>
      </c>
      <c r="AF89" s="102">
        <f t="shared" si="17"/>
        <v>0</v>
      </c>
      <c r="AG89" s="102">
        <f t="shared" si="17"/>
        <v>0</v>
      </c>
      <c r="AH89" s="102">
        <f t="shared" si="17"/>
        <v>1</v>
      </c>
      <c r="AI89" s="102">
        <f t="shared" si="17"/>
        <v>0</v>
      </c>
      <c r="AJ89" s="28" t="str">
        <f t="shared" si="7"/>
        <v>UNKNOWN</v>
      </c>
      <c r="AK89" s="41"/>
      <c r="AL89" s="41" t="str">
        <f t="shared" si="10"/>
        <v>12</v>
      </c>
      <c r="AM89" s="43" t="str">
        <f t="shared" si="11"/>
        <v>00</v>
      </c>
      <c r="AN89" s="43" t="str">
        <f t="shared" si="12"/>
        <v>00</v>
      </c>
      <c r="AO89" s="43" t="str">
        <f t="shared" si="13"/>
        <v>00</v>
      </c>
      <c r="AQ89" t="str">
        <f t="shared" si="8"/>
        <v xml:space="preserve">    (U4)0x00000012U,                                                           /* 18 UNKNOWN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1</v>
      </c>
      <c r="AF90" s="102">
        <f t="shared" si="17"/>
        <v>0</v>
      </c>
      <c r="AG90" s="102">
        <f t="shared" si="17"/>
        <v>0</v>
      </c>
      <c r="AH90" s="102">
        <f t="shared" si="17"/>
        <v>1</v>
      </c>
      <c r="AI90" s="102">
        <f t="shared" si="17"/>
        <v>1</v>
      </c>
      <c r="AJ90" s="28" t="str">
        <f t="shared" si="7"/>
        <v>UNKNOWN</v>
      </c>
      <c r="AK90" s="41"/>
      <c r="AL90" s="41" t="str">
        <f t="shared" si="10"/>
        <v>13</v>
      </c>
      <c r="AM90" s="43" t="str">
        <f t="shared" si="11"/>
        <v>00</v>
      </c>
      <c r="AN90" s="43" t="str">
        <f t="shared" si="12"/>
        <v>00</v>
      </c>
      <c r="AO90" s="43" t="str">
        <f t="shared" si="13"/>
        <v>00</v>
      </c>
      <c r="AQ90" t="str">
        <f t="shared" si="8"/>
        <v xml:space="preserve">    (U4)0x00000013U,                                                           /* 19 UNKNOWN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1</v>
      </c>
      <c r="AF91" s="102">
        <f t="shared" si="17"/>
        <v>0</v>
      </c>
      <c r="AG91" s="102">
        <f t="shared" si="17"/>
        <v>1</v>
      </c>
      <c r="AH91" s="102">
        <f t="shared" si="17"/>
        <v>0</v>
      </c>
      <c r="AI91" s="102">
        <f t="shared" si="17"/>
        <v>0</v>
      </c>
      <c r="AJ91" s="28" t="str">
        <f t="shared" si="7"/>
        <v>UNKNOWN</v>
      </c>
      <c r="AK91" s="41"/>
      <c r="AL91" s="41" t="str">
        <f t="shared" si="10"/>
        <v>14</v>
      </c>
      <c r="AM91" s="43" t="str">
        <f t="shared" si="11"/>
        <v>00</v>
      </c>
      <c r="AN91" s="43" t="str">
        <f t="shared" si="12"/>
        <v>00</v>
      </c>
      <c r="AO91" s="43" t="str">
        <f t="shared" si="13"/>
        <v>00</v>
      </c>
      <c r="AQ91" t="str">
        <f t="shared" si="8"/>
        <v xml:space="preserve">    (U4)0x00000014U,                                                           /* 20 UNKNOWN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1</v>
      </c>
      <c r="AF92" s="102">
        <f t="shared" si="17"/>
        <v>0</v>
      </c>
      <c r="AG92" s="102">
        <f t="shared" si="17"/>
        <v>1</v>
      </c>
      <c r="AH92" s="102">
        <f t="shared" si="17"/>
        <v>0</v>
      </c>
      <c r="AI92" s="102">
        <f t="shared" si="17"/>
        <v>1</v>
      </c>
      <c r="AJ92" s="28" t="str">
        <f t="shared" si="7"/>
        <v>UNKNOWN</v>
      </c>
      <c r="AK92" s="41"/>
      <c r="AL92" s="41" t="str">
        <f t="shared" si="10"/>
        <v>15</v>
      </c>
      <c r="AM92" s="43" t="str">
        <f t="shared" si="11"/>
        <v>00</v>
      </c>
      <c r="AN92" s="43" t="str">
        <f t="shared" si="12"/>
        <v>00</v>
      </c>
      <c r="AO92" s="43" t="str">
        <f t="shared" si="13"/>
        <v>00</v>
      </c>
      <c r="AQ92" t="str">
        <f t="shared" si="8"/>
        <v xml:space="preserve">    (U4)0x00000015U,                                                           /* 21 UNKNOWN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1</v>
      </c>
      <c r="AF93" s="102">
        <f t="shared" si="17"/>
        <v>0</v>
      </c>
      <c r="AG93" s="102">
        <f t="shared" si="17"/>
        <v>1</v>
      </c>
      <c r="AH93" s="102">
        <f t="shared" si="17"/>
        <v>1</v>
      </c>
      <c r="AI93" s="102">
        <f t="shared" si="17"/>
        <v>0</v>
      </c>
      <c r="AJ93" s="28" t="str">
        <f t="shared" si="7"/>
        <v>UNKNOWN</v>
      </c>
      <c r="AK93" s="41"/>
      <c r="AL93" s="41" t="str">
        <f t="shared" si="10"/>
        <v>16</v>
      </c>
      <c r="AM93" s="43" t="str">
        <f t="shared" si="11"/>
        <v>00</v>
      </c>
      <c r="AN93" s="43" t="str">
        <f t="shared" si="12"/>
        <v>00</v>
      </c>
      <c r="AO93" s="43" t="str">
        <f t="shared" si="13"/>
        <v>00</v>
      </c>
      <c r="AQ93" t="str">
        <f t="shared" si="8"/>
        <v xml:space="preserve">    (U4)0x00000016U,                                                           /* 22 UNKNOWN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1</v>
      </c>
      <c r="AF94" s="102">
        <f t="shared" si="17"/>
        <v>0</v>
      </c>
      <c r="AG94" s="102">
        <f t="shared" si="17"/>
        <v>1</v>
      </c>
      <c r="AH94" s="102">
        <f t="shared" si="17"/>
        <v>1</v>
      </c>
      <c r="AI94" s="102">
        <f t="shared" ref="AI94" si="18">IF(AI29=1,1,0)</f>
        <v>1</v>
      </c>
      <c r="AJ94" s="28" t="str">
        <f t="shared" si="7"/>
        <v>UNKNOWN</v>
      </c>
      <c r="AK94" s="41"/>
      <c r="AL94" s="41" t="str">
        <f t="shared" si="10"/>
        <v>17</v>
      </c>
      <c r="AM94" s="43" t="str">
        <f t="shared" si="11"/>
        <v>00</v>
      </c>
      <c r="AN94" s="43" t="str">
        <f t="shared" si="12"/>
        <v>00</v>
      </c>
      <c r="AO94" s="43" t="str">
        <f t="shared" si="13"/>
        <v>00</v>
      </c>
      <c r="AQ94" t="str">
        <f t="shared" si="8"/>
        <v xml:space="preserve">    (U4)0x00000017U,                                                           /* 23 UNKNOWN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1</v>
      </c>
      <c r="AF95" s="102">
        <f t="shared" si="19"/>
        <v>1</v>
      </c>
      <c r="AG95" s="102">
        <f t="shared" si="19"/>
        <v>0</v>
      </c>
      <c r="AH95" s="102">
        <f t="shared" si="19"/>
        <v>0</v>
      </c>
      <c r="AI95" s="102">
        <f t="shared" si="19"/>
        <v>0</v>
      </c>
      <c r="AJ95" s="28" t="str">
        <f t="shared" si="7"/>
        <v>UNKNOWN</v>
      </c>
      <c r="AK95" s="41"/>
      <c r="AL95" s="41" t="str">
        <f t="shared" si="10"/>
        <v>18</v>
      </c>
      <c r="AM95" s="43" t="str">
        <f t="shared" si="11"/>
        <v>00</v>
      </c>
      <c r="AN95" s="43" t="str">
        <f t="shared" si="12"/>
        <v>00</v>
      </c>
      <c r="AO95" s="43" t="str">
        <f t="shared" si="13"/>
        <v>00</v>
      </c>
      <c r="AQ95" t="str">
        <f t="shared" si="8"/>
        <v xml:space="preserve">    (U4)0x00000018U,                                                           /* 24 UNKNOWN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1</v>
      </c>
      <c r="AF96" s="102">
        <f t="shared" si="19"/>
        <v>1</v>
      </c>
      <c r="AG96" s="102">
        <f t="shared" si="19"/>
        <v>0</v>
      </c>
      <c r="AH96" s="102">
        <f t="shared" si="19"/>
        <v>0</v>
      </c>
      <c r="AI96" s="102">
        <f t="shared" si="19"/>
        <v>1</v>
      </c>
      <c r="AJ96" s="28" t="str">
        <f t="shared" si="7"/>
        <v>UNKNOWN</v>
      </c>
      <c r="AK96" s="41"/>
      <c r="AL96" s="41" t="str">
        <f t="shared" si="10"/>
        <v>19</v>
      </c>
      <c r="AM96" s="43" t="str">
        <f t="shared" si="11"/>
        <v>00</v>
      </c>
      <c r="AN96" s="43" t="str">
        <f t="shared" si="12"/>
        <v>00</v>
      </c>
      <c r="AO96" s="43" t="str">
        <f t="shared" si="13"/>
        <v>00</v>
      </c>
      <c r="AQ96" t="str">
        <f t="shared" si="8"/>
        <v xml:space="preserve">    (U4)0x00000019U,                                                           /* 25 UNKNOWN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1</v>
      </c>
      <c r="AF97" s="102">
        <f t="shared" si="19"/>
        <v>1</v>
      </c>
      <c r="AG97" s="102">
        <f t="shared" si="19"/>
        <v>0</v>
      </c>
      <c r="AH97" s="102">
        <f t="shared" si="19"/>
        <v>1</v>
      </c>
      <c r="AI97" s="102">
        <f t="shared" si="19"/>
        <v>0</v>
      </c>
      <c r="AJ97" s="28" t="str">
        <f t="shared" si="7"/>
        <v>UNKNOWN</v>
      </c>
      <c r="AK97" s="41"/>
      <c r="AL97" s="41" t="str">
        <f t="shared" si="10"/>
        <v>1A</v>
      </c>
      <c r="AM97" s="43" t="str">
        <f t="shared" si="11"/>
        <v>00</v>
      </c>
      <c r="AN97" s="43" t="str">
        <f t="shared" si="12"/>
        <v>00</v>
      </c>
      <c r="AO97" s="43" t="str">
        <f t="shared" si="13"/>
        <v>00</v>
      </c>
      <c r="AQ97" t="str">
        <f t="shared" si="8"/>
        <v xml:space="preserve">    (U4)0x0000001AU,                                                           /* 26 UNKNOWN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1</v>
      </c>
      <c r="AF98" s="102">
        <f t="shared" si="19"/>
        <v>1</v>
      </c>
      <c r="AG98" s="102">
        <f t="shared" si="19"/>
        <v>0</v>
      </c>
      <c r="AH98" s="102">
        <f t="shared" si="19"/>
        <v>1</v>
      </c>
      <c r="AI98" s="102">
        <f t="shared" si="19"/>
        <v>1</v>
      </c>
      <c r="AJ98" s="28" t="str">
        <f t="shared" si="7"/>
        <v>UNKNOWN</v>
      </c>
      <c r="AK98" s="41"/>
      <c r="AL98" s="41" t="str">
        <f t="shared" si="10"/>
        <v>1B</v>
      </c>
      <c r="AM98" s="43" t="str">
        <f t="shared" si="11"/>
        <v>00</v>
      </c>
      <c r="AN98" s="43" t="str">
        <f t="shared" si="12"/>
        <v>00</v>
      </c>
      <c r="AO98" s="43" t="str">
        <f t="shared" si="13"/>
        <v>00</v>
      </c>
      <c r="AQ98" t="str">
        <f t="shared" si="8"/>
        <v xml:space="preserve">    (U4)0x0000001BU,                                                           /* 27 UNKNOWN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1</v>
      </c>
      <c r="AF99" s="102">
        <f t="shared" si="19"/>
        <v>1</v>
      </c>
      <c r="AG99" s="102">
        <f t="shared" si="19"/>
        <v>1</v>
      </c>
      <c r="AH99" s="102">
        <f t="shared" si="19"/>
        <v>0</v>
      </c>
      <c r="AI99" s="102">
        <f t="shared" si="19"/>
        <v>0</v>
      </c>
      <c r="AJ99" s="28" t="str">
        <f t="shared" si="7"/>
        <v>UNKNOWN</v>
      </c>
      <c r="AK99" s="41"/>
      <c r="AL99" s="41" t="str">
        <f t="shared" si="10"/>
        <v>1C</v>
      </c>
      <c r="AM99" s="43" t="str">
        <f t="shared" si="11"/>
        <v>00</v>
      </c>
      <c r="AN99" s="43" t="str">
        <f t="shared" si="12"/>
        <v>00</v>
      </c>
      <c r="AO99" s="43" t="str">
        <f t="shared" si="13"/>
        <v>00</v>
      </c>
      <c r="AQ99" t="str">
        <f t="shared" si="8"/>
        <v xml:space="preserve">    (U4)0x0000001CU,                                                           /* 28 UNKNOWN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1</v>
      </c>
      <c r="AF100" s="102">
        <f t="shared" si="19"/>
        <v>1</v>
      </c>
      <c r="AG100" s="102">
        <f t="shared" si="19"/>
        <v>1</v>
      </c>
      <c r="AH100" s="102">
        <f t="shared" si="19"/>
        <v>0</v>
      </c>
      <c r="AI100" s="102">
        <f t="shared" si="19"/>
        <v>1</v>
      </c>
      <c r="AJ100" s="28" t="str">
        <f t="shared" si="7"/>
        <v>UNKNOWN</v>
      </c>
      <c r="AK100" s="41"/>
      <c r="AL100" s="41" t="str">
        <f t="shared" si="10"/>
        <v>1D</v>
      </c>
      <c r="AM100" s="43" t="str">
        <f t="shared" si="11"/>
        <v>00</v>
      </c>
      <c r="AN100" s="43" t="str">
        <f t="shared" si="12"/>
        <v>00</v>
      </c>
      <c r="AO100" s="43" t="str">
        <f t="shared" si="13"/>
        <v>00</v>
      </c>
      <c r="AQ100" t="str">
        <f t="shared" si="8"/>
        <v xml:space="preserve">    (U4)0x0000001DU,                                                           /* 29 UNKNOWN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1</v>
      </c>
      <c r="AF101" s="102">
        <f t="shared" si="19"/>
        <v>1</v>
      </c>
      <c r="AG101" s="102">
        <f t="shared" si="19"/>
        <v>1</v>
      </c>
      <c r="AH101" s="102">
        <f t="shared" si="19"/>
        <v>1</v>
      </c>
      <c r="AI101" s="102">
        <f t="shared" si="19"/>
        <v>0</v>
      </c>
      <c r="AJ101" s="28" t="str">
        <f t="shared" si="7"/>
        <v>UNKNOWN</v>
      </c>
      <c r="AK101" s="41"/>
      <c r="AL101" s="41" t="str">
        <f t="shared" si="10"/>
        <v>1E</v>
      </c>
      <c r="AM101" s="43" t="str">
        <f t="shared" si="11"/>
        <v>00</v>
      </c>
      <c r="AN101" s="43" t="str">
        <f t="shared" si="12"/>
        <v>00</v>
      </c>
      <c r="AO101" s="43" t="str">
        <f t="shared" si="13"/>
        <v>00</v>
      </c>
      <c r="AQ101" t="str">
        <f t="shared" si="8"/>
        <v xml:space="preserve">    (U4)0x0000001EU,                                                           /* 30 UNKNOWN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1</v>
      </c>
      <c r="AF102" s="102">
        <f t="shared" si="19"/>
        <v>1</v>
      </c>
      <c r="AG102" s="102">
        <f t="shared" si="19"/>
        <v>1</v>
      </c>
      <c r="AH102" s="102">
        <f t="shared" si="19"/>
        <v>1</v>
      </c>
      <c r="AI102" s="102">
        <f t="shared" ref="AI102" si="20">IF(AI37=1,1,0)</f>
        <v>1</v>
      </c>
      <c r="AJ102" s="28" t="str">
        <f t="shared" si="7"/>
        <v>UNKNOWN</v>
      </c>
      <c r="AK102" s="41"/>
      <c r="AL102" s="41" t="str">
        <f t="shared" si="10"/>
        <v>1F</v>
      </c>
      <c r="AM102" s="43" t="str">
        <f t="shared" si="11"/>
        <v>00</v>
      </c>
      <c r="AN102" s="43" t="str">
        <f t="shared" si="12"/>
        <v>00</v>
      </c>
      <c r="AO102" s="43" t="str">
        <f t="shared" si="13"/>
        <v>00</v>
      </c>
      <c r="AQ102" t="str">
        <f t="shared" si="8"/>
        <v xml:space="preserve">    (U4)0x0000001FU,                                                           /* 31 UNKNOWN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1</v>
      </c>
      <c r="AE103" s="102">
        <f t="shared" si="21"/>
        <v>0</v>
      </c>
      <c r="AF103" s="102">
        <f t="shared" si="21"/>
        <v>0</v>
      </c>
      <c r="AG103" s="102">
        <f t="shared" si="21"/>
        <v>0</v>
      </c>
      <c r="AH103" s="102">
        <f t="shared" si="21"/>
        <v>0</v>
      </c>
      <c r="AI103" s="102">
        <f t="shared" si="21"/>
        <v>0</v>
      </c>
      <c r="AJ103" s="28" t="str">
        <f t="shared" si="7"/>
        <v>UNKNOWN</v>
      </c>
      <c r="AK103" s="41"/>
      <c r="AL103" s="41" t="str">
        <f t="shared" si="10"/>
        <v>20</v>
      </c>
      <c r="AM103" s="43" t="str">
        <f t="shared" si="11"/>
        <v>00</v>
      </c>
      <c r="AN103" s="43" t="str">
        <f t="shared" si="12"/>
        <v>00</v>
      </c>
      <c r="AO103" s="43" t="str">
        <f t="shared" si="13"/>
        <v>00</v>
      </c>
      <c r="AQ103" t="str">
        <f t="shared" si="8"/>
        <v xml:space="preserve">    (U4)0x00000020U,                                                           /* 32 UNKNOWN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1</v>
      </c>
      <c r="AE104" s="102">
        <f t="shared" si="21"/>
        <v>0</v>
      </c>
      <c r="AF104" s="102">
        <f t="shared" si="21"/>
        <v>0</v>
      </c>
      <c r="AG104" s="102">
        <f t="shared" si="21"/>
        <v>0</v>
      </c>
      <c r="AH104" s="102">
        <f t="shared" si="21"/>
        <v>0</v>
      </c>
      <c r="AI104" s="102">
        <f t="shared" si="21"/>
        <v>1</v>
      </c>
      <c r="AJ104" s="28" t="str">
        <f t="shared" si="7"/>
        <v>UNKNOWN</v>
      </c>
      <c r="AK104" s="41"/>
      <c r="AL104" s="41" t="str">
        <f t="shared" si="10"/>
        <v>21</v>
      </c>
      <c r="AM104" s="43" t="str">
        <f t="shared" si="11"/>
        <v>00</v>
      </c>
      <c r="AN104" s="43" t="str">
        <f t="shared" si="12"/>
        <v>00</v>
      </c>
      <c r="AO104" s="43" t="str">
        <f t="shared" si="13"/>
        <v>00</v>
      </c>
      <c r="AQ104" t="str">
        <f t="shared" si="8"/>
        <v xml:space="preserve">    (U4)0x00000021U,                                                           /* 33 UNKNOWN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1</v>
      </c>
      <c r="AE105" s="102">
        <f t="shared" si="21"/>
        <v>0</v>
      </c>
      <c r="AF105" s="102">
        <f t="shared" si="21"/>
        <v>0</v>
      </c>
      <c r="AG105" s="102">
        <f t="shared" si="21"/>
        <v>0</v>
      </c>
      <c r="AH105" s="102">
        <f t="shared" si="21"/>
        <v>1</v>
      </c>
      <c r="AI105" s="102">
        <f t="shared" si="21"/>
        <v>0</v>
      </c>
      <c r="AJ105" s="28" t="str">
        <f t="shared" si="7"/>
        <v>UNKNOWN</v>
      </c>
      <c r="AK105" s="41"/>
      <c r="AL105" s="41" t="str">
        <f t="shared" si="10"/>
        <v>22</v>
      </c>
      <c r="AM105" s="43" t="str">
        <f t="shared" si="11"/>
        <v>00</v>
      </c>
      <c r="AN105" s="43" t="str">
        <f t="shared" si="12"/>
        <v>00</v>
      </c>
      <c r="AO105" s="43" t="str">
        <f t="shared" si="13"/>
        <v>00</v>
      </c>
      <c r="AQ105" t="str">
        <f t="shared" si="8"/>
        <v xml:space="preserve">    (U4)0x00000022U,                                                           /* 34 UNKNOWN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1</v>
      </c>
      <c r="AE106" s="102">
        <f t="shared" si="21"/>
        <v>0</v>
      </c>
      <c r="AF106" s="102">
        <f t="shared" si="21"/>
        <v>0</v>
      </c>
      <c r="AG106" s="102">
        <f t="shared" si="21"/>
        <v>0</v>
      </c>
      <c r="AH106" s="102">
        <f t="shared" si="21"/>
        <v>1</v>
      </c>
      <c r="AI106" s="102">
        <f t="shared" si="21"/>
        <v>1</v>
      </c>
      <c r="AJ106" s="28" t="str">
        <f t="shared" si="7"/>
        <v>UNKNOWN</v>
      </c>
      <c r="AK106" s="41"/>
      <c r="AL106" s="41" t="str">
        <f t="shared" si="10"/>
        <v>23</v>
      </c>
      <c r="AM106" s="43" t="str">
        <f t="shared" si="11"/>
        <v>00</v>
      </c>
      <c r="AN106" s="43" t="str">
        <f t="shared" si="12"/>
        <v>00</v>
      </c>
      <c r="AO106" s="43" t="str">
        <f t="shared" si="13"/>
        <v>00</v>
      </c>
      <c r="AQ106" t="str">
        <f t="shared" si="8"/>
        <v xml:space="preserve">    (U4)0x00000023U,                                                           /* 35 UNKNOWN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1</v>
      </c>
      <c r="AE107" s="102">
        <f t="shared" si="21"/>
        <v>0</v>
      </c>
      <c r="AF107" s="102">
        <f t="shared" si="21"/>
        <v>0</v>
      </c>
      <c r="AG107" s="102">
        <f t="shared" si="21"/>
        <v>1</v>
      </c>
      <c r="AH107" s="102">
        <f t="shared" si="21"/>
        <v>0</v>
      </c>
      <c r="AI107" s="102">
        <f t="shared" si="21"/>
        <v>0</v>
      </c>
      <c r="AJ107" s="28" t="str">
        <f t="shared" si="7"/>
        <v>UNKNOWN</v>
      </c>
      <c r="AK107" s="41"/>
      <c r="AL107" s="41" t="str">
        <f t="shared" si="10"/>
        <v>24</v>
      </c>
      <c r="AM107" s="43" t="str">
        <f t="shared" si="11"/>
        <v>00</v>
      </c>
      <c r="AN107" s="43" t="str">
        <f t="shared" si="12"/>
        <v>00</v>
      </c>
      <c r="AO107" s="43" t="str">
        <f t="shared" si="13"/>
        <v>00</v>
      </c>
      <c r="AQ107" t="str">
        <f t="shared" si="8"/>
        <v xml:space="preserve">    (U4)0x00000024U,                                                           /* 36 UNKNOWN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1</v>
      </c>
      <c r="AE108" s="102">
        <f t="shared" si="21"/>
        <v>0</v>
      </c>
      <c r="AF108" s="102">
        <f t="shared" si="21"/>
        <v>0</v>
      </c>
      <c r="AG108" s="102">
        <f t="shared" si="21"/>
        <v>1</v>
      </c>
      <c r="AH108" s="102">
        <f t="shared" si="21"/>
        <v>0</v>
      </c>
      <c r="AI108" s="102">
        <f t="shared" si="21"/>
        <v>1</v>
      </c>
      <c r="AJ108" s="28" t="str">
        <f t="shared" si="7"/>
        <v>UNKNOWN</v>
      </c>
      <c r="AK108" s="41"/>
      <c r="AL108" s="41" t="str">
        <f t="shared" si="10"/>
        <v>25</v>
      </c>
      <c r="AM108" s="43" t="str">
        <f t="shared" si="11"/>
        <v>00</v>
      </c>
      <c r="AN108" s="43" t="str">
        <f t="shared" si="12"/>
        <v>00</v>
      </c>
      <c r="AO108" s="43" t="str">
        <f t="shared" si="13"/>
        <v>00</v>
      </c>
      <c r="AQ108" t="str">
        <f t="shared" si="8"/>
        <v xml:space="preserve">    (U4)0x00000025U,                                                           /* 37 UNKNOWN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1</v>
      </c>
      <c r="AE109" s="102">
        <f t="shared" si="21"/>
        <v>0</v>
      </c>
      <c r="AF109" s="102">
        <f t="shared" si="21"/>
        <v>0</v>
      </c>
      <c r="AG109" s="102">
        <f t="shared" si="21"/>
        <v>1</v>
      </c>
      <c r="AH109" s="102">
        <f t="shared" si="21"/>
        <v>1</v>
      </c>
      <c r="AI109" s="102">
        <f t="shared" si="21"/>
        <v>0</v>
      </c>
      <c r="AJ109" s="28" t="str">
        <f t="shared" si="7"/>
        <v>UNKNOWN</v>
      </c>
      <c r="AK109" s="41"/>
      <c r="AL109" s="41" t="str">
        <f t="shared" si="10"/>
        <v>26</v>
      </c>
      <c r="AM109" s="43" t="str">
        <f t="shared" si="11"/>
        <v>00</v>
      </c>
      <c r="AN109" s="43" t="str">
        <f t="shared" si="12"/>
        <v>00</v>
      </c>
      <c r="AO109" s="43" t="str">
        <f t="shared" si="13"/>
        <v>00</v>
      </c>
      <c r="AQ109" t="str">
        <f t="shared" si="8"/>
        <v xml:space="preserve">    (U4)0x00000026U,                                                           /* 38 UNKNOWN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1</v>
      </c>
      <c r="AE110" s="102">
        <f t="shared" si="21"/>
        <v>0</v>
      </c>
      <c r="AF110" s="102">
        <f t="shared" si="21"/>
        <v>0</v>
      </c>
      <c r="AG110" s="102">
        <f t="shared" si="21"/>
        <v>1</v>
      </c>
      <c r="AH110" s="102">
        <f t="shared" si="21"/>
        <v>1</v>
      </c>
      <c r="AI110" s="102">
        <f t="shared" ref="AI110" si="22">IF(AI45=1,1,0)</f>
        <v>1</v>
      </c>
      <c r="AJ110" s="28" t="str">
        <f t="shared" si="7"/>
        <v>UNKNOWN</v>
      </c>
      <c r="AK110" s="41"/>
      <c r="AL110" s="41" t="str">
        <f t="shared" si="10"/>
        <v>27</v>
      </c>
      <c r="AM110" s="43" t="str">
        <f t="shared" si="11"/>
        <v>00</v>
      </c>
      <c r="AN110" s="43" t="str">
        <f t="shared" si="12"/>
        <v>00</v>
      </c>
      <c r="AO110" s="43" t="str">
        <f t="shared" si="13"/>
        <v>00</v>
      </c>
      <c r="AQ110" t="str">
        <f t="shared" si="8"/>
        <v xml:space="preserve">    (U4)0x00000027U,                                                           /* 39 UNKNOWN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1</v>
      </c>
      <c r="AE111" s="102">
        <f t="shared" si="23"/>
        <v>0</v>
      </c>
      <c r="AF111" s="102">
        <f t="shared" si="23"/>
        <v>1</v>
      </c>
      <c r="AG111" s="102">
        <f t="shared" si="23"/>
        <v>0</v>
      </c>
      <c r="AH111" s="102">
        <f t="shared" si="23"/>
        <v>0</v>
      </c>
      <c r="AI111" s="102">
        <f t="shared" si="23"/>
        <v>0</v>
      </c>
      <c r="AJ111" s="28" t="str">
        <f t="shared" si="7"/>
        <v>UNKNOWN</v>
      </c>
      <c r="AK111" s="41"/>
      <c r="AL111" s="41" t="str">
        <f t="shared" si="10"/>
        <v>28</v>
      </c>
      <c r="AM111" s="43" t="str">
        <f t="shared" si="11"/>
        <v>00</v>
      </c>
      <c r="AN111" s="43" t="str">
        <f t="shared" si="12"/>
        <v>00</v>
      </c>
      <c r="AO111" s="43" t="str">
        <f t="shared" si="13"/>
        <v>00</v>
      </c>
      <c r="AQ111" t="str">
        <f t="shared" si="8"/>
        <v xml:space="preserve">    (U4)0x00000028U,                                                           /* 40 UNKNOWN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1</v>
      </c>
      <c r="AE112" s="102">
        <f t="shared" si="23"/>
        <v>0</v>
      </c>
      <c r="AF112" s="102">
        <f t="shared" si="23"/>
        <v>1</v>
      </c>
      <c r="AG112" s="102">
        <f t="shared" si="23"/>
        <v>0</v>
      </c>
      <c r="AH112" s="102">
        <f t="shared" si="23"/>
        <v>0</v>
      </c>
      <c r="AI112" s="102">
        <f t="shared" si="23"/>
        <v>1</v>
      </c>
      <c r="AJ112" s="28" t="str">
        <f t="shared" si="7"/>
        <v>UNKNOWN</v>
      </c>
      <c r="AK112" s="41"/>
      <c r="AL112" s="41" t="str">
        <f t="shared" si="10"/>
        <v>29</v>
      </c>
      <c r="AM112" s="43" t="str">
        <f t="shared" si="11"/>
        <v>00</v>
      </c>
      <c r="AN112" s="43" t="str">
        <f t="shared" si="12"/>
        <v>00</v>
      </c>
      <c r="AO112" s="43" t="str">
        <f t="shared" si="13"/>
        <v>00</v>
      </c>
      <c r="AQ112" t="str">
        <f t="shared" si="8"/>
        <v xml:space="preserve">    (U4)0x00000029U,                                                           /* 41 UNKNOWN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1</v>
      </c>
      <c r="AE113" s="102">
        <f t="shared" si="23"/>
        <v>0</v>
      </c>
      <c r="AF113" s="102">
        <f t="shared" si="23"/>
        <v>1</v>
      </c>
      <c r="AG113" s="102">
        <f t="shared" si="23"/>
        <v>0</v>
      </c>
      <c r="AH113" s="102">
        <f t="shared" si="23"/>
        <v>1</v>
      </c>
      <c r="AI113" s="102">
        <f t="shared" si="23"/>
        <v>0</v>
      </c>
      <c r="AJ113" s="28" t="str">
        <f t="shared" si="7"/>
        <v>UNKNOWN</v>
      </c>
      <c r="AK113" s="41"/>
      <c r="AL113" s="41" t="str">
        <f t="shared" si="10"/>
        <v>2A</v>
      </c>
      <c r="AM113" s="43" t="str">
        <f t="shared" si="11"/>
        <v>00</v>
      </c>
      <c r="AN113" s="43" t="str">
        <f t="shared" si="12"/>
        <v>00</v>
      </c>
      <c r="AO113" s="43" t="str">
        <f t="shared" si="13"/>
        <v>00</v>
      </c>
      <c r="AQ113" t="str">
        <f t="shared" si="8"/>
        <v xml:space="preserve">    (U4)0x0000002AU,                                                           /* 42 UNKNOWN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1</v>
      </c>
      <c r="AE114" s="102">
        <f t="shared" si="23"/>
        <v>0</v>
      </c>
      <c r="AF114" s="102">
        <f t="shared" si="23"/>
        <v>1</v>
      </c>
      <c r="AG114" s="102">
        <f t="shared" si="23"/>
        <v>0</v>
      </c>
      <c r="AH114" s="102">
        <f t="shared" si="23"/>
        <v>1</v>
      </c>
      <c r="AI114" s="102">
        <f t="shared" si="23"/>
        <v>1</v>
      </c>
      <c r="AJ114" s="28" t="str">
        <f t="shared" si="7"/>
        <v>UNKNOWN</v>
      </c>
      <c r="AK114" s="41"/>
      <c r="AL114" s="41" t="str">
        <f t="shared" si="10"/>
        <v>2B</v>
      </c>
      <c r="AM114" s="43" t="str">
        <f t="shared" si="11"/>
        <v>00</v>
      </c>
      <c r="AN114" s="43" t="str">
        <f t="shared" si="12"/>
        <v>00</v>
      </c>
      <c r="AO114" s="43" t="str">
        <f t="shared" si="13"/>
        <v>00</v>
      </c>
      <c r="AQ114" t="str">
        <f t="shared" si="8"/>
        <v xml:space="preserve">    (U4)0x0000002BU,                                                           /* 43 UNKNOWN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1</v>
      </c>
      <c r="AE115" s="102">
        <f t="shared" si="23"/>
        <v>0</v>
      </c>
      <c r="AF115" s="102">
        <f t="shared" si="23"/>
        <v>1</v>
      </c>
      <c r="AG115" s="102">
        <f t="shared" si="23"/>
        <v>1</v>
      </c>
      <c r="AH115" s="102">
        <f t="shared" si="23"/>
        <v>0</v>
      </c>
      <c r="AI115" s="102">
        <f t="shared" si="23"/>
        <v>0</v>
      </c>
      <c r="AJ115" s="28" t="str">
        <f t="shared" si="7"/>
        <v>UNKNOWN</v>
      </c>
      <c r="AK115" s="41"/>
      <c r="AL115" s="41" t="str">
        <f t="shared" si="10"/>
        <v>2C</v>
      </c>
      <c r="AM115" s="43" t="str">
        <f t="shared" si="11"/>
        <v>00</v>
      </c>
      <c r="AN115" s="43" t="str">
        <f t="shared" si="12"/>
        <v>00</v>
      </c>
      <c r="AO115" s="43" t="str">
        <f t="shared" si="13"/>
        <v>00</v>
      </c>
      <c r="AQ115" t="str">
        <f t="shared" si="8"/>
        <v xml:space="preserve">    (U4)0x0000002CU,                                                           /* 44 UNKNOWN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1</v>
      </c>
      <c r="AE116" s="102">
        <f t="shared" si="23"/>
        <v>0</v>
      </c>
      <c r="AF116" s="102">
        <f t="shared" si="23"/>
        <v>1</v>
      </c>
      <c r="AG116" s="102">
        <f t="shared" si="23"/>
        <v>1</v>
      </c>
      <c r="AH116" s="102">
        <f t="shared" si="23"/>
        <v>0</v>
      </c>
      <c r="AI116" s="102">
        <f t="shared" si="23"/>
        <v>1</v>
      </c>
      <c r="AJ116" s="28" t="str">
        <f t="shared" si="7"/>
        <v>UNKNOWN</v>
      </c>
      <c r="AK116" s="41"/>
      <c r="AL116" s="41" t="str">
        <f t="shared" si="10"/>
        <v>2D</v>
      </c>
      <c r="AM116" s="43" t="str">
        <f t="shared" si="11"/>
        <v>00</v>
      </c>
      <c r="AN116" s="43" t="str">
        <f t="shared" si="12"/>
        <v>00</v>
      </c>
      <c r="AO116" s="43" t="str">
        <f t="shared" si="13"/>
        <v>00</v>
      </c>
      <c r="AQ116" t="str">
        <f t="shared" si="8"/>
        <v xml:space="preserve">    (U4)0x0000002DU,                                                           /* 45 UNKNOWN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1</v>
      </c>
      <c r="AE117" s="102">
        <f t="shared" si="23"/>
        <v>0</v>
      </c>
      <c r="AF117" s="102">
        <f t="shared" si="23"/>
        <v>1</v>
      </c>
      <c r="AG117" s="102">
        <f t="shared" si="23"/>
        <v>1</v>
      </c>
      <c r="AH117" s="102">
        <f t="shared" si="23"/>
        <v>1</v>
      </c>
      <c r="AI117" s="102">
        <f t="shared" si="23"/>
        <v>0</v>
      </c>
      <c r="AJ117" s="28" t="str">
        <f t="shared" si="7"/>
        <v>UNKNOWN</v>
      </c>
      <c r="AK117" s="41"/>
      <c r="AL117" s="41" t="str">
        <f t="shared" si="10"/>
        <v>2E</v>
      </c>
      <c r="AM117" s="43" t="str">
        <f t="shared" si="11"/>
        <v>00</v>
      </c>
      <c r="AN117" s="43" t="str">
        <f t="shared" si="12"/>
        <v>00</v>
      </c>
      <c r="AO117" s="43" t="str">
        <f t="shared" si="13"/>
        <v>00</v>
      </c>
      <c r="AQ117" t="str">
        <f t="shared" si="8"/>
        <v xml:space="preserve">    (U4)0x0000002EU,                                                           /* 46 UNKNOWN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1</v>
      </c>
      <c r="AE118" s="102">
        <f t="shared" si="23"/>
        <v>0</v>
      </c>
      <c r="AF118" s="102">
        <f t="shared" si="23"/>
        <v>1</v>
      </c>
      <c r="AG118" s="102">
        <f t="shared" si="23"/>
        <v>1</v>
      </c>
      <c r="AH118" s="102">
        <f t="shared" si="23"/>
        <v>1</v>
      </c>
      <c r="AI118" s="102">
        <f t="shared" ref="AI118" si="24">IF(AI53=1,1,0)</f>
        <v>1</v>
      </c>
      <c r="AJ118" s="28" t="str">
        <f t="shared" si="7"/>
        <v>UNKNOWN</v>
      </c>
      <c r="AK118" s="41"/>
      <c r="AL118" s="41" t="str">
        <f t="shared" si="10"/>
        <v>2F</v>
      </c>
      <c r="AM118" s="43" t="str">
        <f t="shared" si="11"/>
        <v>00</v>
      </c>
      <c r="AN118" s="43" t="str">
        <f t="shared" si="12"/>
        <v>00</v>
      </c>
      <c r="AO118" s="43" t="str">
        <f t="shared" si="13"/>
        <v>00</v>
      </c>
      <c r="AQ118" t="str">
        <f t="shared" si="8"/>
        <v xml:space="preserve">    (U4)0x0000002FU,                                                           /* 47 UNKNOWN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1</v>
      </c>
      <c r="AE119" s="102">
        <f t="shared" si="25"/>
        <v>1</v>
      </c>
      <c r="AF119" s="102">
        <f t="shared" si="25"/>
        <v>0</v>
      </c>
      <c r="AG119" s="102">
        <f t="shared" si="25"/>
        <v>0</v>
      </c>
      <c r="AH119" s="102">
        <f t="shared" si="25"/>
        <v>0</v>
      </c>
      <c r="AI119" s="102">
        <f t="shared" si="25"/>
        <v>0</v>
      </c>
      <c r="AJ119" s="28" t="str">
        <f t="shared" si="7"/>
        <v>UNKNOWN</v>
      </c>
      <c r="AK119" s="41"/>
      <c r="AL119" s="41" t="str">
        <f t="shared" si="10"/>
        <v>30</v>
      </c>
      <c r="AM119" s="43" t="str">
        <f t="shared" si="11"/>
        <v>00</v>
      </c>
      <c r="AN119" s="43" t="str">
        <f t="shared" si="12"/>
        <v>00</v>
      </c>
      <c r="AO119" s="43" t="str">
        <f t="shared" si="13"/>
        <v>00</v>
      </c>
      <c r="AQ119" t="str">
        <f t="shared" si="8"/>
        <v xml:space="preserve">    (U4)0x00000030U,                                                           /* 48 UNKNOWN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1</v>
      </c>
      <c r="AE120" s="102">
        <f t="shared" si="25"/>
        <v>1</v>
      </c>
      <c r="AF120" s="102">
        <f t="shared" si="25"/>
        <v>0</v>
      </c>
      <c r="AG120" s="102">
        <f t="shared" si="25"/>
        <v>0</v>
      </c>
      <c r="AH120" s="102">
        <f t="shared" si="25"/>
        <v>0</v>
      </c>
      <c r="AI120" s="102">
        <f t="shared" si="25"/>
        <v>1</v>
      </c>
      <c r="AJ120" s="28" t="str">
        <f t="shared" si="7"/>
        <v>UNKNOWN</v>
      </c>
      <c r="AK120" s="41"/>
      <c r="AL120" s="41" t="str">
        <f t="shared" si="10"/>
        <v>31</v>
      </c>
      <c r="AM120" s="43" t="str">
        <f t="shared" si="11"/>
        <v>00</v>
      </c>
      <c r="AN120" s="43" t="str">
        <f t="shared" si="12"/>
        <v>00</v>
      </c>
      <c r="AO120" s="43" t="str">
        <f t="shared" si="13"/>
        <v>00</v>
      </c>
      <c r="AQ120" t="str">
        <f t="shared" si="8"/>
        <v xml:space="preserve">    (U4)0x00000031U,                                                           /* 49 UNKNOWN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1</v>
      </c>
      <c r="AE121" s="102">
        <f t="shared" si="25"/>
        <v>1</v>
      </c>
      <c r="AF121" s="102">
        <f t="shared" si="25"/>
        <v>0</v>
      </c>
      <c r="AG121" s="102">
        <f t="shared" si="25"/>
        <v>0</v>
      </c>
      <c r="AH121" s="102">
        <f t="shared" si="25"/>
        <v>1</v>
      </c>
      <c r="AI121" s="102">
        <f t="shared" si="25"/>
        <v>0</v>
      </c>
      <c r="AJ121" s="28" t="str">
        <f t="shared" si="7"/>
        <v>UNKNOWN</v>
      </c>
      <c r="AK121" s="41"/>
      <c r="AL121" s="41" t="str">
        <f t="shared" si="10"/>
        <v>32</v>
      </c>
      <c r="AM121" s="43" t="str">
        <f t="shared" si="11"/>
        <v>00</v>
      </c>
      <c r="AN121" s="43" t="str">
        <f t="shared" si="12"/>
        <v>00</v>
      </c>
      <c r="AO121" s="43" t="str">
        <f t="shared" si="13"/>
        <v>00</v>
      </c>
      <c r="AQ121" t="str">
        <f t="shared" si="8"/>
        <v xml:space="preserve">    (U4)0x00000032U,                                                           /* 50 UNKNOWN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1</v>
      </c>
      <c r="AE122" s="102">
        <f t="shared" si="25"/>
        <v>1</v>
      </c>
      <c r="AF122" s="102">
        <f t="shared" si="25"/>
        <v>0</v>
      </c>
      <c r="AG122" s="102">
        <f t="shared" si="25"/>
        <v>0</v>
      </c>
      <c r="AH122" s="102">
        <f t="shared" si="25"/>
        <v>1</v>
      </c>
      <c r="AI122" s="102">
        <f t="shared" si="25"/>
        <v>1</v>
      </c>
      <c r="AJ122" s="28" t="str">
        <f t="shared" si="7"/>
        <v>UNKNOWN</v>
      </c>
      <c r="AK122" s="41"/>
      <c r="AL122" s="41" t="str">
        <f t="shared" si="10"/>
        <v>33</v>
      </c>
      <c r="AM122" s="43" t="str">
        <f t="shared" si="11"/>
        <v>00</v>
      </c>
      <c r="AN122" s="43" t="str">
        <f t="shared" si="12"/>
        <v>00</v>
      </c>
      <c r="AO122" s="43" t="str">
        <f t="shared" si="13"/>
        <v>00</v>
      </c>
      <c r="AQ122" t="str">
        <f t="shared" si="8"/>
        <v xml:space="preserve">    (U4)0x00000033U,                                                           /* 51 UNKNOWN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1</v>
      </c>
      <c r="AE123" s="102">
        <f t="shared" si="25"/>
        <v>1</v>
      </c>
      <c r="AF123" s="102">
        <f t="shared" si="25"/>
        <v>0</v>
      </c>
      <c r="AG123" s="102">
        <f t="shared" si="25"/>
        <v>1</v>
      </c>
      <c r="AH123" s="102">
        <f t="shared" si="25"/>
        <v>0</v>
      </c>
      <c r="AI123" s="102">
        <f t="shared" si="25"/>
        <v>0</v>
      </c>
      <c r="AJ123" s="28" t="str">
        <f t="shared" si="7"/>
        <v>UNKNOWN</v>
      </c>
      <c r="AK123" s="41"/>
      <c r="AL123" s="41" t="str">
        <f t="shared" si="10"/>
        <v>34</v>
      </c>
      <c r="AM123" s="43" t="str">
        <f t="shared" si="11"/>
        <v>00</v>
      </c>
      <c r="AN123" s="43" t="str">
        <f t="shared" si="12"/>
        <v>00</v>
      </c>
      <c r="AO123" s="43" t="str">
        <f t="shared" si="13"/>
        <v>00</v>
      </c>
      <c r="AQ123" t="str">
        <f t="shared" si="8"/>
        <v xml:space="preserve">    (U4)0x00000034U,                                                           /* 52 UNKNOWN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1</v>
      </c>
      <c r="AE124" s="102">
        <f t="shared" si="25"/>
        <v>1</v>
      </c>
      <c r="AF124" s="102">
        <f t="shared" si="25"/>
        <v>0</v>
      </c>
      <c r="AG124" s="102">
        <f t="shared" si="25"/>
        <v>1</v>
      </c>
      <c r="AH124" s="102">
        <f t="shared" si="25"/>
        <v>0</v>
      </c>
      <c r="AI124" s="102">
        <f t="shared" si="25"/>
        <v>1</v>
      </c>
      <c r="AJ124" s="28" t="str">
        <f t="shared" si="7"/>
        <v>UNKNOWN</v>
      </c>
      <c r="AK124" s="41"/>
      <c r="AL124" s="41" t="str">
        <f t="shared" si="10"/>
        <v>35</v>
      </c>
      <c r="AM124" s="43" t="str">
        <f t="shared" si="11"/>
        <v>00</v>
      </c>
      <c r="AN124" s="43" t="str">
        <f t="shared" si="12"/>
        <v>00</v>
      </c>
      <c r="AO124" s="43" t="str">
        <f t="shared" si="13"/>
        <v>00</v>
      </c>
      <c r="AQ124" t="str">
        <f t="shared" si="8"/>
        <v xml:space="preserve">    (U4)0x00000035U,                                                           /* 53 UNKNOWN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1</v>
      </c>
      <c r="AE125" s="102">
        <f t="shared" si="25"/>
        <v>1</v>
      </c>
      <c r="AF125" s="102">
        <f t="shared" si="25"/>
        <v>0</v>
      </c>
      <c r="AG125" s="102">
        <f t="shared" si="25"/>
        <v>1</v>
      </c>
      <c r="AH125" s="102">
        <f t="shared" si="25"/>
        <v>1</v>
      </c>
      <c r="AI125" s="102">
        <f t="shared" si="25"/>
        <v>0</v>
      </c>
      <c r="AJ125" s="28" t="str">
        <f t="shared" si="7"/>
        <v>UNKNOWN</v>
      </c>
      <c r="AK125" s="41"/>
      <c r="AL125" s="41" t="str">
        <f t="shared" si="10"/>
        <v>36</v>
      </c>
      <c r="AM125" s="43" t="str">
        <f t="shared" si="11"/>
        <v>00</v>
      </c>
      <c r="AN125" s="43" t="str">
        <f t="shared" si="12"/>
        <v>00</v>
      </c>
      <c r="AO125" s="43" t="str">
        <f t="shared" si="13"/>
        <v>00</v>
      </c>
      <c r="AQ125" t="str">
        <f t="shared" si="8"/>
        <v xml:space="preserve">    (U4)0x00000036U,                                                           /* 54 UNKNOWN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1</v>
      </c>
      <c r="AE126" s="102">
        <f t="shared" si="25"/>
        <v>1</v>
      </c>
      <c r="AF126" s="102">
        <f t="shared" si="25"/>
        <v>0</v>
      </c>
      <c r="AG126" s="102">
        <f t="shared" si="25"/>
        <v>1</v>
      </c>
      <c r="AH126" s="102">
        <f t="shared" si="25"/>
        <v>1</v>
      </c>
      <c r="AI126" s="102">
        <f t="shared" ref="AI126" si="26">IF(AI61=1,1,0)</f>
        <v>1</v>
      </c>
      <c r="AJ126" s="28" t="str">
        <f t="shared" si="7"/>
        <v>UNKNOWN</v>
      </c>
      <c r="AK126" s="41"/>
      <c r="AL126" s="41" t="str">
        <f t="shared" si="10"/>
        <v>37</v>
      </c>
      <c r="AM126" s="43" t="str">
        <f t="shared" si="11"/>
        <v>00</v>
      </c>
      <c r="AN126" s="43" t="str">
        <f t="shared" si="12"/>
        <v>00</v>
      </c>
      <c r="AO126" s="43" t="str">
        <f t="shared" si="13"/>
        <v>00</v>
      </c>
      <c r="AQ126" t="str">
        <f t="shared" si="8"/>
        <v xml:space="preserve">    (U4)0x00000037U,                                                           /* 55 UNKNOWN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1</v>
      </c>
      <c r="AE127" s="102">
        <f t="shared" si="27"/>
        <v>1</v>
      </c>
      <c r="AF127" s="102">
        <f t="shared" si="27"/>
        <v>1</v>
      </c>
      <c r="AG127" s="102">
        <f t="shared" si="27"/>
        <v>0</v>
      </c>
      <c r="AH127" s="102">
        <f t="shared" si="27"/>
        <v>0</v>
      </c>
      <c r="AI127" s="102">
        <f t="shared" si="27"/>
        <v>0</v>
      </c>
      <c r="AJ127" s="28" t="str">
        <f t="shared" si="7"/>
        <v>UNKNOWN</v>
      </c>
      <c r="AK127" s="41"/>
      <c r="AL127" s="41" t="str">
        <f t="shared" si="10"/>
        <v>38</v>
      </c>
      <c r="AM127" s="43" t="str">
        <f t="shared" si="11"/>
        <v>00</v>
      </c>
      <c r="AN127" s="43" t="str">
        <f t="shared" si="12"/>
        <v>00</v>
      </c>
      <c r="AO127" s="43" t="str">
        <f t="shared" si="13"/>
        <v>00</v>
      </c>
      <c r="AQ127" t="str">
        <f t="shared" si="8"/>
        <v xml:space="preserve">    (U4)0x00000038U,                                                           /* 56 UNKNOWN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1</v>
      </c>
      <c r="AE128" s="102">
        <f t="shared" si="27"/>
        <v>1</v>
      </c>
      <c r="AF128" s="102">
        <f t="shared" si="27"/>
        <v>1</v>
      </c>
      <c r="AG128" s="102">
        <f t="shared" si="27"/>
        <v>0</v>
      </c>
      <c r="AH128" s="102">
        <f t="shared" si="27"/>
        <v>0</v>
      </c>
      <c r="AI128" s="102">
        <f t="shared" si="27"/>
        <v>1</v>
      </c>
      <c r="AJ128" s="28" t="str">
        <f t="shared" si="7"/>
        <v>UNKNOWN</v>
      </c>
      <c r="AK128" s="41"/>
      <c r="AL128" s="41" t="str">
        <f t="shared" si="10"/>
        <v>39</v>
      </c>
      <c r="AM128" s="43" t="str">
        <f t="shared" si="11"/>
        <v>00</v>
      </c>
      <c r="AN128" s="43" t="str">
        <f t="shared" si="12"/>
        <v>00</v>
      </c>
      <c r="AO128" s="43" t="str">
        <f t="shared" si="13"/>
        <v>00</v>
      </c>
      <c r="AQ128" t="str">
        <f t="shared" si="8"/>
        <v xml:space="preserve">    (U4)0x00000039U,                                                           /* 57 UNKNOWN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1</v>
      </c>
      <c r="AE129" s="102">
        <f t="shared" si="27"/>
        <v>1</v>
      </c>
      <c r="AF129" s="102">
        <f t="shared" si="27"/>
        <v>1</v>
      </c>
      <c r="AG129" s="102">
        <f t="shared" si="27"/>
        <v>0</v>
      </c>
      <c r="AH129" s="102">
        <f t="shared" si="27"/>
        <v>1</v>
      </c>
      <c r="AI129" s="102">
        <f t="shared" si="27"/>
        <v>0</v>
      </c>
      <c r="AJ129" s="28" t="str">
        <f t="shared" si="7"/>
        <v>UNKNOWN</v>
      </c>
      <c r="AK129" s="41"/>
      <c r="AL129" s="41" t="str">
        <f t="shared" si="10"/>
        <v>3A</v>
      </c>
      <c r="AM129" s="43" t="str">
        <f t="shared" si="11"/>
        <v>00</v>
      </c>
      <c r="AN129" s="43" t="str">
        <f t="shared" si="12"/>
        <v>00</v>
      </c>
      <c r="AO129" s="43" t="str">
        <f t="shared" si="13"/>
        <v>00</v>
      </c>
      <c r="AQ129" t="str">
        <f t="shared" si="8"/>
        <v xml:space="preserve">    (U4)0x0000003AU,                                                           /* 58 UNKNOWN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1</v>
      </c>
      <c r="AE130" s="102">
        <f t="shared" si="27"/>
        <v>1</v>
      </c>
      <c r="AF130" s="102">
        <f t="shared" si="27"/>
        <v>1</v>
      </c>
      <c r="AG130" s="102">
        <f t="shared" si="27"/>
        <v>0</v>
      </c>
      <c r="AH130" s="102">
        <f t="shared" si="27"/>
        <v>1</v>
      </c>
      <c r="AI130" s="102">
        <f t="shared" si="27"/>
        <v>1</v>
      </c>
      <c r="AJ130" s="28" t="str">
        <f t="shared" si="7"/>
        <v>UNKNOWN</v>
      </c>
      <c r="AK130" s="41"/>
      <c r="AL130" s="41" t="str">
        <f t="shared" si="10"/>
        <v>3B</v>
      </c>
      <c r="AM130" s="43" t="str">
        <f t="shared" si="11"/>
        <v>00</v>
      </c>
      <c r="AN130" s="43" t="str">
        <f t="shared" si="12"/>
        <v>00</v>
      </c>
      <c r="AO130" s="43" t="str">
        <f t="shared" si="13"/>
        <v>00</v>
      </c>
      <c r="AQ130" t="str">
        <f t="shared" si="8"/>
        <v xml:space="preserve">    (U4)0x0000003BU,                                                           /* 59 UNKNOWN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1</v>
      </c>
      <c r="AE131" s="102">
        <f t="shared" si="27"/>
        <v>1</v>
      </c>
      <c r="AF131" s="102">
        <f t="shared" si="27"/>
        <v>1</v>
      </c>
      <c r="AG131" s="102">
        <f t="shared" si="27"/>
        <v>1</v>
      </c>
      <c r="AH131" s="102">
        <f t="shared" si="27"/>
        <v>0</v>
      </c>
      <c r="AI131" s="102">
        <f t="shared" si="27"/>
        <v>0</v>
      </c>
      <c r="AJ131" s="28" t="str">
        <f t="shared" si="7"/>
        <v>UNKNOWN</v>
      </c>
      <c r="AK131" s="41"/>
      <c r="AL131" s="41" t="str">
        <f t="shared" si="10"/>
        <v>3C</v>
      </c>
      <c r="AM131" s="43" t="str">
        <f t="shared" si="11"/>
        <v>00</v>
      </c>
      <c r="AN131" s="43" t="str">
        <f t="shared" si="12"/>
        <v>00</v>
      </c>
      <c r="AO131" s="43" t="str">
        <f t="shared" si="13"/>
        <v>00</v>
      </c>
      <c r="AQ131" t="str">
        <f t="shared" si="8"/>
        <v xml:space="preserve">    (U4)0x0000003CU,                                                           /* 60 UNKNOWN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1</v>
      </c>
      <c r="AE132" s="102">
        <f t="shared" si="27"/>
        <v>1</v>
      </c>
      <c r="AF132" s="102">
        <f t="shared" si="27"/>
        <v>1</v>
      </c>
      <c r="AG132" s="102">
        <f t="shared" si="27"/>
        <v>1</v>
      </c>
      <c r="AH132" s="102">
        <f t="shared" si="27"/>
        <v>0</v>
      </c>
      <c r="AI132" s="102">
        <f t="shared" si="27"/>
        <v>1</v>
      </c>
      <c r="AJ132" s="28" t="str">
        <f t="shared" si="7"/>
        <v>UNKNOWN</v>
      </c>
      <c r="AK132" s="41"/>
      <c r="AL132" s="41" t="str">
        <f t="shared" si="10"/>
        <v>3D</v>
      </c>
      <c r="AM132" s="43" t="str">
        <f t="shared" si="11"/>
        <v>00</v>
      </c>
      <c r="AN132" s="43" t="str">
        <f t="shared" si="12"/>
        <v>00</v>
      </c>
      <c r="AO132" s="43" t="str">
        <f t="shared" si="13"/>
        <v>00</v>
      </c>
      <c r="AQ132" t="str">
        <f t="shared" si="8"/>
        <v xml:space="preserve">    (U4)0x0000003DU,                                                           /* 61 UNKNOWN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1</v>
      </c>
      <c r="AE133" s="102">
        <f t="shared" si="27"/>
        <v>1</v>
      </c>
      <c r="AF133" s="102">
        <f t="shared" si="27"/>
        <v>1</v>
      </c>
      <c r="AG133" s="102">
        <f t="shared" si="27"/>
        <v>1</v>
      </c>
      <c r="AH133" s="102">
        <f t="shared" si="27"/>
        <v>1</v>
      </c>
      <c r="AI133" s="102">
        <f t="shared" si="27"/>
        <v>0</v>
      </c>
      <c r="AJ133" s="28" t="str">
        <f t="shared" si="7"/>
        <v>UNKNOWN</v>
      </c>
      <c r="AK133" s="41"/>
      <c r="AL133" s="41" t="str">
        <f t="shared" si="10"/>
        <v>3E</v>
      </c>
      <c r="AM133" s="43" t="str">
        <f t="shared" si="11"/>
        <v>00</v>
      </c>
      <c r="AN133" s="43" t="str">
        <f t="shared" si="12"/>
        <v>00</v>
      </c>
      <c r="AO133" s="43" t="str">
        <f t="shared" si="13"/>
        <v>00</v>
      </c>
      <c r="AQ133" t="str">
        <f t="shared" si="8"/>
        <v xml:space="preserve">    (U4)0x0000003EU,                                                           /* 62 UNKNOWN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1</v>
      </c>
      <c r="AE134" s="102">
        <f t="shared" si="27"/>
        <v>1</v>
      </c>
      <c r="AF134" s="102">
        <f t="shared" si="27"/>
        <v>1</v>
      </c>
      <c r="AG134" s="102">
        <f t="shared" si="27"/>
        <v>1</v>
      </c>
      <c r="AH134" s="102">
        <f t="shared" si="27"/>
        <v>1</v>
      </c>
      <c r="AI134" s="102">
        <f t="shared" ref="AI134" si="28">IF(AI69=1,1,0)</f>
        <v>1</v>
      </c>
      <c r="AJ134" s="28" t="str">
        <f t="shared" si="7"/>
        <v>UNKNOWN</v>
      </c>
      <c r="AK134" s="41"/>
      <c r="AL134" s="41" t="str">
        <f t="shared" si="10"/>
        <v>3F</v>
      </c>
      <c r="AM134" s="43" t="str">
        <f t="shared" si="11"/>
        <v>00</v>
      </c>
      <c r="AN134" s="43" t="str">
        <f t="shared" si="12"/>
        <v>00</v>
      </c>
      <c r="AO134" s="43" t="str">
        <f t="shared" si="13"/>
        <v>00</v>
      </c>
      <c r="AQ134" t="str">
        <f t="shared" si="8"/>
        <v xml:space="preserve">    (U4)0x0000003FU                                                            /* 63 UNKNOWN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PD2</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1</v>
      </c>
      <c r="AE136" s="102">
        <f t="shared" si="29"/>
        <v>1</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3F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1</v>
      </c>
      <c r="AE137" s="102">
        <f t="shared" si="29"/>
        <v>1</v>
      </c>
      <c r="AF137" s="102">
        <f t="shared" si="29"/>
        <v>1</v>
      </c>
      <c r="AG137" s="102">
        <f t="shared" si="29"/>
        <v>1</v>
      </c>
      <c r="AH137" s="102">
        <f t="shared" si="29"/>
        <v>1</v>
      </c>
      <c r="AI137" s="102">
        <f t="shared" si="29"/>
        <v>1</v>
      </c>
      <c r="AJ137" s="28" t="str">
        <f t="shared" si="30"/>
        <v>IND1</v>
      </c>
      <c r="AK137" s="41"/>
      <c r="AL137" s="41" t="str">
        <f t="shared" ref="AL137:AL199" si="33">BIN2HEX(AB137&amp;AC137&amp;AD137&amp;AE137&amp;AF137&amp;AG137&amp;AH137&amp;AI137,2)</f>
        <v>3F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(U4)0x0000003FU,                                                           /* 01 IND1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1</v>
      </c>
      <c r="AE138" s="102">
        <f t="shared" si="29"/>
        <v>1</v>
      </c>
      <c r="AF138" s="102">
        <f t="shared" si="29"/>
        <v>1</v>
      </c>
      <c r="AG138" s="102">
        <f t="shared" si="29"/>
        <v>1</v>
      </c>
      <c r="AH138" s="102">
        <f t="shared" si="29"/>
        <v>1</v>
      </c>
      <c r="AI138" s="102">
        <f t="shared" si="29"/>
        <v>1</v>
      </c>
      <c r="AJ138" s="28" t="str">
        <f t="shared" si="30"/>
        <v>IND2</v>
      </c>
      <c r="AK138" s="41"/>
      <c r="AL138" s="41" t="str">
        <f t="shared" si="33"/>
        <v>3F</v>
      </c>
      <c r="AM138" s="43" t="str">
        <f t="shared" si="34"/>
        <v>00</v>
      </c>
      <c r="AN138" s="43" t="str">
        <f t="shared" si="35"/>
        <v>00</v>
      </c>
      <c r="AO138" s="43" t="str">
        <f t="shared" si="36"/>
        <v>00</v>
      </c>
      <c r="AQ138" t="str">
        <f t="shared" si="31"/>
        <v xml:space="preserve">    (U4)0x0000003FU,                                                           /* 02 IND2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1</v>
      </c>
      <c r="AE139" s="102">
        <f t="shared" si="29"/>
        <v>1</v>
      </c>
      <c r="AF139" s="102">
        <f t="shared" si="29"/>
        <v>1</v>
      </c>
      <c r="AG139" s="102">
        <f t="shared" si="29"/>
        <v>1</v>
      </c>
      <c r="AH139" s="102">
        <f t="shared" si="29"/>
        <v>1</v>
      </c>
      <c r="AI139" s="102">
        <f t="shared" si="29"/>
        <v>1</v>
      </c>
      <c r="AJ139" s="28" t="str">
        <f t="shared" si="30"/>
        <v>IND3</v>
      </c>
      <c r="AK139" s="41"/>
      <c r="AL139" s="41" t="str">
        <f t="shared" si="33"/>
        <v>3F</v>
      </c>
      <c r="AM139" s="43" t="str">
        <f t="shared" si="34"/>
        <v>00</v>
      </c>
      <c r="AN139" s="43" t="str">
        <f t="shared" si="35"/>
        <v>00</v>
      </c>
      <c r="AO139" s="43" t="str">
        <f t="shared" si="36"/>
        <v>00</v>
      </c>
      <c r="AQ139" t="str">
        <f t="shared" si="31"/>
        <v xml:space="preserve">    (U4)0x0000003FU,                                                           /* 03 IND3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1</v>
      </c>
      <c r="AE140" s="102">
        <f t="shared" si="29"/>
        <v>1</v>
      </c>
      <c r="AF140" s="102">
        <f t="shared" si="29"/>
        <v>1</v>
      </c>
      <c r="AG140" s="102">
        <f t="shared" si="29"/>
        <v>1</v>
      </c>
      <c r="AH140" s="102">
        <f t="shared" si="29"/>
        <v>1</v>
      </c>
      <c r="AI140" s="102">
        <f t="shared" si="29"/>
        <v>1</v>
      </c>
      <c r="AJ140" s="28" t="str">
        <f t="shared" si="30"/>
        <v>IND7</v>
      </c>
      <c r="AK140" s="41"/>
      <c r="AL140" s="41" t="str">
        <f t="shared" si="33"/>
        <v>3F</v>
      </c>
      <c r="AM140" s="43" t="str">
        <f t="shared" si="34"/>
        <v>00</v>
      </c>
      <c r="AN140" s="43" t="str">
        <f t="shared" si="35"/>
        <v>00</v>
      </c>
      <c r="AO140" s="43" t="str">
        <f t="shared" si="36"/>
        <v>00</v>
      </c>
      <c r="AQ140" t="str">
        <f t="shared" si="31"/>
        <v xml:space="preserve">    (U4)0x0000003FU,                                                           /* 04 IND7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1</v>
      </c>
      <c r="AE141" s="102">
        <f t="shared" si="29"/>
        <v>1</v>
      </c>
      <c r="AF141" s="102">
        <f t="shared" si="29"/>
        <v>1</v>
      </c>
      <c r="AG141" s="102">
        <f t="shared" si="29"/>
        <v>1</v>
      </c>
      <c r="AH141" s="102">
        <f t="shared" si="29"/>
        <v>1</v>
      </c>
      <c r="AI141" s="102">
        <f t="shared" si="29"/>
        <v>1</v>
      </c>
      <c r="AJ141" s="28" t="str">
        <f t="shared" si="30"/>
        <v>IND8</v>
      </c>
      <c r="AK141" s="41"/>
      <c r="AL141" s="41" t="str">
        <f t="shared" si="33"/>
        <v>3F</v>
      </c>
      <c r="AM141" s="43" t="str">
        <f t="shared" si="34"/>
        <v>00</v>
      </c>
      <c r="AN141" s="43" t="str">
        <f t="shared" si="35"/>
        <v>00</v>
      </c>
      <c r="AO141" s="43" t="str">
        <f t="shared" si="36"/>
        <v>00</v>
      </c>
      <c r="AQ141" t="str">
        <f t="shared" si="31"/>
        <v xml:space="preserve">    (U4)0x0000003FU,                                                           /* 05 IND8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1</v>
      </c>
      <c r="AE142" s="102">
        <f t="shared" si="29"/>
        <v>1</v>
      </c>
      <c r="AF142" s="102">
        <f t="shared" si="29"/>
        <v>1</v>
      </c>
      <c r="AG142" s="102">
        <f t="shared" si="29"/>
        <v>1</v>
      </c>
      <c r="AH142" s="102">
        <f t="shared" si="29"/>
        <v>1</v>
      </c>
      <c r="AI142" s="102">
        <f t="shared" si="29"/>
        <v>1</v>
      </c>
      <c r="AJ142" s="28" t="str">
        <f t="shared" si="30"/>
        <v>IND9</v>
      </c>
      <c r="AK142" s="41"/>
      <c r="AL142" s="41" t="str">
        <f t="shared" si="33"/>
        <v>3F</v>
      </c>
      <c r="AM142" s="43" t="str">
        <f t="shared" si="34"/>
        <v>00</v>
      </c>
      <c r="AN142" s="43" t="str">
        <f t="shared" si="35"/>
        <v>00</v>
      </c>
      <c r="AO142" s="43" t="str">
        <f t="shared" si="36"/>
        <v>00</v>
      </c>
      <c r="AQ142" t="str">
        <f t="shared" si="31"/>
        <v xml:space="preserve">    (U4)0x0000003FU,                                                           /* 06 IND9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1</v>
      </c>
      <c r="AE143" s="102">
        <f t="shared" si="29"/>
        <v>1</v>
      </c>
      <c r="AF143" s="102">
        <f t="shared" si="29"/>
        <v>1</v>
      </c>
      <c r="AG143" s="102">
        <f t="shared" si="29"/>
        <v>1</v>
      </c>
      <c r="AH143" s="102">
        <f t="shared" si="29"/>
        <v>1</v>
      </c>
      <c r="AI143" s="102">
        <f t="shared" ref="AI143" si="37">IF(OR(AI13=0,AI13=1),1,0)</f>
        <v>1</v>
      </c>
      <c r="AJ143" s="28" t="str">
        <f t="shared" si="30"/>
        <v>IND10</v>
      </c>
      <c r="AK143" s="41"/>
      <c r="AL143" s="41" t="str">
        <f t="shared" si="33"/>
        <v>3F</v>
      </c>
      <c r="AM143" s="43" t="str">
        <f t="shared" si="34"/>
        <v>00</v>
      </c>
      <c r="AN143" s="43" t="str">
        <f t="shared" si="35"/>
        <v>00</v>
      </c>
      <c r="AO143" s="43" t="str">
        <f t="shared" si="36"/>
        <v>00</v>
      </c>
      <c r="AQ143" t="str">
        <f t="shared" si="31"/>
        <v xml:space="preserve">    (U4)0x0000003FU,                                                           /* 07 IND10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1</v>
      </c>
      <c r="AE144" s="102">
        <f t="shared" si="38"/>
        <v>1</v>
      </c>
      <c r="AF144" s="102">
        <f t="shared" si="38"/>
        <v>1</v>
      </c>
      <c r="AG144" s="102">
        <f t="shared" si="38"/>
        <v>1</v>
      </c>
      <c r="AH144" s="102">
        <f t="shared" si="38"/>
        <v>1</v>
      </c>
      <c r="AI144" s="102">
        <f t="shared" si="38"/>
        <v>1</v>
      </c>
      <c r="AJ144" s="28" t="str">
        <f t="shared" si="30"/>
        <v>IND11</v>
      </c>
      <c r="AK144" s="41"/>
      <c r="AL144" s="41" t="str">
        <f t="shared" si="33"/>
        <v>3F</v>
      </c>
      <c r="AM144" s="43" t="str">
        <f t="shared" si="34"/>
        <v>00</v>
      </c>
      <c r="AN144" s="43" t="str">
        <f t="shared" si="35"/>
        <v>00</v>
      </c>
      <c r="AO144" s="43" t="str">
        <f t="shared" si="36"/>
        <v>00</v>
      </c>
      <c r="AQ144" t="str">
        <f t="shared" si="31"/>
        <v xml:space="preserve">    (U4)0x0000003FU,                                                           /* 08 IND11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1</v>
      </c>
      <c r="AE145" s="102">
        <f t="shared" si="38"/>
        <v>1</v>
      </c>
      <c r="AF145" s="102">
        <f t="shared" si="38"/>
        <v>1</v>
      </c>
      <c r="AG145" s="102">
        <f t="shared" si="38"/>
        <v>1</v>
      </c>
      <c r="AH145" s="102">
        <f t="shared" si="38"/>
        <v>1</v>
      </c>
      <c r="AI145" s="102">
        <f t="shared" si="38"/>
        <v>1</v>
      </c>
      <c r="AJ145" s="28" t="str">
        <f t="shared" si="30"/>
        <v>IND12</v>
      </c>
      <c r="AK145" s="41"/>
      <c r="AL145" s="41" t="str">
        <f t="shared" si="33"/>
        <v>3F</v>
      </c>
      <c r="AM145" s="43" t="str">
        <f t="shared" si="34"/>
        <v>00</v>
      </c>
      <c r="AN145" s="43" t="str">
        <f t="shared" si="35"/>
        <v>00</v>
      </c>
      <c r="AO145" s="43" t="str">
        <f t="shared" si="36"/>
        <v>00</v>
      </c>
      <c r="AQ145" t="str">
        <f t="shared" si="31"/>
        <v xml:space="preserve">    (U4)0x0000003FU,                                                           /* 09 IND12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1</v>
      </c>
      <c r="AE146" s="102">
        <f t="shared" si="38"/>
        <v>1</v>
      </c>
      <c r="AF146" s="102">
        <f t="shared" si="38"/>
        <v>1</v>
      </c>
      <c r="AG146" s="102">
        <f t="shared" si="38"/>
        <v>1</v>
      </c>
      <c r="AH146" s="102">
        <f t="shared" si="38"/>
        <v>1</v>
      </c>
      <c r="AI146" s="102">
        <f t="shared" si="38"/>
        <v>1</v>
      </c>
      <c r="AJ146" s="28" t="str">
        <f t="shared" si="30"/>
        <v>IND13</v>
      </c>
      <c r="AK146" s="41"/>
      <c r="AL146" s="41" t="str">
        <f t="shared" si="33"/>
        <v>3F</v>
      </c>
      <c r="AM146" s="43" t="str">
        <f t="shared" si="34"/>
        <v>00</v>
      </c>
      <c r="AN146" s="43" t="str">
        <f t="shared" si="35"/>
        <v>00</v>
      </c>
      <c r="AO146" s="43" t="str">
        <f t="shared" si="36"/>
        <v>00</v>
      </c>
      <c r="AQ146" t="str">
        <f t="shared" si="31"/>
        <v xml:space="preserve">    (U4)0x0000003FU,                                                           /* 10 IND13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1</v>
      </c>
      <c r="AE147" s="102">
        <f t="shared" si="38"/>
        <v>1</v>
      </c>
      <c r="AF147" s="102">
        <f t="shared" si="38"/>
        <v>1</v>
      </c>
      <c r="AG147" s="102">
        <f t="shared" si="38"/>
        <v>1</v>
      </c>
      <c r="AH147" s="102">
        <f t="shared" si="38"/>
        <v>1</v>
      </c>
      <c r="AI147" s="102">
        <f t="shared" si="38"/>
        <v>1</v>
      </c>
      <c r="AJ147" s="28" t="str">
        <f t="shared" si="30"/>
        <v>IND4</v>
      </c>
      <c r="AK147" s="41"/>
      <c r="AL147" s="41" t="str">
        <f t="shared" si="33"/>
        <v>3F</v>
      </c>
      <c r="AM147" s="43" t="str">
        <f t="shared" si="34"/>
        <v>00</v>
      </c>
      <c r="AN147" s="43" t="str">
        <f t="shared" si="35"/>
        <v>00</v>
      </c>
      <c r="AO147" s="43" t="str">
        <f t="shared" si="36"/>
        <v>00</v>
      </c>
      <c r="AQ147" t="str">
        <f t="shared" si="31"/>
        <v xml:space="preserve">    (U4)0x0000003FU,                                                           /* 11 IND4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1</v>
      </c>
      <c r="AE148" s="102">
        <f t="shared" si="38"/>
        <v>1</v>
      </c>
      <c r="AF148" s="102">
        <f t="shared" si="38"/>
        <v>1</v>
      </c>
      <c r="AG148" s="102">
        <f t="shared" si="38"/>
        <v>1</v>
      </c>
      <c r="AH148" s="102">
        <f t="shared" si="38"/>
        <v>1</v>
      </c>
      <c r="AI148" s="102">
        <f t="shared" si="38"/>
        <v>1</v>
      </c>
      <c r="AJ148" s="28" t="str">
        <f t="shared" si="30"/>
        <v>IND5</v>
      </c>
      <c r="AK148" s="41"/>
      <c r="AL148" s="41" t="str">
        <f t="shared" si="33"/>
        <v>3F</v>
      </c>
      <c r="AM148" s="43" t="str">
        <f t="shared" si="34"/>
        <v>00</v>
      </c>
      <c r="AN148" s="43" t="str">
        <f t="shared" si="35"/>
        <v>00</v>
      </c>
      <c r="AO148" s="43" t="str">
        <f t="shared" si="36"/>
        <v>00</v>
      </c>
      <c r="AQ148" t="str">
        <f t="shared" si="31"/>
        <v xml:space="preserve">    (U4)0x0000003FU,                                                           /* 12 IND5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1</v>
      </c>
      <c r="AE149" s="102">
        <f t="shared" si="38"/>
        <v>1</v>
      </c>
      <c r="AF149" s="102">
        <f t="shared" si="38"/>
        <v>1</v>
      </c>
      <c r="AG149" s="102">
        <f t="shared" si="38"/>
        <v>1</v>
      </c>
      <c r="AH149" s="102">
        <f t="shared" si="38"/>
        <v>1</v>
      </c>
      <c r="AI149" s="102">
        <f t="shared" si="38"/>
        <v>1</v>
      </c>
      <c r="AJ149" s="28" t="str">
        <f t="shared" si="30"/>
        <v>IND15</v>
      </c>
      <c r="AK149" s="41"/>
      <c r="AL149" s="41" t="str">
        <f t="shared" si="33"/>
        <v>3F</v>
      </c>
      <c r="AM149" s="43" t="str">
        <f t="shared" si="34"/>
        <v>00</v>
      </c>
      <c r="AN149" s="43" t="str">
        <f t="shared" si="35"/>
        <v>00</v>
      </c>
      <c r="AO149" s="43" t="str">
        <f t="shared" si="36"/>
        <v>00</v>
      </c>
      <c r="AQ149" t="str">
        <f t="shared" si="31"/>
        <v xml:space="preserve">    (U4)0x0000003FU,                                                           /* 13 IND15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1</v>
      </c>
      <c r="AE150" s="102">
        <f t="shared" si="38"/>
        <v>1</v>
      </c>
      <c r="AF150" s="102">
        <f t="shared" si="38"/>
        <v>1</v>
      </c>
      <c r="AG150" s="102">
        <f t="shared" si="38"/>
        <v>1</v>
      </c>
      <c r="AH150" s="102">
        <f t="shared" si="38"/>
        <v>1</v>
      </c>
      <c r="AI150" s="102">
        <f t="shared" si="38"/>
        <v>1</v>
      </c>
      <c r="AJ150" s="28" t="str">
        <f t="shared" si="30"/>
        <v>IND14</v>
      </c>
      <c r="AK150" s="41"/>
      <c r="AL150" s="41" t="str">
        <f t="shared" si="33"/>
        <v>3F</v>
      </c>
      <c r="AM150" s="43" t="str">
        <f t="shared" si="34"/>
        <v>00</v>
      </c>
      <c r="AN150" s="43" t="str">
        <f t="shared" si="35"/>
        <v>00</v>
      </c>
      <c r="AO150" s="43" t="str">
        <f t="shared" si="36"/>
        <v>00</v>
      </c>
      <c r="AQ150" t="str">
        <f t="shared" si="31"/>
        <v xml:space="preserve">    (U4)0x0000003FU,                                                           /* 14 IND14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1</v>
      </c>
      <c r="AE151" s="102">
        <f t="shared" si="38"/>
        <v>1</v>
      </c>
      <c r="AF151" s="102">
        <f t="shared" si="38"/>
        <v>1</v>
      </c>
      <c r="AG151" s="102">
        <f t="shared" si="38"/>
        <v>1</v>
      </c>
      <c r="AH151" s="102">
        <f t="shared" si="38"/>
        <v>1</v>
      </c>
      <c r="AI151" s="102">
        <f t="shared" ref="AI151" si="39">IF(OR(AI21=0,AI21=1),1,0)</f>
        <v>1</v>
      </c>
      <c r="AJ151" s="28" t="str">
        <f t="shared" si="30"/>
        <v>IND6</v>
      </c>
      <c r="AK151" s="41"/>
      <c r="AL151" s="41" t="str">
        <f t="shared" si="33"/>
        <v>3F</v>
      </c>
      <c r="AM151" s="43" t="str">
        <f t="shared" si="34"/>
        <v>00</v>
      </c>
      <c r="AN151" s="43" t="str">
        <f t="shared" si="35"/>
        <v>00</v>
      </c>
      <c r="AO151" s="43" t="str">
        <f t="shared" si="36"/>
        <v>00</v>
      </c>
      <c r="AQ151" t="str">
        <f t="shared" si="31"/>
        <v xml:space="preserve">    (U4)0x0000003FU,                                                           /* 15 IND6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1</v>
      </c>
      <c r="AE152" s="102">
        <f t="shared" si="40"/>
        <v>1</v>
      </c>
      <c r="AF152" s="102">
        <f t="shared" si="40"/>
        <v>1</v>
      </c>
      <c r="AG152" s="102">
        <f t="shared" si="40"/>
        <v>1</v>
      </c>
      <c r="AH152" s="102">
        <f t="shared" si="40"/>
        <v>1</v>
      </c>
      <c r="AI152" s="102">
        <f t="shared" si="40"/>
        <v>1</v>
      </c>
      <c r="AJ152" s="28" t="str">
        <f t="shared" si="30"/>
        <v>UNKNOWN</v>
      </c>
      <c r="AK152" s="41"/>
      <c r="AL152" s="41" t="str">
        <f t="shared" si="33"/>
        <v>3F</v>
      </c>
      <c r="AM152" s="43" t="str">
        <f t="shared" si="34"/>
        <v>00</v>
      </c>
      <c r="AN152" s="43" t="str">
        <f t="shared" si="35"/>
        <v>00</v>
      </c>
      <c r="AO152" s="43" t="str">
        <f t="shared" si="36"/>
        <v>00</v>
      </c>
      <c r="AQ152" t="str">
        <f t="shared" si="31"/>
        <v xml:space="preserve">    (U4)0x0000003FU,                                                           /* 16 UNKNOWN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1</v>
      </c>
      <c r="AE153" s="102">
        <f t="shared" si="40"/>
        <v>1</v>
      </c>
      <c r="AF153" s="102">
        <f t="shared" si="40"/>
        <v>1</v>
      </c>
      <c r="AG153" s="102">
        <f t="shared" si="40"/>
        <v>1</v>
      </c>
      <c r="AH153" s="102">
        <f t="shared" si="40"/>
        <v>1</v>
      </c>
      <c r="AI153" s="102">
        <f t="shared" si="40"/>
        <v>1</v>
      </c>
      <c r="AJ153" s="28" t="str">
        <f t="shared" si="30"/>
        <v>UNKNOWN</v>
      </c>
      <c r="AK153" s="41"/>
      <c r="AL153" s="41" t="str">
        <f t="shared" si="33"/>
        <v>3F</v>
      </c>
      <c r="AM153" s="43" t="str">
        <f t="shared" si="34"/>
        <v>00</v>
      </c>
      <c r="AN153" s="43" t="str">
        <f t="shared" si="35"/>
        <v>00</v>
      </c>
      <c r="AO153" s="43" t="str">
        <f t="shared" si="36"/>
        <v>00</v>
      </c>
      <c r="AQ153" t="str">
        <f t="shared" si="31"/>
        <v xml:space="preserve">    (U4)0x0000003FU,                                                           /* 17 UNKNOWN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1</v>
      </c>
      <c r="AE154" s="102">
        <f t="shared" si="40"/>
        <v>1</v>
      </c>
      <c r="AF154" s="102">
        <f t="shared" si="40"/>
        <v>1</v>
      </c>
      <c r="AG154" s="102">
        <f t="shared" si="40"/>
        <v>1</v>
      </c>
      <c r="AH154" s="102">
        <f t="shared" si="40"/>
        <v>1</v>
      </c>
      <c r="AI154" s="102">
        <f t="shared" si="40"/>
        <v>1</v>
      </c>
      <c r="AJ154" s="28" t="str">
        <f t="shared" si="30"/>
        <v>UNKNOWN</v>
      </c>
      <c r="AK154" s="41"/>
      <c r="AL154" s="41" t="str">
        <f t="shared" si="33"/>
        <v>3F</v>
      </c>
      <c r="AM154" s="43" t="str">
        <f t="shared" si="34"/>
        <v>00</v>
      </c>
      <c r="AN154" s="43" t="str">
        <f t="shared" si="35"/>
        <v>00</v>
      </c>
      <c r="AO154" s="43" t="str">
        <f t="shared" si="36"/>
        <v>00</v>
      </c>
      <c r="AQ154" t="str">
        <f t="shared" si="31"/>
        <v xml:space="preserve">    (U4)0x0000003FU,                                                           /* 18 UNKNOWN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1</v>
      </c>
      <c r="AE155" s="102">
        <f t="shared" si="40"/>
        <v>1</v>
      </c>
      <c r="AF155" s="102">
        <f t="shared" si="40"/>
        <v>1</v>
      </c>
      <c r="AG155" s="102">
        <f t="shared" si="40"/>
        <v>1</v>
      </c>
      <c r="AH155" s="102">
        <f t="shared" si="40"/>
        <v>1</v>
      </c>
      <c r="AI155" s="102">
        <f t="shared" si="40"/>
        <v>1</v>
      </c>
      <c r="AJ155" s="28" t="str">
        <f t="shared" si="30"/>
        <v>UNKNOWN</v>
      </c>
      <c r="AK155" s="41"/>
      <c r="AL155" s="41" t="str">
        <f t="shared" si="33"/>
        <v>3F</v>
      </c>
      <c r="AM155" s="43" t="str">
        <f t="shared" si="34"/>
        <v>00</v>
      </c>
      <c r="AN155" s="43" t="str">
        <f t="shared" si="35"/>
        <v>00</v>
      </c>
      <c r="AO155" s="43" t="str">
        <f t="shared" si="36"/>
        <v>00</v>
      </c>
      <c r="AQ155" t="str">
        <f t="shared" si="31"/>
        <v xml:space="preserve">    (U4)0x0000003FU,                                                           /* 19 UNKNOWN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1</v>
      </c>
      <c r="AE156" s="102">
        <f t="shared" si="40"/>
        <v>1</v>
      </c>
      <c r="AF156" s="102">
        <f t="shared" si="40"/>
        <v>1</v>
      </c>
      <c r="AG156" s="102">
        <f t="shared" si="40"/>
        <v>1</v>
      </c>
      <c r="AH156" s="102">
        <f t="shared" si="40"/>
        <v>1</v>
      </c>
      <c r="AI156" s="102">
        <f t="shared" si="40"/>
        <v>1</v>
      </c>
      <c r="AJ156" s="28" t="str">
        <f t="shared" si="30"/>
        <v>UNKNOWN</v>
      </c>
      <c r="AK156" s="41"/>
      <c r="AL156" s="41" t="str">
        <f t="shared" si="33"/>
        <v>3F</v>
      </c>
      <c r="AM156" s="43" t="str">
        <f t="shared" si="34"/>
        <v>00</v>
      </c>
      <c r="AN156" s="43" t="str">
        <f t="shared" si="35"/>
        <v>00</v>
      </c>
      <c r="AO156" s="43" t="str">
        <f t="shared" si="36"/>
        <v>00</v>
      </c>
      <c r="AQ156" t="str">
        <f t="shared" si="31"/>
        <v xml:space="preserve">    (U4)0x0000003FU,                                                           /* 20 UNKNOWN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1</v>
      </c>
      <c r="AE157" s="102">
        <f t="shared" si="40"/>
        <v>1</v>
      </c>
      <c r="AF157" s="102">
        <f t="shared" si="40"/>
        <v>1</v>
      </c>
      <c r="AG157" s="102">
        <f t="shared" si="40"/>
        <v>1</v>
      </c>
      <c r="AH157" s="102">
        <f t="shared" si="40"/>
        <v>1</v>
      </c>
      <c r="AI157" s="102">
        <f t="shared" si="40"/>
        <v>1</v>
      </c>
      <c r="AJ157" s="28" t="str">
        <f t="shared" si="30"/>
        <v>UNKNOWN</v>
      </c>
      <c r="AK157" s="41"/>
      <c r="AL157" s="41" t="str">
        <f t="shared" si="33"/>
        <v>3F</v>
      </c>
      <c r="AM157" s="43" t="str">
        <f t="shared" si="34"/>
        <v>00</v>
      </c>
      <c r="AN157" s="43" t="str">
        <f t="shared" si="35"/>
        <v>00</v>
      </c>
      <c r="AO157" s="43" t="str">
        <f t="shared" si="36"/>
        <v>00</v>
      </c>
      <c r="AQ157" t="str">
        <f t="shared" si="31"/>
        <v xml:space="preserve">    (U4)0x0000003FU,                                                           /* 21 UNKNOWN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1</v>
      </c>
      <c r="AE158" s="102">
        <f t="shared" si="40"/>
        <v>1</v>
      </c>
      <c r="AF158" s="102">
        <f t="shared" si="40"/>
        <v>1</v>
      </c>
      <c r="AG158" s="102">
        <f t="shared" si="40"/>
        <v>1</v>
      </c>
      <c r="AH158" s="102">
        <f t="shared" si="40"/>
        <v>1</v>
      </c>
      <c r="AI158" s="102">
        <f t="shared" si="40"/>
        <v>1</v>
      </c>
      <c r="AJ158" s="28" t="str">
        <f t="shared" si="30"/>
        <v>UNKNOWN</v>
      </c>
      <c r="AK158" s="41"/>
      <c r="AL158" s="41" t="str">
        <f t="shared" si="33"/>
        <v>3F</v>
      </c>
      <c r="AM158" s="43" t="str">
        <f t="shared" si="34"/>
        <v>00</v>
      </c>
      <c r="AN158" s="43" t="str">
        <f t="shared" si="35"/>
        <v>00</v>
      </c>
      <c r="AO158" s="43" t="str">
        <f t="shared" si="36"/>
        <v>00</v>
      </c>
      <c r="AQ158" t="str">
        <f t="shared" si="31"/>
        <v xml:space="preserve">    (U4)0x0000003FU,                                                           /* 22 UNKNOWN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1</v>
      </c>
      <c r="AE159" s="102">
        <f t="shared" si="40"/>
        <v>1</v>
      </c>
      <c r="AF159" s="102">
        <f t="shared" si="40"/>
        <v>1</v>
      </c>
      <c r="AG159" s="102">
        <f t="shared" si="40"/>
        <v>1</v>
      </c>
      <c r="AH159" s="102">
        <f t="shared" si="40"/>
        <v>1</v>
      </c>
      <c r="AI159" s="102">
        <f t="shared" ref="AI159" si="41">IF(OR(AI29=0,AI29=1),1,0)</f>
        <v>1</v>
      </c>
      <c r="AJ159" s="28" t="str">
        <f t="shared" si="30"/>
        <v>UNKNOWN</v>
      </c>
      <c r="AK159" s="41"/>
      <c r="AL159" s="41" t="str">
        <f t="shared" si="33"/>
        <v>3F</v>
      </c>
      <c r="AM159" s="43" t="str">
        <f t="shared" si="34"/>
        <v>00</v>
      </c>
      <c r="AN159" s="43" t="str">
        <f t="shared" si="35"/>
        <v>00</v>
      </c>
      <c r="AO159" s="43" t="str">
        <f t="shared" si="36"/>
        <v>00</v>
      </c>
      <c r="AQ159" t="str">
        <f t="shared" si="31"/>
        <v xml:space="preserve">    (U4)0x0000003FU,                                                           /* 23 UNKNOWN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1</v>
      </c>
      <c r="AE160" s="102">
        <f t="shared" si="42"/>
        <v>1</v>
      </c>
      <c r="AF160" s="102">
        <f t="shared" si="42"/>
        <v>1</v>
      </c>
      <c r="AG160" s="102">
        <f t="shared" si="42"/>
        <v>1</v>
      </c>
      <c r="AH160" s="102">
        <f t="shared" si="42"/>
        <v>1</v>
      </c>
      <c r="AI160" s="102">
        <f t="shared" si="42"/>
        <v>1</v>
      </c>
      <c r="AJ160" s="28" t="str">
        <f t="shared" si="30"/>
        <v>UNKNOWN</v>
      </c>
      <c r="AK160" s="41"/>
      <c r="AL160" s="41" t="str">
        <f t="shared" si="33"/>
        <v>3F</v>
      </c>
      <c r="AM160" s="43" t="str">
        <f t="shared" si="34"/>
        <v>00</v>
      </c>
      <c r="AN160" s="43" t="str">
        <f t="shared" si="35"/>
        <v>00</v>
      </c>
      <c r="AO160" s="43" t="str">
        <f t="shared" si="36"/>
        <v>00</v>
      </c>
      <c r="AQ160" t="str">
        <f t="shared" si="31"/>
        <v xml:space="preserve">    (U4)0x0000003FU,                                                           /* 24 UNKNOWN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1</v>
      </c>
      <c r="AE161" s="102">
        <f t="shared" si="42"/>
        <v>1</v>
      </c>
      <c r="AF161" s="102">
        <f t="shared" si="42"/>
        <v>1</v>
      </c>
      <c r="AG161" s="102">
        <f t="shared" si="42"/>
        <v>1</v>
      </c>
      <c r="AH161" s="102">
        <f t="shared" si="42"/>
        <v>1</v>
      </c>
      <c r="AI161" s="102">
        <f t="shared" si="42"/>
        <v>1</v>
      </c>
      <c r="AJ161" s="28" t="str">
        <f t="shared" si="30"/>
        <v>UNKNOWN</v>
      </c>
      <c r="AK161" s="41"/>
      <c r="AL161" s="41" t="str">
        <f t="shared" si="33"/>
        <v>3F</v>
      </c>
      <c r="AM161" s="43" t="str">
        <f t="shared" si="34"/>
        <v>00</v>
      </c>
      <c r="AN161" s="43" t="str">
        <f t="shared" si="35"/>
        <v>00</v>
      </c>
      <c r="AO161" s="43" t="str">
        <f t="shared" si="36"/>
        <v>00</v>
      </c>
      <c r="AQ161" t="str">
        <f t="shared" si="31"/>
        <v xml:space="preserve">    (U4)0x0000003FU,                                                           /* 25 UNKNOWN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1</v>
      </c>
      <c r="AE162" s="102">
        <f t="shared" si="42"/>
        <v>1</v>
      </c>
      <c r="AF162" s="102">
        <f t="shared" si="42"/>
        <v>1</v>
      </c>
      <c r="AG162" s="102">
        <f t="shared" si="42"/>
        <v>1</v>
      </c>
      <c r="AH162" s="102">
        <f t="shared" si="42"/>
        <v>1</v>
      </c>
      <c r="AI162" s="102">
        <f t="shared" si="42"/>
        <v>1</v>
      </c>
      <c r="AJ162" s="28" t="str">
        <f t="shared" si="30"/>
        <v>UNKNOWN</v>
      </c>
      <c r="AK162" s="41"/>
      <c r="AL162" s="41" t="str">
        <f t="shared" si="33"/>
        <v>3F</v>
      </c>
      <c r="AM162" s="43" t="str">
        <f t="shared" si="34"/>
        <v>00</v>
      </c>
      <c r="AN162" s="43" t="str">
        <f t="shared" si="35"/>
        <v>00</v>
      </c>
      <c r="AO162" s="43" t="str">
        <f t="shared" si="36"/>
        <v>00</v>
      </c>
      <c r="AQ162" t="str">
        <f t="shared" si="31"/>
        <v xml:space="preserve">    (U4)0x0000003FU,                                                           /* 26 UNKNOWN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1</v>
      </c>
      <c r="AE163" s="102">
        <f t="shared" si="42"/>
        <v>1</v>
      </c>
      <c r="AF163" s="102">
        <f t="shared" si="42"/>
        <v>1</v>
      </c>
      <c r="AG163" s="102">
        <f t="shared" si="42"/>
        <v>1</v>
      </c>
      <c r="AH163" s="102">
        <f t="shared" si="42"/>
        <v>1</v>
      </c>
      <c r="AI163" s="102">
        <f t="shared" si="42"/>
        <v>1</v>
      </c>
      <c r="AJ163" s="28" t="str">
        <f t="shared" si="30"/>
        <v>UNKNOWN</v>
      </c>
      <c r="AK163" s="41"/>
      <c r="AL163" s="41" t="str">
        <f t="shared" si="33"/>
        <v>3F</v>
      </c>
      <c r="AM163" s="43" t="str">
        <f t="shared" si="34"/>
        <v>00</v>
      </c>
      <c r="AN163" s="43" t="str">
        <f t="shared" si="35"/>
        <v>00</v>
      </c>
      <c r="AO163" s="43" t="str">
        <f t="shared" si="36"/>
        <v>00</v>
      </c>
      <c r="AQ163" t="str">
        <f t="shared" si="31"/>
        <v xml:space="preserve">    (U4)0x0000003FU,                                                           /* 27 UNKNOWN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1</v>
      </c>
      <c r="AE164" s="102">
        <f t="shared" si="42"/>
        <v>1</v>
      </c>
      <c r="AF164" s="102">
        <f t="shared" si="42"/>
        <v>1</v>
      </c>
      <c r="AG164" s="102">
        <f t="shared" si="42"/>
        <v>1</v>
      </c>
      <c r="AH164" s="102">
        <f t="shared" si="42"/>
        <v>1</v>
      </c>
      <c r="AI164" s="102">
        <f t="shared" si="42"/>
        <v>1</v>
      </c>
      <c r="AJ164" s="28" t="str">
        <f t="shared" si="30"/>
        <v>UNKNOWN</v>
      </c>
      <c r="AK164" s="41"/>
      <c r="AL164" s="41" t="str">
        <f t="shared" si="33"/>
        <v>3F</v>
      </c>
      <c r="AM164" s="43" t="str">
        <f t="shared" si="34"/>
        <v>00</v>
      </c>
      <c r="AN164" s="43" t="str">
        <f t="shared" si="35"/>
        <v>00</v>
      </c>
      <c r="AO164" s="43" t="str">
        <f t="shared" si="36"/>
        <v>00</v>
      </c>
      <c r="AQ164" t="str">
        <f t="shared" si="31"/>
        <v xml:space="preserve">    (U4)0x0000003FU,                                                           /* 28 UNKNOWN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1</v>
      </c>
      <c r="AE165" s="102">
        <f t="shared" si="42"/>
        <v>1</v>
      </c>
      <c r="AF165" s="102">
        <f t="shared" si="42"/>
        <v>1</v>
      </c>
      <c r="AG165" s="102">
        <f t="shared" si="42"/>
        <v>1</v>
      </c>
      <c r="AH165" s="102">
        <f t="shared" si="42"/>
        <v>1</v>
      </c>
      <c r="AI165" s="102">
        <f t="shared" si="42"/>
        <v>1</v>
      </c>
      <c r="AJ165" s="28" t="str">
        <f t="shared" si="30"/>
        <v>UNKNOWN</v>
      </c>
      <c r="AK165" s="41"/>
      <c r="AL165" s="41" t="str">
        <f t="shared" si="33"/>
        <v>3F</v>
      </c>
      <c r="AM165" s="43" t="str">
        <f t="shared" si="34"/>
        <v>00</v>
      </c>
      <c r="AN165" s="43" t="str">
        <f t="shared" si="35"/>
        <v>00</v>
      </c>
      <c r="AO165" s="43" t="str">
        <f t="shared" si="36"/>
        <v>00</v>
      </c>
      <c r="AQ165" t="str">
        <f t="shared" si="31"/>
        <v xml:space="preserve">    (U4)0x0000003FU,                                                           /* 29 UNKNOWN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1</v>
      </c>
      <c r="AE166" s="102">
        <f t="shared" si="42"/>
        <v>1</v>
      </c>
      <c r="AF166" s="102">
        <f t="shared" si="42"/>
        <v>1</v>
      </c>
      <c r="AG166" s="102">
        <f t="shared" si="42"/>
        <v>1</v>
      </c>
      <c r="AH166" s="102">
        <f t="shared" si="42"/>
        <v>1</v>
      </c>
      <c r="AI166" s="102">
        <f t="shared" si="42"/>
        <v>1</v>
      </c>
      <c r="AJ166" s="28" t="str">
        <f t="shared" si="30"/>
        <v>UNKNOWN</v>
      </c>
      <c r="AK166" s="41"/>
      <c r="AL166" s="41" t="str">
        <f t="shared" si="33"/>
        <v>3F</v>
      </c>
      <c r="AM166" s="43" t="str">
        <f t="shared" si="34"/>
        <v>00</v>
      </c>
      <c r="AN166" s="43" t="str">
        <f t="shared" si="35"/>
        <v>00</v>
      </c>
      <c r="AO166" s="43" t="str">
        <f t="shared" si="36"/>
        <v>00</v>
      </c>
      <c r="AQ166" t="str">
        <f t="shared" si="31"/>
        <v xml:space="preserve">    (U4)0x0000003FU,                                                           /* 30 UNKNOWN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1</v>
      </c>
      <c r="AE167" s="102">
        <f t="shared" si="42"/>
        <v>1</v>
      </c>
      <c r="AF167" s="102">
        <f t="shared" si="42"/>
        <v>1</v>
      </c>
      <c r="AG167" s="102">
        <f t="shared" si="42"/>
        <v>1</v>
      </c>
      <c r="AH167" s="102">
        <f t="shared" si="42"/>
        <v>1</v>
      </c>
      <c r="AI167" s="102">
        <f t="shared" ref="AI167" si="43">IF(OR(AI37=0,AI37=1),1,0)</f>
        <v>1</v>
      </c>
      <c r="AJ167" s="28" t="str">
        <f t="shared" si="30"/>
        <v>UNKNOWN</v>
      </c>
      <c r="AK167" s="41"/>
      <c r="AL167" s="41" t="str">
        <f t="shared" si="33"/>
        <v>3F</v>
      </c>
      <c r="AM167" s="43" t="str">
        <f t="shared" si="34"/>
        <v>00</v>
      </c>
      <c r="AN167" s="43" t="str">
        <f t="shared" si="35"/>
        <v>00</v>
      </c>
      <c r="AO167" s="43" t="str">
        <f t="shared" si="36"/>
        <v>00</v>
      </c>
      <c r="AQ167" t="str">
        <f t="shared" si="31"/>
        <v xml:space="preserve">    (U4)0x0000003FU,                                                           /* 31 UNKNOWN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1</v>
      </c>
      <c r="AE168" s="102">
        <f t="shared" si="44"/>
        <v>1</v>
      </c>
      <c r="AF168" s="102">
        <f t="shared" si="44"/>
        <v>1</v>
      </c>
      <c r="AG168" s="102">
        <f t="shared" si="44"/>
        <v>1</v>
      </c>
      <c r="AH168" s="102">
        <f t="shared" si="44"/>
        <v>1</v>
      </c>
      <c r="AI168" s="102">
        <f t="shared" si="44"/>
        <v>1</v>
      </c>
      <c r="AJ168" s="28" t="str">
        <f t="shared" si="30"/>
        <v>UNKNOWN</v>
      </c>
      <c r="AK168" s="41"/>
      <c r="AL168" s="41" t="str">
        <f t="shared" si="33"/>
        <v>3F</v>
      </c>
      <c r="AM168" s="43" t="str">
        <f t="shared" si="34"/>
        <v>00</v>
      </c>
      <c r="AN168" s="43" t="str">
        <f t="shared" si="35"/>
        <v>00</v>
      </c>
      <c r="AO168" s="43" t="str">
        <f t="shared" si="36"/>
        <v>00</v>
      </c>
      <c r="AQ168" t="str">
        <f t="shared" si="31"/>
        <v xml:space="preserve">    (U4)0x0000003FU,                                                           /* 32 UNKNOWN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1</v>
      </c>
      <c r="AE169" s="102">
        <f t="shared" si="44"/>
        <v>1</v>
      </c>
      <c r="AF169" s="102">
        <f t="shared" si="44"/>
        <v>1</v>
      </c>
      <c r="AG169" s="102">
        <f t="shared" si="44"/>
        <v>1</v>
      </c>
      <c r="AH169" s="102">
        <f t="shared" si="44"/>
        <v>1</v>
      </c>
      <c r="AI169" s="102">
        <f t="shared" si="44"/>
        <v>1</v>
      </c>
      <c r="AJ169" s="28" t="str">
        <f t="shared" si="30"/>
        <v>UNKNOWN</v>
      </c>
      <c r="AK169" s="41"/>
      <c r="AL169" s="41" t="str">
        <f t="shared" si="33"/>
        <v>3F</v>
      </c>
      <c r="AM169" s="43" t="str">
        <f t="shared" si="34"/>
        <v>00</v>
      </c>
      <c r="AN169" s="43" t="str">
        <f t="shared" si="35"/>
        <v>00</v>
      </c>
      <c r="AO169" s="43" t="str">
        <f t="shared" si="36"/>
        <v>00</v>
      </c>
      <c r="AQ169" t="str">
        <f t="shared" si="31"/>
        <v xml:space="preserve">    (U4)0x0000003FU,                                                           /* 33 UNKNOWN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1</v>
      </c>
      <c r="AE170" s="102">
        <f t="shared" si="44"/>
        <v>1</v>
      </c>
      <c r="AF170" s="102">
        <f t="shared" si="44"/>
        <v>1</v>
      </c>
      <c r="AG170" s="102">
        <f t="shared" si="44"/>
        <v>1</v>
      </c>
      <c r="AH170" s="102">
        <f t="shared" si="44"/>
        <v>1</v>
      </c>
      <c r="AI170" s="102">
        <f t="shared" si="44"/>
        <v>1</v>
      </c>
      <c r="AJ170" s="28" t="str">
        <f t="shared" si="30"/>
        <v>UNKNOWN</v>
      </c>
      <c r="AK170" s="41"/>
      <c r="AL170" s="41" t="str">
        <f t="shared" si="33"/>
        <v>3F</v>
      </c>
      <c r="AM170" s="43" t="str">
        <f t="shared" si="34"/>
        <v>00</v>
      </c>
      <c r="AN170" s="43" t="str">
        <f t="shared" si="35"/>
        <v>00</v>
      </c>
      <c r="AO170" s="43" t="str">
        <f t="shared" si="36"/>
        <v>00</v>
      </c>
      <c r="AQ170" t="str">
        <f t="shared" si="31"/>
        <v xml:space="preserve">    (U4)0x0000003FU,                                                           /* 34 UNKNOWN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1</v>
      </c>
      <c r="AE171" s="102">
        <f t="shared" si="44"/>
        <v>1</v>
      </c>
      <c r="AF171" s="102">
        <f t="shared" si="44"/>
        <v>1</v>
      </c>
      <c r="AG171" s="102">
        <f t="shared" si="44"/>
        <v>1</v>
      </c>
      <c r="AH171" s="102">
        <f t="shared" si="44"/>
        <v>1</v>
      </c>
      <c r="AI171" s="102">
        <f t="shared" si="44"/>
        <v>1</v>
      </c>
      <c r="AJ171" s="28" t="str">
        <f t="shared" si="30"/>
        <v>UNKNOWN</v>
      </c>
      <c r="AK171" s="41"/>
      <c r="AL171" s="41" t="str">
        <f t="shared" si="33"/>
        <v>3F</v>
      </c>
      <c r="AM171" s="43" t="str">
        <f t="shared" si="34"/>
        <v>00</v>
      </c>
      <c r="AN171" s="43" t="str">
        <f t="shared" si="35"/>
        <v>00</v>
      </c>
      <c r="AO171" s="43" t="str">
        <f t="shared" si="36"/>
        <v>00</v>
      </c>
      <c r="AQ171" t="str">
        <f t="shared" si="31"/>
        <v xml:space="preserve">    (U4)0x0000003FU,                                                           /* 35 UNKNOWN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1</v>
      </c>
      <c r="AE172" s="102">
        <f t="shared" si="44"/>
        <v>1</v>
      </c>
      <c r="AF172" s="102">
        <f t="shared" si="44"/>
        <v>1</v>
      </c>
      <c r="AG172" s="102">
        <f t="shared" si="44"/>
        <v>1</v>
      </c>
      <c r="AH172" s="102">
        <f t="shared" si="44"/>
        <v>1</v>
      </c>
      <c r="AI172" s="102">
        <f t="shared" si="44"/>
        <v>1</v>
      </c>
      <c r="AJ172" s="28" t="str">
        <f t="shared" si="30"/>
        <v>UNKNOWN</v>
      </c>
      <c r="AK172" s="41"/>
      <c r="AL172" s="41" t="str">
        <f t="shared" si="33"/>
        <v>3F</v>
      </c>
      <c r="AM172" s="43" t="str">
        <f t="shared" si="34"/>
        <v>00</v>
      </c>
      <c r="AN172" s="43" t="str">
        <f t="shared" si="35"/>
        <v>00</v>
      </c>
      <c r="AO172" s="43" t="str">
        <f t="shared" si="36"/>
        <v>00</v>
      </c>
      <c r="AQ172" t="str">
        <f t="shared" si="31"/>
        <v xml:space="preserve">    (U4)0x0000003FU,                                                           /* 36 UNKNOWN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1</v>
      </c>
      <c r="AE173" s="102">
        <f t="shared" si="44"/>
        <v>1</v>
      </c>
      <c r="AF173" s="102">
        <f t="shared" si="44"/>
        <v>1</v>
      </c>
      <c r="AG173" s="102">
        <f t="shared" si="44"/>
        <v>1</v>
      </c>
      <c r="AH173" s="102">
        <f t="shared" si="44"/>
        <v>1</v>
      </c>
      <c r="AI173" s="102">
        <f t="shared" si="44"/>
        <v>1</v>
      </c>
      <c r="AJ173" s="28" t="str">
        <f t="shared" si="30"/>
        <v>UNKNOWN</v>
      </c>
      <c r="AK173" s="41"/>
      <c r="AL173" s="41" t="str">
        <f t="shared" si="33"/>
        <v>3F</v>
      </c>
      <c r="AM173" s="43" t="str">
        <f t="shared" si="34"/>
        <v>00</v>
      </c>
      <c r="AN173" s="43" t="str">
        <f t="shared" si="35"/>
        <v>00</v>
      </c>
      <c r="AO173" s="43" t="str">
        <f t="shared" si="36"/>
        <v>00</v>
      </c>
      <c r="AQ173" t="str">
        <f t="shared" si="31"/>
        <v xml:space="preserve">    (U4)0x0000003FU,                                                           /* 37 UNKNOWN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1</v>
      </c>
      <c r="AE174" s="102">
        <f t="shared" si="44"/>
        <v>1</v>
      </c>
      <c r="AF174" s="102">
        <f t="shared" si="44"/>
        <v>1</v>
      </c>
      <c r="AG174" s="102">
        <f t="shared" si="44"/>
        <v>1</v>
      </c>
      <c r="AH174" s="102">
        <f t="shared" si="44"/>
        <v>1</v>
      </c>
      <c r="AI174" s="102">
        <f t="shared" si="44"/>
        <v>1</v>
      </c>
      <c r="AJ174" s="28" t="str">
        <f t="shared" si="30"/>
        <v>UNKNOWN</v>
      </c>
      <c r="AK174" s="41"/>
      <c r="AL174" s="41" t="str">
        <f t="shared" si="33"/>
        <v>3F</v>
      </c>
      <c r="AM174" s="43" t="str">
        <f t="shared" si="34"/>
        <v>00</v>
      </c>
      <c r="AN174" s="43" t="str">
        <f t="shared" si="35"/>
        <v>00</v>
      </c>
      <c r="AO174" s="43" t="str">
        <f t="shared" si="36"/>
        <v>00</v>
      </c>
      <c r="AQ174" t="str">
        <f t="shared" si="31"/>
        <v xml:space="preserve">    (U4)0x0000003FU,                                                           /* 38 UNKNOWN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1</v>
      </c>
      <c r="AE175" s="102">
        <f t="shared" si="44"/>
        <v>1</v>
      </c>
      <c r="AF175" s="102">
        <f t="shared" si="44"/>
        <v>1</v>
      </c>
      <c r="AG175" s="102">
        <f t="shared" si="44"/>
        <v>1</v>
      </c>
      <c r="AH175" s="102">
        <f t="shared" si="44"/>
        <v>1</v>
      </c>
      <c r="AI175" s="102">
        <f t="shared" ref="AI175" si="45">IF(OR(AI45=0,AI45=1),1,0)</f>
        <v>1</v>
      </c>
      <c r="AJ175" s="28" t="str">
        <f t="shared" si="30"/>
        <v>UNKNOWN</v>
      </c>
      <c r="AK175" s="41"/>
      <c r="AL175" s="41" t="str">
        <f t="shared" si="33"/>
        <v>3F</v>
      </c>
      <c r="AM175" s="43" t="str">
        <f t="shared" si="34"/>
        <v>00</v>
      </c>
      <c r="AN175" s="43" t="str">
        <f t="shared" si="35"/>
        <v>00</v>
      </c>
      <c r="AO175" s="43" t="str">
        <f t="shared" si="36"/>
        <v>00</v>
      </c>
      <c r="AQ175" t="str">
        <f t="shared" si="31"/>
        <v xml:space="preserve">    (U4)0x0000003FU,                                                           /* 39 UNKNOWN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1</v>
      </c>
      <c r="AE176" s="102">
        <f t="shared" si="46"/>
        <v>1</v>
      </c>
      <c r="AF176" s="102">
        <f t="shared" si="46"/>
        <v>1</v>
      </c>
      <c r="AG176" s="102">
        <f t="shared" si="46"/>
        <v>1</v>
      </c>
      <c r="AH176" s="102">
        <f t="shared" si="46"/>
        <v>1</v>
      </c>
      <c r="AI176" s="102">
        <f t="shared" si="46"/>
        <v>1</v>
      </c>
      <c r="AJ176" s="28" t="str">
        <f t="shared" si="30"/>
        <v>UNKNOWN</v>
      </c>
      <c r="AK176" s="41"/>
      <c r="AL176" s="41" t="str">
        <f t="shared" si="33"/>
        <v>3F</v>
      </c>
      <c r="AM176" s="43" t="str">
        <f t="shared" si="34"/>
        <v>00</v>
      </c>
      <c r="AN176" s="43" t="str">
        <f t="shared" si="35"/>
        <v>00</v>
      </c>
      <c r="AO176" s="43" t="str">
        <f t="shared" si="36"/>
        <v>00</v>
      </c>
      <c r="AQ176" t="str">
        <f t="shared" si="31"/>
        <v xml:space="preserve">    (U4)0x0000003FU,                                                           /* 40 UNKNOWN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1</v>
      </c>
      <c r="AE177" s="102">
        <f t="shared" si="46"/>
        <v>1</v>
      </c>
      <c r="AF177" s="102">
        <f t="shared" si="46"/>
        <v>1</v>
      </c>
      <c r="AG177" s="102">
        <f t="shared" si="46"/>
        <v>1</v>
      </c>
      <c r="AH177" s="102">
        <f t="shared" si="46"/>
        <v>1</v>
      </c>
      <c r="AI177" s="102">
        <f t="shared" si="46"/>
        <v>1</v>
      </c>
      <c r="AJ177" s="28" t="str">
        <f t="shared" si="30"/>
        <v>UNKNOWN</v>
      </c>
      <c r="AK177" s="41"/>
      <c r="AL177" s="41" t="str">
        <f t="shared" si="33"/>
        <v>3F</v>
      </c>
      <c r="AM177" s="43" t="str">
        <f t="shared" si="34"/>
        <v>00</v>
      </c>
      <c r="AN177" s="43" t="str">
        <f t="shared" si="35"/>
        <v>00</v>
      </c>
      <c r="AO177" s="43" t="str">
        <f t="shared" si="36"/>
        <v>00</v>
      </c>
      <c r="AQ177" t="str">
        <f t="shared" si="31"/>
        <v xml:space="preserve">    (U4)0x0000003FU,                                                           /* 41 UNKNOWN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1</v>
      </c>
      <c r="AE178" s="102">
        <f t="shared" si="46"/>
        <v>1</v>
      </c>
      <c r="AF178" s="102">
        <f t="shared" si="46"/>
        <v>1</v>
      </c>
      <c r="AG178" s="102">
        <f t="shared" si="46"/>
        <v>1</v>
      </c>
      <c r="AH178" s="102">
        <f t="shared" si="46"/>
        <v>1</v>
      </c>
      <c r="AI178" s="102">
        <f t="shared" si="46"/>
        <v>1</v>
      </c>
      <c r="AJ178" s="28" t="str">
        <f t="shared" si="30"/>
        <v>UNKNOWN</v>
      </c>
      <c r="AK178" s="41"/>
      <c r="AL178" s="41" t="str">
        <f t="shared" si="33"/>
        <v>3F</v>
      </c>
      <c r="AM178" s="43" t="str">
        <f t="shared" si="34"/>
        <v>00</v>
      </c>
      <c r="AN178" s="43" t="str">
        <f t="shared" si="35"/>
        <v>00</v>
      </c>
      <c r="AO178" s="43" t="str">
        <f t="shared" si="36"/>
        <v>00</v>
      </c>
      <c r="AQ178" t="str">
        <f t="shared" si="31"/>
        <v xml:space="preserve">    (U4)0x0000003FU,                                                           /* 42 UNKNOWN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1</v>
      </c>
      <c r="AE179" s="102">
        <f t="shared" si="46"/>
        <v>1</v>
      </c>
      <c r="AF179" s="102">
        <f t="shared" si="46"/>
        <v>1</v>
      </c>
      <c r="AG179" s="102">
        <f t="shared" si="46"/>
        <v>1</v>
      </c>
      <c r="AH179" s="102">
        <f t="shared" si="46"/>
        <v>1</v>
      </c>
      <c r="AI179" s="102">
        <f t="shared" si="46"/>
        <v>1</v>
      </c>
      <c r="AJ179" s="28" t="str">
        <f t="shared" si="30"/>
        <v>UNKNOWN</v>
      </c>
      <c r="AK179" s="41"/>
      <c r="AL179" s="41" t="str">
        <f t="shared" si="33"/>
        <v>3F</v>
      </c>
      <c r="AM179" s="43" t="str">
        <f t="shared" si="34"/>
        <v>00</v>
      </c>
      <c r="AN179" s="43" t="str">
        <f t="shared" si="35"/>
        <v>00</v>
      </c>
      <c r="AO179" s="43" t="str">
        <f t="shared" si="36"/>
        <v>00</v>
      </c>
      <c r="AQ179" t="str">
        <f t="shared" si="31"/>
        <v xml:space="preserve">    (U4)0x0000003FU,                                                           /* 43 UNKNOWN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1</v>
      </c>
      <c r="AE180" s="102">
        <f t="shared" si="46"/>
        <v>1</v>
      </c>
      <c r="AF180" s="102">
        <f t="shared" si="46"/>
        <v>1</v>
      </c>
      <c r="AG180" s="102">
        <f t="shared" si="46"/>
        <v>1</v>
      </c>
      <c r="AH180" s="102">
        <f t="shared" si="46"/>
        <v>1</v>
      </c>
      <c r="AI180" s="102">
        <f t="shared" si="46"/>
        <v>1</v>
      </c>
      <c r="AJ180" s="28" t="str">
        <f t="shared" si="30"/>
        <v>UNKNOWN</v>
      </c>
      <c r="AK180" s="41"/>
      <c r="AL180" s="41" t="str">
        <f t="shared" si="33"/>
        <v>3F</v>
      </c>
      <c r="AM180" s="43" t="str">
        <f t="shared" si="34"/>
        <v>00</v>
      </c>
      <c r="AN180" s="43" t="str">
        <f t="shared" si="35"/>
        <v>00</v>
      </c>
      <c r="AO180" s="43" t="str">
        <f t="shared" si="36"/>
        <v>00</v>
      </c>
      <c r="AQ180" t="str">
        <f t="shared" si="31"/>
        <v xml:space="preserve">    (U4)0x0000003FU,                                                           /* 44 UNKNOWN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1</v>
      </c>
      <c r="AE181" s="102">
        <f t="shared" si="46"/>
        <v>1</v>
      </c>
      <c r="AF181" s="102">
        <f t="shared" si="46"/>
        <v>1</v>
      </c>
      <c r="AG181" s="102">
        <f t="shared" si="46"/>
        <v>1</v>
      </c>
      <c r="AH181" s="102">
        <f t="shared" si="46"/>
        <v>1</v>
      </c>
      <c r="AI181" s="102">
        <f t="shared" si="46"/>
        <v>1</v>
      </c>
      <c r="AJ181" s="28" t="str">
        <f t="shared" si="30"/>
        <v>UNKNOWN</v>
      </c>
      <c r="AK181" s="41"/>
      <c r="AL181" s="41" t="str">
        <f t="shared" si="33"/>
        <v>3F</v>
      </c>
      <c r="AM181" s="43" t="str">
        <f t="shared" si="34"/>
        <v>00</v>
      </c>
      <c r="AN181" s="43" t="str">
        <f t="shared" si="35"/>
        <v>00</v>
      </c>
      <c r="AO181" s="43" t="str">
        <f t="shared" si="36"/>
        <v>00</v>
      </c>
      <c r="AQ181" t="str">
        <f t="shared" si="31"/>
        <v xml:space="preserve">    (U4)0x0000003FU,                                                           /* 45 UNKNOWN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1</v>
      </c>
      <c r="AE182" s="102">
        <f t="shared" si="46"/>
        <v>1</v>
      </c>
      <c r="AF182" s="102">
        <f t="shared" si="46"/>
        <v>1</v>
      </c>
      <c r="AG182" s="102">
        <f t="shared" si="46"/>
        <v>1</v>
      </c>
      <c r="AH182" s="102">
        <f t="shared" si="46"/>
        <v>1</v>
      </c>
      <c r="AI182" s="102">
        <f t="shared" si="46"/>
        <v>1</v>
      </c>
      <c r="AJ182" s="28" t="str">
        <f t="shared" si="30"/>
        <v>UNKNOWN</v>
      </c>
      <c r="AK182" s="41"/>
      <c r="AL182" s="41" t="str">
        <f t="shared" si="33"/>
        <v>3F</v>
      </c>
      <c r="AM182" s="43" t="str">
        <f t="shared" si="34"/>
        <v>00</v>
      </c>
      <c r="AN182" s="43" t="str">
        <f t="shared" si="35"/>
        <v>00</v>
      </c>
      <c r="AO182" s="43" t="str">
        <f t="shared" si="36"/>
        <v>00</v>
      </c>
      <c r="AQ182" t="str">
        <f t="shared" si="31"/>
        <v xml:space="preserve">    (U4)0x0000003FU,                                                           /* 46 UNKNOWN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1</v>
      </c>
      <c r="AE183" s="102">
        <f t="shared" si="46"/>
        <v>1</v>
      </c>
      <c r="AF183" s="102">
        <f t="shared" si="46"/>
        <v>1</v>
      </c>
      <c r="AG183" s="102">
        <f t="shared" si="46"/>
        <v>1</v>
      </c>
      <c r="AH183" s="102">
        <f t="shared" si="46"/>
        <v>1</v>
      </c>
      <c r="AI183" s="102">
        <f t="shared" ref="AI183" si="47">IF(OR(AI53=0,AI53=1),1,0)</f>
        <v>1</v>
      </c>
      <c r="AJ183" s="28" t="str">
        <f t="shared" si="30"/>
        <v>UNKNOWN</v>
      </c>
      <c r="AK183" s="41"/>
      <c r="AL183" s="41" t="str">
        <f t="shared" si="33"/>
        <v>3F</v>
      </c>
      <c r="AM183" s="43" t="str">
        <f t="shared" si="34"/>
        <v>00</v>
      </c>
      <c r="AN183" s="43" t="str">
        <f t="shared" si="35"/>
        <v>00</v>
      </c>
      <c r="AO183" s="43" t="str">
        <f t="shared" si="36"/>
        <v>00</v>
      </c>
      <c r="AQ183" t="str">
        <f t="shared" si="31"/>
        <v xml:space="preserve">    (U4)0x0000003FU,                                                           /* 47 UNKNOWN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1</v>
      </c>
      <c r="AE184" s="102">
        <f t="shared" si="48"/>
        <v>1</v>
      </c>
      <c r="AF184" s="102">
        <f t="shared" si="48"/>
        <v>1</v>
      </c>
      <c r="AG184" s="102">
        <f t="shared" si="48"/>
        <v>1</v>
      </c>
      <c r="AH184" s="102">
        <f t="shared" si="48"/>
        <v>1</v>
      </c>
      <c r="AI184" s="102">
        <f t="shared" si="48"/>
        <v>1</v>
      </c>
      <c r="AJ184" s="28" t="str">
        <f t="shared" si="30"/>
        <v>UNKNOWN</v>
      </c>
      <c r="AK184" s="41"/>
      <c r="AL184" s="41" t="str">
        <f t="shared" si="33"/>
        <v>3F</v>
      </c>
      <c r="AM184" s="43" t="str">
        <f t="shared" si="34"/>
        <v>00</v>
      </c>
      <c r="AN184" s="43" t="str">
        <f t="shared" si="35"/>
        <v>00</v>
      </c>
      <c r="AO184" s="43" t="str">
        <f t="shared" si="36"/>
        <v>00</v>
      </c>
      <c r="AQ184" t="str">
        <f t="shared" si="31"/>
        <v xml:space="preserve">    (U4)0x0000003FU,                                                           /* 48 UNKNOWN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1</v>
      </c>
      <c r="AE185" s="102">
        <f t="shared" si="48"/>
        <v>1</v>
      </c>
      <c r="AF185" s="102">
        <f t="shared" si="48"/>
        <v>1</v>
      </c>
      <c r="AG185" s="102">
        <f t="shared" si="48"/>
        <v>1</v>
      </c>
      <c r="AH185" s="102">
        <f t="shared" si="48"/>
        <v>1</v>
      </c>
      <c r="AI185" s="102">
        <f t="shared" si="48"/>
        <v>1</v>
      </c>
      <c r="AJ185" s="28" t="str">
        <f t="shared" si="30"/>
        <v>UNKNOWN</v>
      </c>
      <c r="AK185" s="41"/>
      <c r="AL185" s="41" t="str">
        <f t="shared" si="33"/>
        <v>3F</v>
      </c>
      <c r="AM185" s="43" t="str">
        <f t="shared" si="34"/>
        <v>00</v>
      </c>
      <c r="AN185" s="43" t="str">
        <f t="shared" si="35"/>
        <v>00</v>
      </c>
      <c r="AO185" s="43" t="str">
        <f t="shared" si="36"/>
        <v>00</v>
      </c>
      <c r="AQ185" t="str">
        <f t="shared" si="31"/>
        <v xml:space="preserve">    (U4)0x0000003FU,                                                           /* 49 UNKNOWN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1</v>
      </c>
      <c r="AE186" s="102">
        <f t="shared" si="48"/>
        <v>1</v>
      </c>
      <c r="AF186" s="102">
        <f t="shared" si="48"/>
        <v>1</v>
      </c>
      <c r="AG186" s="102">
        <f t="shared" si="48"/>
        <v>1</v>
      </c>
      <c r="AH186" s="102">
        <f t="shared" si="48"/>
        <v>1</v>
      </c>
      <c r="AI186" s="102">
        <f t="shared" si="48"/>
        <v>1</v>
      </c>
      <c r="AJ186" s="28" t="str">
        <f t="shared" si="30"/>
        <v>UNKNOWN</v>
      </c>
      <c r="AK186" s="41"/>
      <c r="AL186" s="41" t="str">
        <f t="shared" si="33"/>
        <v>3F</v>
      </c>
      <c r="AM186" s="43" t="str">
        <f t="shared" si="34"/>
        <v>00</v>
      </c>
      <c r="AN186" s="43" t="str">
        <f t="shared" si="35"/>
        <v>00</v>
      </c>
      <c r="AO186" s="43" t="str">
        <f t="shared" si="36"/>
        <v>00</v>
      </c>
      <c r="AQ186" t="str">
        <f t="shared" si="31"/>
        <v xml:space="preserve">    (U4)0x0000003FU,                                                           /* 50 UNKNOWN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1</v>
      </c>
      <c r="AE187" s="102">
        <f t="shared" si="48"/>
        <v>1</v>
      </c>
      <c r="AF187" s="102">
        <f t="shared" si="48"/>
        <v>1</v>
      </c>
      <c r="AG187" s="102">
        <f t="shared" si="48"/>
        <v>1</v>
      </c>
      <c r="AH187" s="102">
        <f t="shared" si="48"/>
        <v>1</v>
      </c>
      <c r="AI187" s="102">
        <f t="shared" si="48"/>
        <v>1</v>
      </c>
      <c r="AJ187" s="28" t="str">
        <f t="shared" si="30"/>
        <v>UNKNOWN</v>
      </c>
      <c r="AK187" s="41"/>
      <c r="AL187" s="41" t="str">
        <f t="shared" si="33"/>
        <v>3F</v>
      </c>
      <c r="AM187" s="43" t="str">
        <f t="shared" si="34"/>
        <v>00</v>
      </c>
      <c r="AN187" s="43" t="str">
        <f t="shared" si="35"/>
        <v>00</v>
      </c>
      <c r="AO187" s="43" t="str">
        <f t="shared" si="36"/>
        <v>00</v>
      </c>
      <c r="AQ187" t="str">
        <f t="shared" si="31"/>
        <v xml:space="preserve">    (U4)0x0000003FU,                                                           /* 51 UNKNOWN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1</v>
      </c>
      <c r="AE188" s="102">
        <f t="shared" si="48"/>
        <v>1</v>
      </c>
      <c r="AF188" s="102">
        <f t="shared" si="48"/>
        <v>1</v>
      </c>
      <c r="AG188" s="102">
        <f t="shared" si="48"/>
        <v>1</v>
      </c>
      <c r="AH188" s="102">
        <f t="shared" si="48"/>
        <v>1</v>
      </c>
      <c r="AI188" s="102">
        <f t="shared" si="48"/>
        <v>1</v>
      </c>
      <c r="AJ188" s="28" t="str">
        <f t="shared" si="30"/>
        <v>UNKNOWN</v>
      </c>
      <c r="AK188" s="41"/>
      <c r="AL188" s="41" t="str">
        <f t="shared" si="33"/>
        <v>3F</v>
      </c>
      <c r="AM188" s="43" t="str">
        <f t="shared" si="34"/>
        <v>00</v>
      </c>
      <c r="AN188" s="43" t="str">
        <f t="shared" si="35"/>
        <v>00</v>
      </c>
      <c r="AO188" s="43" t="str">
        <f t="shared" si="36"/>
        <v>00</v>
      </c>
      <c r="AQ188" t="str">
        <f t="shared" si="31"/>
        <v xml:space="preserve">    (U4)0x0000003FU,                                                           /* 52 UNKNOWN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1</v>
      </c>
      <c r="AE189" s="102">
        <f t="shared" si="48"/>
        <v>1</v>
      </c>
      <c r="AF189" s="102">
        <f t="shared" si="48"/>
        <v>1</v>
      </c>
      <c r="AG189" s="102">
        <f t="shared" si="48"/>
        <v>1</v>
      </c>
      <c r="AH189" s="102">
        <f t="shared" si="48"/>
        <v>1</v>
      </c>
      <c r="AI189" s="102">
        <f t="shared" si="48"/>
        <v>1</v>
      </c>
      <c r="AJ189" s="28" t="str">
        <f t="shared" si="30"/>
        <v>UNKNOWN</v>
      </c>
      <c r="AK189" s="41"/>
      <c r="AL189" s="41" t="str">
        <f t="shared" si="33"/>
        <v>3F</v>
      </c>
      <c r="AM189" s="43" t="str">
        <f t="shared" si="34"/>
        <v>00</v>
      </c>
      <c r="AN189" s="43" t="str">
        <f t="shared" si="35"/>
        <v>00</v>
      </c>
      <c r="AO189" s="43" t="str">
        <f t="shared" si="36"/>
        <v>00</v>
      </c>
      <c r="AQ189" t="str">
        <f t="shared" si="31"/>
        <v xml:space="preserve">    (U4)0x0000003FU,                                                           /* 53 UNKNOWN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1</v>
      </c>
      <c r="AE190" s="102">
        <f t="shared" si="48"/>
        <v>1</v>
      </c>
      <c r="AF190" s="102">
        <f t="shared" si="48"/>
        <v>1</v>
      </c>
      <c r="AG190" s="102">
        <f t="shared" si="48"/>
        <v>1</v>
      </c>
      <c r="AH190" s="102">
        <f t="shared" si="48"/>
        <v>1</v>
      </c>
      <c r="AI190" s="102">
        <f t="shared" si="48"/>
        <v>1</v>
      </c>
      <c r="AJ190" s="28" t="str">
        <f t="shared" si="30"/>
        <v>UNKNOWN</v>
      </c>
      <c r="AK190" s="41"/>
      <c r="AL190" s="41" t="str">
        <f t="shared" si="33"/>
        <v>3F</v>
      </c>
      <c r="AM190" s="43" t="str">
        <f t="shared" si="34"/>
        <v>00</v>
      </c>
      <c r="AN190" s="43" t="str">
        <f t="shared" si="35"/>
        <v>00</v>
      </c>
      <c r="AO190" s="43" t="str">
        <f t="shared" si="36"/>
        <v>00</v>
      </c>
      <c r="AQ190" t="str">
        <f t="shared" si="31"/>
        <v xml:space="preserve">    (U4)0x0000003FU,                                                           /* 54 UNKNOWN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1</v>
      </c>
      <c r="AE191" s="102">
        <f t="shared" si="48"/>
        <v>1</v>
      </c>
      <c r="AF191" s="102">
        <f t="shared" si="48"/>
        <v>1</v>
      </c>
      <c r="AG191" s="102">
        <f t="shared" si="48"/>
        <v>1</v>
      </c>
      <c r="AH191" s="102">
        <f t="shared" si="48"/>
        <v>1</v>
      </c>
      <c r="AI191" s="102">
        <f t="shared" ref="AI191" si="49">IF(OR(AI61=0,AI61=1),1,0)</f>
        <v>1</v>
      </c>
      <c r="AJ191" s="28" t="str">
        <f t="shared" si="30"/>
        <v>UNKNOWN</v>
      </c>
      <c r="AK191" s="41"/>
      <c r="AL191" s="41" t="str">
        <f t="shared" si="33"/>
        <v>3F</v>
      </c>
      <c r="AM191" s="43" t="str">
        <f t="shared" si="34"/>
        <v>00</v>
      </c>
      <c r="AN191" s="43" t="str">
        <f t="shared" si="35"/>
        <v>00</v>
      </c>
      <c r="AO191" s="43" t="str">
        <f t="shared" si="36"/>
        <v>00</v>
      </c>
      <c r="AQ191" t="str">
        <f t="shared" si="31"/>
        <v xml:space="preserve">    (U4)0x0000003FU,                                                           /* 55 UNKNOWN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1</v>
      </c>
      <c r="AE192" s="102">
        <f t="shared" si="50"/>
        <v>1</v>
      </c>
      <c r="AF192" s="102">
        <f t="shared" si="50"/>
        <v>1</v>
      </c>
      <c r="AG192" s="102">
        <f t="shared" si="50"/>
        <v>1</v>
      </c>
      <c r="AH192" s="102">
        <f t="shared" si="50"/>
        <v>1</v>
      </c>
      <c r="AI192" s="102">
        <f t="shared" si="50"/>
        <v>1</v>
      </c>
      <c r="AJ192" s="28" t="str">
        <f t="shared" si="30"/>
        <v>UNKNOWN</v>
      </c>
      <c r="AK192" s="41"/>
      <c r="AL192" s="41" t="str">
        <f t="shared" si="33"/>
        <v>3F</v>
      </c>
      <c r="AM192" s="43" t="str">
        <f t="shared" si="34"/>
        <v>00</v>
      </c>
      <c r="AN192" s="43" t="str">
        <f t="shared" si="35"/>
        <v>00</v>
      </c>
      <c r="AO192" s="43" t="str">
        <f t="shared" si="36"/>
        <v>00</v>
      </c>
      <c r="AQ192" t="str">
        <f t="shared" si="31"/>
        <v xml:space="preserve">    (U4)0x0000003FU,                                                           /* 56 UNKNOWN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1</v>
      </c>
      <c r="AE193" s="102">
        <f t="shared" si="50"/>
        <v>1</v>
      </c>
      <c r="AF193" s="102">
        <f t="shared" si="50"/>
        <v>1</v>
      </c>
      <c r="AG193" s="102">
        <f t="shared" si="50"/>
        <v>1</v>
      </c>
      <c r="AH193" s="102">
        <f t="shared" si="50"/>
        <v>1</v>
      </c>
      <c r="AI193" s="102">
        <f t="shared" si="50"/>
        <v>1</v>
      </c>
      <c r="AJ193" s="28" t="str">
        <f t="shared" si="30"/>
        <v>UNKNOWN</v>
      </c>
      <c r="AK193" s="41"/>
      <c r="AL193" s="41" t="str">
        <f t="shared" si="33"/>
        <v>3F</v>
      </c>
      <c r="AM193" s="43" t="str">
        <f t="shared" si="34"/>
        <v>00</v>
      </c>
      <c r="AN193" s="43" t="str">
        <f t="shared" si="35"/>
        <v>00</v>
      </c>
      <c r="AO193" s="43" t="str">
        <f t="shared" si="36"/>
        <v>00</v>
      </c>
      <c r="AQ193" t="str">
        <f t="shared" si="31"/>
        <v xml:space="preserve">    (U4)0x0000003FU,                                                           /* 57 UNKNOWN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1</v>
      </c>
      <c r="AE194" s="102">
        <f t="shared" si="50"/>
        <v>1</v>
      </c>
      <c r="AF194" s="102">
        <f t="shared" si="50"/>
        <v>1</v>
      </c>
      <c r="AG194" s="102">
        <f t="shared" si="50"/>
        <v>1</v>
      </c>
      <c r="AH194" s="102">
        <f t="shared" si="50"/>
        <v>1</v>
      </c>
      <c r="AI194" s="102">
        <f t="shared" si="50"/>
        <v>1</v>
      </c>
      <c r="AJ194" s="28" t="str">
        <f t="shared" si="30"/>
        <v>UNKNOWN</v>
      </c>
      <c r="AK194" s="41"/>
      <c r="AL194" s="41" t="str">
        <f t="shared" si="33"/>
        <v>3F</v>
      </c>
      <c r="AM194" s="43" t="str">
        <f t="shared" si="34"/>
        <v>00</v>
      </c>
      <c r="AN194" s="43" t="str">
        <f t="shared" si="35"/>
        <v>00</v>
      </c>
      <c r="AO194" s="43" t="str">
        <f t="shared" si="36"/>
        <v>00</v>
      </c>
      <c r="AQ194" t="str">
        <f t="shared" si="31"/>
        <v xml:space="preserve">    (U4)0x0000003FU,                                                           /* 58 UNKNOWN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1</v>
      </c>
      <c r="AE195" s="102">
        <f t="shared" si="50"/>
        <v>1</v>
      </c>
      <c r="AF195" s="102">
        <f t="shared" si="50"/>
        <v>1</v>
      </c>
      <c r="AG195" s="102">
        <f t="shared" si="50"/>
        <v>1</v>
      </c>
      <c r="AH195" s="102">
        <f t="shared" si="50"/>
        <v>1</v>
      </c>
      <c r="AI195" s="102">
        <f t="shared" si="50"/>
        <v>1</v>
      </c>
      <c r="AJ195" s="28" t="str">
        <f t="shared" si="30"/>
        <v>UNKNOWN</v>
      </c>
      <c r="AK195" s="41"/>
      <c r="AL195" s="41" t="str">
        <f t="shared" si="33"/>
        <v>3F</v>
      </c>
      <c r="AM195" s="43" t="str">
        <f t="shared" si="34"/>
        <v>00</v>
      </c>
      <c r="AN195" s="43" t="str">
        <f t="shared" si="35"/>
        <v>00</v>
      </c>
      <c r="AO195" s="43" t="str">
        <f t="shared" si="36"/>
        <v>00</v>
      </c>
      <c r="AQ195" t="str">
        <f t="shared" si="31"/>
        <v xml:space="preserve">    (U4)0x0000003FU,                                                           /* 59 UNKNOWN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1</v>
      </c>
      <c r="AE196" s="102">
        <f t="shared" si="50"/>
        <v>1</v>
      </c>
      <c r="AF196" s="102">
        <f t="shared" si="50"/>
        <v>1</v>
      </c>
      <c r="AG196" s="102">
        <f t="shared" si="50"/>
        <v>1</v>
      </c>
      <c r="AH196" s="102">
        <f t="shared" si="50"/>
        <v>1</v>
      </c>
      <c r="AI196" s="102">
        <f t="shared" si="50"/>
        <v>1</v>
      </c>
      <c r="AJ196" s="28" t="str">
        <f t="shared" si="30"/>
        <v>UNKNOWN</v>
      </c>
      <c r="AK196" s="41"/>
      <c r="AL196" s="41" t="str">
        <f t="shared" si="33"/>
        <v>3F</v>
      </c>
      <c r="AM196" s="43" t="str">
        <f t="shared" si="34"/>
        <v>00</v>
      </c>
      <c r="AN196" s="43" t="str">
        <f t="shared" si="35"/>
        <v>00</v>
      </c>
      <c r="AO196" s="43" t="str">
        <f t="shared" si="36"/>
        <v>00</v>
      </c>
      <c r="AQ196" t="str">
        <f t="shared" si="31"/>
        <v xml:space="preserve">    (U4)0x0000003FU,                                                           /* 60 UNKNOWN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1</v>
      </c>
      <c r="AE197" s="102">
        <f t="shared" si="50"/>
        <v>1</v>
      </c>
      <c r="AF197" s="102">
        <f t="shared" si="50"/>
        <v>1</v>
      </c>
      <c r="AG197" s="102">
        <f t="shared" si="50"/>
        <v>1</v>
      </c>
      <c r="AH197" s="102">
        <f t="shared" si="50"/>
        <v>1</v>
      </c>
      <c r="AI197" s="102">
        <f t="shared" si="50"/>
        <v>1</v>
      </c>
      <c r="AJ197" s="28" t="str">
        <f t="shared" si="30"/>
        <v>UNKNOWN</v>
      </c>
      <c r="AK197" s="41"/>
      <c r="AL197" s="41" t="str">
        <f t="shared" si="33"/>
        <v>3F</v>
      </c>
      <c r="AM197" s="43" t="str">
        <f t="shared" si="34"/>
        <v>00</v>
      </c>
      <c r="AN197" s="43" t="str">
        <f t="shared" si="35"/>
        <v>00</v>
      </c>
      <c r="AO197" s="43" t="str">
        <f t="shared" si="36"/>
        <v>00</v>
      </c>
      <c r="AQ197" t="str">
        <f t="shared" si="31"/>
        <v xml:space="preserve">    (U4)0x0000003FU,                                                           /* 61 UNKNOWN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1</v>
      </c>
      <c r="AE198" s="102">
        <f t="shared" si="50"/>
        <v>1</v>
      </c>
      <c r="AF198" s="102">
        <f t="shared" si="50"/>
        <v>1</v>
      </c>
      <c r="AG198" s="102">
        <f t="shared" si="50"/>
        <v>1</v>
      </c>
      <c r="AH198" s="102">
        <f t="shared" si="50"/>
        <v>1</v>
      </c>
      <c r="AI198" s="102">
        <f t="shared" si="50"/>
        <v>1</v>
      </c>
      <c r="AJ198" s="28" t="str">
        <f t="shared" si="30"/>
        <v>UNKNOWN</v>
      </c>
      <c r="AK198" s="41"/>
      <c r="AL198" s="41" t="str">
        <f t="shared" si="33"/>
        <v>3F</v>
      </c>
      <c r="AM198" s="43" t="str">
        <f t="shared" si="34"/>
        <v>00</v>
      </c>
      <c r="AN198" s="43" t="str">
        <f t="shared" si="35"/>
        <v>00</v>
      </c>
      <c r="AO198" s="43" t="str">
        <f t="shared" si="36"/>
        <v>00</v>
      </c>
      <c r="AQ198" t="str">
        <f t="shared" si="31"/>
        <v xml:space="preserve">    (U4)0x0000003FU,                                                           /* 62 UNKNOWN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1</v>
      </c>
      <c r="AE199" s="102">
        <f t="shared" si="50"/>
        <v>1</v>
      </c>
      <c r="AF199" s="102">
        <f t="shared" si="50"/>
        <v>1</v>
      </c>
      <c r="AG199" s="102">
        <f t="shared" si="50"/>
        <v>1</v>
      </c>
      <c r="AH199" s="102">
        <f t="shared" si="50"/>
        <v>1</v>
      </c>
      <c r="AI199" s="102">
        <f t="shared" ref="AI199" si="51">IF(OR(AI69=0,AI69=1),1,0)</f>
        <v>1</v>
      </c>
      <c r="AJ199" s="28" t="str">
        <f t="shared" si="30"/>
        <v>UNKNOWN</v>
      </c>
      <c r="AK199" s="41"/>
      <c r="AL199" s="41" t="str">
        <f t="shared" si="33"/>
        <v>3F</v>
      </c>
      <c r="AM199" s="43" t="str">
        <f t="shared" si="34"/>
        <v>00</v>
      </c>
      <c r="AN199" s="43" t="str">
        <f t="shared" si="35"/>
        <v>00</v>
      </c>
      <c r="AO199" s="43" t="str">
        <f t="shared" si="36"/>
        <v>00</v>
      </c>
      <c r="AQ199" t="str">
        <f t="shared" si="31"/>
        <v xml:space="preserve">    (U4)0x0000003FU                                                            /* 63 UNKNOWN                                         */</v>
      </c>
    </row>
  </sheetData>
  <protectedRanges>
    <protectedRange sqref="L3:AC3 D6:AJ69" name="Table作成編集範囲"/>
    <protectedRange sqref="AD3" name="Table作成編集範囲_1"/>
    <protectedRange sqref="AE3 AI3" name="Table作成編集範囲_1_1"/>
    <protectedRange sqref="B3" name="Table作成編集範囲_2"/>
  </protectedRanges>
  <mergeCells count="4">
    <mergeCell ref="C2:C3"/>
    <mergeCell ref="AJ2:AJ3"/>
    <mergeCell ref="A4:B5"/>
    <mergeCell ref="AE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1:AX252"/>
  <sheetViews>
    <sheetView zoomScaleNormal="100" workbookViewId="0"/>
  </sheetViews>
  <sheetFormatPr defaultColWidth="9" defaultRowHeight="13"/>
  <cols>
    <col min="1" max="1" width="9" style="158"/>
    <col min="2" max="2" width="35.36328125" style="158" bestFit="1" customWidth="1"/>
    <col min="3" max="10" width="3.36328125" style="158" customWidth="1"/>
    <col min="11" max="13" width="20.6328125" style="158" customWidth="1"/>
    <col min="14" max="14" width="24.26953125" style="158" customWidth="1"/>
    <col min="15" max="19" width="14.90625" style="158" customWidth="1"/>
    <col min="20" max="20" width="12.90625" style="158" customWidth="1"/>
    <col min="21" max="21" width="13.26953125" style="158" customWidth="1"/>
    <col min="22" max="16384" width="9" style="158"/>
  </cols>
  <sheetData>
    <row r="11" spans="2:18" ht="16.5" customHeight="1"/>
    <row r="12" spans="2:18" ht="14.5" thickBot="1">
      <c r="B12" s="25" t="s">
        <v>656</v>
      </c>
    </row>
    <row r="13" spans="2:18" ht="14.5" thickBot="1">
      <c r="B13" s="70" t="s">
        <v>250</v>
      </c>
      <c r="C13" s="416" t="s">
        <v>204</v>
      </c>
      <c r="D13" s="417"/>
      <c r="E13" s="417"/>
      <c r="F13" s="417"/>
      <c r="G13" s="417"/>
      <c r="H13" s="417"/>
      <c r="I13" s="417"/>
      <c r="J13" s="418"/>
      <c r="K13" s="159"/>
      <c r="L13" s="159"/>
      <c r="M13" s="159"/>
      <c r="N13" s="160"/>
      <c r="O13" s="161"/>
      <c r="P13" s="161"/>
      <c r="Q13" s="161"/>
      <c r="R13" s="162"/>
    </row>
    <row r="14" spans="2:18">
      <c r="B14" s="163"/>
      <c r="C14" s="164" t="s">
        <v>251</v>
      </c>
      <c r="D14" s="164"/>
      <c r="E14" s="164"/>
      <c r="F14" s="164"/>
      <c r="G14" s="164"/>
      <c r="H14" s="164"/>
      <c r="I14" s="164"/>
      <c r="J14" s="164"/>
      <c r="K14" s="164"/>
      <c r="L14" s="164"/>
      <c r="M14" s="165"/>
      <c r="N14" s="166" t="s">
        <v>252</v>
      </c>
      <c r="O14" s="167" t="s">
        <v>20</v>
      </c>
      <c r="P14" s="168"/>
      <c r="Q14" s="168"/>
      <c r="R14" s="169"/>
    </row>
    <row r="15" spans="2:18">
      <c r="B15" s="170" t="s">
        <v>21</v>
      </c>
      <c r="C15" s="419" t="s">
        <v>253</v>
      </c>
      <c r="D15" s="420"/>
      <c r="E15" s="420"/>
      <c r="F15" s="420"/>
      <c r="G15" s="420"/>
      <c r="H15" s="420"/>
      <c r="I15" s="420"/>
      <c r="J15" s="421"/>
      <c r="K15" s="171" t="s">
        <v>22</v>
      </c>
      <c r="L15" s="267" t="s">
        <v>22</v>
      </c>
      <c r="M15" s="268"/>
      <c r="N15" s="172" t="s">
        <v>367</v>
      </c>
      <c r="O15" s="173" t="s">
        <v>23</v>
      </c>
      <c r="P15" s="174" t="s">
        <v>24</v>
      </c>
      <c r="Q15" s="175" t="s">
        <v>25</v>
      </c>
      <c r="R15" s="176" t="s">
        <v>26</v>
      </c>
    </row>
    <row r="16" spans="2:18">
      <c r="B16" s="170" t="s">
        <v>37</v>
      </c>
      <c r="C16" s="177" t="s">
        <v>254</v>
      </c>
      <c r="D16" s="177" t="s">
        <v>132</v>
      </c>
      <c r="E16" s="177" t="s">
        <v>255</v>
      </c>
      <c r="F16" s="177" t="s">
        <v>132</v>
      </c>
      <c r="G16" s="177" t="s">
        <v>256</v>
      </c>
      <c r="H16" s="177" t="s">
        <v>132</v>
      </c>
      <c r="I16" s="177" t="s">
        <v>255</v>
      </c>
      <c r="J16" s="177" t="s">
        <v>256</v>
      </c>
      <c r="K16" s="235" t="s">
        <v>364</v>
      </c>
      <c r="L16" s="236" t="s">
        <v>364</v>
      </c>
      <c r="M16" s="237"/>
      <c r="N16" s="172" t="s">
        <v>257</v>
      </c>
      <c r="O16" s="178"/>
      <c r="P16" s="179"/>
      <c r="Q16" s="180"/>
      <c r="R16" s="176"/>
    </row>
    <row r="17" spans="2:18" ht="26">
      <c r="B17" s="181" t="s">
        <v>27</v>
      </c>
      <c r="C17" s="422" t="s">
        <v>258</v>
      </c>
      <c r="D17" s="420"/>
      <c r="E17" s="420"/>
      <c r="F17" s="420"/>
      <c r="G17" s="420"/>
      <c r="H17" s="420"/>
      <c r="I17" s="420"/>
      <c r="J17" s="421"/>
      <c r="K17" s="235" t="s">
        <v>259</v>
      </c>
      <c r="L17" s="236" t="s">
        <v>260</v>
      </c>
      <c r="M17" s="237"/>
      <c r="N17" s="182"/>
      <c r="O17" s="178"/>
      <c r="P17" s="179"/>
      <c r="Q17" s="180"/>
      <c r="R17" s="176"/>
    </row>
    <row r="18" spans="2:18" ht="62">
      <c r="B18" s="170" t="s">
        <v>28</v>
      </c>
      <c r="C18" s="232" t="s">
        <v>166</v>
      </c>
      <c r="D18" s="232" t="s">
        <v>66</v>
      </c>
      <c r="E18" s="232" t="s">
        <v>261</v>
      </c>
      <c r="F18" s="232" t="s">
        <v>262</v>
      </c>
      <c r="G18" s="232" t="s">
        <v>264</v>
      </c>
      <c r="H18" s="232" t="s">
        <v>265</v>
      </c>
      <c r="I18" s="232" t="s">
        <v>266</v>
      </c>
      <c r="J18" s="232" t="s">
        <v>267</v>
      </c>
      <c r="K18" s="235" t="s">
        <v>268</v>
      </c>
      <c r="L18" s="236" t="s">
        <v>594</v>
      </c>
      <c r="M18" s="237"/>
      <c r="N18" s="172" t="s">
        <v>29</v>
      </c>
      <c r="O18" s="178"/>
      <c r="P18" s="179"/>
      <c r="Q18" s="180"/>
      <c r="R18" s="176"/>
    </row>
    <row r="19" spans="2:18" ht="104.5" thickBot="1">
      <c r="B19" s="183" t="s">
        <v>30</v>
      </c>
      <c r="C19" s="184" t="s">
        <v>269</v>
      </c>
      <c r="D19" s="184" t="s">
        <v>255</v>
      </c>
      <c r="E19" s="184" t="s">
        <v>269</v>
      </c>
      <c r="F19" s="184" t="s">
        <v>270</v>
      </c>
      <c r="G19" s="184" t="s">
        <v>271</v>
      </c>
      <c r="H19" s="184" t="s">
        <v>272</v>
      </c>
      <c r="I19" s="185" t="s">
        <v>271</v>
      </c>
      <c r="J19" s="184" t="s">
        <v>269</v>
      </c>
      <c r="K19" s="186" t="s">
        <v>365</v>
      </c>
      <c r="L19" s="186" t="s">
        <v>371</v>
      </c>
      <c r="M19" s="233"/>
      <c r="N19" s="187" t="s">
        <v>502</v>
      </c>
      <c r="O19" s="188"/>
      <c r="P19" s="189"/>
      <c r="Q19" s="190" t="s">
        <v>273</v>
      </c>
      <c r="R19" s="191"/>
    </row>
    <row r="20" spans="2:18" ht="13.5" thickTop="1">
      <c r="B20" s="192" t="s">
        <v>372</v>
      </c>
      <c r="C20" s="193" t="s">
        <v>167</v>
      </c>
      <c r="D20" s="193" t="s">
        <v>167</v>
      </c>
      <c r="E20" s="193" t="s">
        <v>167</v>
      </c>
      <c r="F20" s="193" t="s">
        <v>167</v>
      </c>
      <c r="G20" s="193" t="s">
        <v>167</v>
      </c>
      <c r="H20" s="193" t="s">
        <v>167</v>
      </c>
      <c r="I20" s="193" t="s">
        <v>167</v>
      </c>
      <c r="J20" s="193" t="s">
        <v>167</v>
      </c>
      <c r="K20" s="194" t="s">
        <v>32</v>
      </c>
      <c r="L20" s="195" t="s">
        <v>274</v>
      </c>
      <c r="M20" s="222"/>
      <c r="N20" s="196" t="s">
        <v>33</v>
      </c>
      <c r="O20" s="193"/>
      <c r="P20" s="197"/>
      <c r="Q20" s="198" t="s">
        <v>31</v>
      </c>
      <c r="R20" s="199"/>
    </row>
    <row r="21" spans="2:18">
      <c r="B21" s="200" t="s">
        <v>373</v>
      </c>
      <c r="C21" s="201" t="s">
        <v>167</v>
      </c>
      <c r="D21" s="201" t="s">
        <v>167</v>
      </c>
      <c r="E21" s="201" t="s">
        <v>167</v>
      </c>
      <c r="F21" s="201" t="s">
        <v>167</v>
      </c>
      <c r="G21" s="201" t="s">
        <v>167</v>
      </c>
      <c r="H21" s="201" t="s">
        <v>167</v>
      </c>
      <c r="I21" s="201" t="s">
        <v>167</v>
      </c>
      <c r="J21" s="201" t="s">
        <v>167</v>
      </c>
      <c r="K21" s="202" t="s">
        <v>32</v>
      </c>
      <c r="L21" s="203" t="s">
        <v>275</v>
      </c>
      <c r="M21" s="223"/>
      <c r="N21" s="204" t="s">
        <v>503</v>
      </c>
      <c r="O21" s="201"/>
      <c r="P21" s="205"/>
      <c r="Q21" s="206" t="s">
        <v>276</v>
      </c>
      <c r="R21" s="207"/>
    </row>
    <row r="22" spans="2:18">
      <c r="B22" s="200" t="s">
        <v>374</v>
      </c>
      <c r="C22" s="201" t="s">
        <v>167</v>
      </c>
      <c r="D22" s="201" t="s">
        <v>167</v>
      </c>
      <c r="E22" s="201" t="s">
        <v>167</v>
      </c>
      <c r="F22" s="201" t="s">
        <v>167</v>
      </c>
      <c r="G22" s="201" t="s">
        <v>167</v>
      </c>
      <c r="H22" s="201" t="s">
        <v>167</v>
      </c>
      <c r="I22" s="201" t="s">
        <v>167</v>
      </c>
      <c r="J22" s="201" t="s">
        <v>167</v>
      </c>
      <c r="K22" s="202" t="s">
        <v>32</v>
      </c>
      <c r="L22" s="203" t="s">
        <v>277</v>
      </c>
      <c r="M22" s="223"/>
      <c r="N22" s="204" t="s">
        <v>214</v>
      </c>
      <c r="O22" s="201"/>
      <c r="P22" s="205"/>
      <c r="Q22" s="206" t="s">
        <v>278</v>
      </c>
      <c r="R22" s="207"/>
    </row>
    <row r="23" spans="2:18">
      <c r="B23" s="200" t="s">
        <v>375</v>
      </c>
      <c r="C23" s="201" t="s">
        <v>167</v>
      </c>
      <c r="D23" s="201" t="s">
        <v>167</v>
      </c>
      <c r="E23" s="201" t="s">
        <v>167</v>
      </c>
      <c r="F23" s="201" t="s">
        <v>167</v>
      </c>
      <c r="G23" s="201" t="s">
        <v>167</v>
      </c>
      <c r="H23" s="201" t="s">
        <v>167</v>
      </c>
      <c r="I23" s="201" t="s">
        <v>167</v>
      </c>
      <c r="J23" s="201" t="s">
        <v>167</v>
      </c>
      <c r="K23" s="202" t="s">
        <v>32</v>
      </c>
      <c r="L23" s="203" t="s">
        <v>279</v>
      </c>
      <c r="M23" s="223"/>
      <c r="N23" s="204" t="s">
        <v>215</v>
      </c>
      <c r="O23" s="201"/>
      <c r="P23" s="205"/>
      <c r="Q23" s="206" t="s">
        <v>280</v>
      </c>
      <c r="R23" s="207"/>
    </row>
    <row r="24" spans="2:18">
      <c r="B24" s="200" t="s">
        <v>376</v>
      </c>
      <c r="C24" s="201" t="s">
        <v>167</v>
      </c>
      <c r="D24" s="201" t="s">
        <v>167</v>
      </c>
      <c r="E24" s="201" t="s">
        <v>167</v>
      </c>
      <c r="F24" s="201" t="s">
        <v>167</v>
      </c>
      <c r="G24" s="201" t="s">
        <v>167</v>
      </c>
      <c r="H24" s="201" t="s">
        <v>167</v>
      </c>
      <c r="I24" s="201" t="s">
        <v>167</v>
      </c>
      <c r="J24" s="201" t="s">
        <v>167</v>
      </c>
      <c r="K24" s="202" t="s">
        <v>32</v>
      </c>
      <c r="L24" s="203" t="s">
        <v>281</v>
      </c>
      <c r="M24" s="223"/>
      <c r="N24" s="204" t="s">
        <v>216</v>
      </c>
      <c r="O24" s="201"/>
      <c r="P24" s="205"/>
      <c r="Q24" s="206" t="s">
        <v>282</v>
      </c>
      <c r="R24" s="207"/>
    </row>
    <row r="25" spans="2:18">
      <c r="B25" s="200" t="s">
        <v>377</v>
      </c>
      <c r="C25" s="201" t="s">
        <v>167</v>
      </c>
      <c r="D25" s="201" t="s">
        <v>167</v>
      </c>
      <c r="E25" s="201" t="s">
        <v>167</v>
      </c>
      <c r="F25" s="201" t="s">
        <v>167</v>
      </c>
      <c r="G25" s="201" t="s">
        <v>167</v>
      </c>
      <c r="H25" s="201" t="s">
        <v>167</v>
      </c>
      <c r="I25" s="201" t="s">
        <v>167</v>
      </c>
      <c r="J25" s="201" t="s">
        <v>167</v>
      </c>
      <c r="K25" s="202" t="s">
        <v>32</v>
      </c>
      <c r="L25" s="203" t="s">
        <v>283</v>
      </c>
      <c r="M25" s="223"/>
      <c r="N25" s="204" t="s">
        <v>217</v>
      </c>
      <c r="O25" s="201"/>
      <c r="P25" s="205"/>
      <c r="Q25" s="206" t="s">
        <v>284</v>
      </c>
      <c r="R25" s="207"/>
    </row>
    <row r="26" spans="2:18">
      <c r="B26" s="200" t="s">
        <v>378</v>
      </c>
      <c r="C26" s="201" t="s">
        <v>167</v>
      </c>
      <c r="D26" s="201" t="s">
        <v>167</v>
      </c>
      <c r="E26" s="201" t="s">
        <v>167</v>
      </c>
      <c r="F26" s="201" t="s">
        <v>167</v>
      </c>
      <c r="G26" s="201" t="s">
        <v>167</v>
      </c>
      <c r="H26" s="201" t="s">
        <v>167</v>
      </c>
      <c r="I26" s="201" t="s">
        <v>167</v>
      </c>
      <c r="J26" s="201" t="s">
        <v>167</v>
      </c>
      <c r="K26" s="202" t="s">
        <v>32</v>
      </c>
      <c r="L26" s="203" t="s">
        <v>285</v>
      </c>
      <c r="M26" s="223"/>
      <c r="N26" s="204" t="s">
        <v>218</v>
      </c>
      <c r="O26" s="201"/>
      <c r="P26" s="205"/>
      <c r="Q26" s="206" t="s">
        <v>286</v>
      </c>
      <c r="R26" s="207"/>
    </row>
    <row r="27" spans="2:18">
      <c r="B27" s="200" t="s">
        <v>379</v>
      </c>
      <c r="C27" s="201" t="s">
        <v>167</v>
      </c>
      <c r="D27" s="201" t="s">
        <v>167</v>
      </c>
      <c r="E27" s="201" t="s">
        <v>167</v>
      </c>
      <c r="F27" s="201" t="s">
        <v>167</v>
      </c>
      <c r="G27" s="201" t="s">
        <v>167</v>
      </c>
      <c r="H27" s="201" t="s">
        <v>167</v>
      </c>
      <c r="I27" s="201" t="s">
        <v>167</v>
      </c>
      <c r="J27" s="201" t="s">
        <v>167</v>
      </c>
      <c r="K27" s="202" t="s">
        <v>32</v>
      </c>
      <c r="L27" s="203" t="s">
        <v>287</v>
      </c>
      <c r="M27" s="223"/>
      <c r="N27" s="204" t="s">
        <v>33</v>
      </c>
      <c r="O27" s="201"/>
      <c r="P27" s="205"/>
      <c r="Q27" s="206" t="s">
        <v>31</v>
      </c>
      <c r="R27" s="207"/>
    </row>
    <row r="28" spans="2:18">
      <c r="B28" s="200" t="s">
        <v>380</v>
      </c>
      <c r="C28" s="201" t="s">
        <v>167</v>
      </c>
      <c r="D28" s="201" t="s">
        <v>167</v>
      </c>
      <c r="E28" s="201" t="s">
        <v>167</v>
      </c>
      <c r="F28" s="201" t="s">
        <v>167</v>
      </c>
      <c r="G28" s="201" t="s">
        <v>167</v>
      </c>
      <c r="H28" s="201" t="s">
        <v>167</v>
      </c>
      <c r="I28" s="201" t="s">
        <v>167</v>
      </c>
      <c r="J28" s="201" t="s">
        <v>167</v>
      </c>
      <c r="K28" s="202" t="s">
        <v>34</v>
      </c>
      <c r="L28" s="203" t="s">
        <v>288</v>
      </c>
      <c r="M28" s="223"/>
      <c r="N28" s="204" t="s">
        <v>33</v>
      </c>
      <c r="O28" s="201"/>
      <c r="P28" s="205"/>
      <c r="Q28" s="206" t="s">
        <v>289</v>
      </c>
      <c r="R28" s="207"/>
    </row>
    <row r="29" spans="2:18">
      <c r="B29" s="200" t="s">
        <v>381</v>
      </c>
      <c r="C29" s="201" t="s">
        <v>167</v>
      </c>
      <c r="D29" s="201" t="s">
        <v>167</v>
      </c>
      <c r="E29" s="201" t="s">
        <v>167</v>
      </c>
      <c r="F29" s="201" t="s">
        <v>167</v>
      </c>
      <c r="G29" s="201" t="s">
        <v>167</v>
      </c>
      <c r="H29" s="201" t="s">
        <v>167</v>
      </c>
      <c r="I29" s="201" t="s">
        <v>167</v>
      </c>
      <c r="J29" s="201" t="s">
        <v>167</v>
      </c>
      <c r="K29" s="202" t="s">
        <v>35</v>
      </c>
      <c r="L29" s="203" t="s">
        <v>288</v>
      </c>
      <c r="M29" s="223"/>
      <c r="N29" s="204" t="s">
        <v>33</v>
      </c>
      <c r="O29" s="201"/>
      <c r="P29" s="205"/>
      <c r="Q29" s="206" t="s">
        <v>290</v>
      </c>
      <c r="R29" s="207"/>
    </row>
    <row r="30" spans="2:18">
      <c r="B30" s="200" t="s">
        <v>382</v>
      </c>
      <c r="C30" s="201" t="s">
        <v>167</v>
      </c>
      <c r="D30" s="201" t="s">
        <v>167</v>
      </c>
      <c r="E30" s="201" t="s">
        <v>167</v>
      </c>
      <c r="F30" s="201" t="s">
        <v>167</v>
      </c>
      <c r="G30" s="201" t="s">
        <v>167</v>
      </c>
      <c r="H30" s="201" t="s">
        <v>167</v>
      </c>
      <c r="I30" s="201" t="s">
        <v>167</v>
      </c>
      <c r="J30" s="201" t="s">
        <v>167</v>
      </c>
      <c r="K30" s="202" t="s">
        <v>36</v>
      </c>
      <c r="L30" s="203" t="s">
        <v>288</v>
      </c>
      <c r="M30" s="223"/>
      <c r="N30" s="204" t="s">
        <v>33</v>
      </c>
      <c r="O30" s="201"/>
      <c r="P30" s="205"/>
      <c r="Q30" s="206" t="s">
        <v>290</v>
      </c>
      <c r="R30" s="207"/>
    </row>
    <row r="31" spans="2:18" ht="13.5" thickBot="1">
      <c r="B31" s="208" t="s">
        <v>383</v>
      </c>
      <c r="C31" s="209" t="s">
        <v>167</v>
      </c>
      <c r="D31" s="209" t="s">
        <v>167</v>
      </c>
      <c r="E31" s="209" t="s">
        <v>167</v>
      </c>
      <c r="F31" s="209" t="s">
        <v>167</v>
      </c>
      <c r="G31" s="209" t="s">
        <v>167</v>
      </c>
      <c r="H31" s="209" t="s">
        <v>167</v>
      </c>
      <c r="I31" s="209" t="s">
        <v>167</v>
      </c>
      <c r="J31" s="209" t="s">
        <v>167</v>
      </c>
      <c r="K31" s="210" t="s">
        <v>291</v>
      </c>
      <c r="L31" s="211" t="s">
        <v>288</v>
      </c>
      <c r="M31" s="234"/>
      <c r="N31" s="212" t="s">
        <v>33</v>
      </c>
      <c r="O31" s="209"/>
      <c r="P31" s="213"/>
      <c r="Q31" s="214" t="s">
        <v>289</v>
      </c>
      <c r="R31" s="215"/>
    </row>
    <row r="51" spans="1:17" ht="14.5" thickBot="1">
      <c r="B51" s="25" t="s">
        <v>657</v>
      </c>
    </row>
    <row r="52" spans="1:17" ht="14.5" thickBot="1">
      <c r="B52" s="70" t="s">
        <v>292</v>
      </c>
      <c r="C52" s="416" t="s">
        <v>709</v>
      </c>
      <c r="D52" s="417"/>
      <c r="E52" s="417"/>
      <c r="F52" s="417"/>
      <c r="G52" s="417"/>
      <c r="H52" s="417"/>
      <c r="I52" s="417"/>
      <c r="J52" s="418"/>
      <c r="K52" s="159"/>
      <c r="L52" s="159"/>
      <c r="M52" s="160"/>
      <c r="N52" s="161"/>
      <c r="O52" s="161"/>
      <c r="P52" s="161"/>
      <c r="Q52" s="162"/>
    </row>
    <row r="53" spans="1:17">
      <c r="B53" s="163"/>
      <c r="C53" s="164" t="s">
        <v>293</v>
      </c>
      <c r="D53" s="164"/>
      <c r="E53" s="164"/>
      <c r="F53" s="164"/>
      <c r="G53" s="164"/>
      <c r="H53" s="164"/>
      <c r="I53" s="164"/>
      <c r="J53" s="164"/>
      <c r="K53" s="164"/>
      <c r="L53" s="164"/>
      <c r="M53" s="166" t="s">
        <v>294</v>
      </c>
      <c r="N53" s="167" t="s">
        <v>20</v>
      </c>
      <c r="O53" s="168"/>
      <c r="P53" s="168"/>
      <c r="Q53" s="169"/>
    </row>
    <row r="54" spans="1:17">
      <c r="B54" s="170" t="s">
        <v>21</v>
      </c>
      <c r="C54" s="419" t="s">
        <v>295</v>
      </c>
      <c r="D54" s="420"/>
      <c r="E54" s="420"/>
      <c r="F54" s="420"/>
      <c r="G54" s="420"/>
      <c r="H54" s="420"/>
      <c r="I54" s="420"/>
      <c r="J54" s="421"/>
      <c r="K54" s="171" t="s">
        <v>297</v>
      </c>
      <c r="L54" s="171" t="s">
        <v>297</v>
      </c>
      <c r="M54" s="172" t="s">
        <v>368</v>
      </c>
      <c r="N54" s="173" t="s">
        <v>23</v>
      </c>
      <c r="O54" s="175" t="s">
        <v>24</v>
      </c>
      <c r="P54" s="174" t="s">
        <v>25</v>
      </c>
      <c r="Q54" s="176" t="s">
        <v>26</v>
      </c>
    </row>
    <row r="55" spans="1:17">
      <c r="B55" s="170" t="s">
        <v>37</v>
      </c>
      <c r="C55" s="177" t="s">
        <v>290</v>
      </c>
      <c r="D55" s="177" t="s">
        <v>255</v>
      </c>
      <c r="E55" s="177" t="s">
        <v>289</v>
      </c>
      <c r="F55" s="177" t="s">
        <v>289</v>
      </c>
      <c r="G55" s="177" t="s">
        <v>255</v>
      </c>
      <c r="H55" s="177" t="s">
        <v>255</v>
      </c>
      <c r="I55" s="177" t="s">
        <v>132</v>
      </c>
      <c r="J55" s="177" t="s">
        <v>298</v>
      </c>
      <c r="K55" s="235" t="s">
        <v>364</v>
      </c>
      <c r="L55" s="236" t="s">
        <v>364</v>
      </c>
      <c r="M55" s="172" t="s">
        <v>257</v>
      </c>
      <c r="N55" s="178"/>
      <c r="O55" s="180"/>
      <c r="P55" s="179"/>
      <c r="Q55" s="176"/>
    </row>
    <row r="56" spans="1:17" ht="26">
      <c r="B56" s="181" t="s">
        <v>27</v>
      </c>
      <c r="C56" s="422" t="s">
        <v>299</v>
      </c>
      <c r="D56" s="420"/>
      <c r="E56" s="420"/>
      <c r="F56" s="420"/>
      <c r="G56" s="420"/>
      <c r="H56" s="420"/>
      <c r="I56" s="420"/>
      <c r="J56" s="421"/>
      <c r="K56" s="236" t="s">
        <v>300</v>
      </c>
      <c r="L56" s="236" t="s">
        <v>260</v>
      </c>
      <c r="M56" s="182"/>
      <c r="N56" s="178"/>
      <c r="O56" s="180"/>
      <c r="P56" s="179"/>
      <c r="Q56" s="176"/>
    </row>
    <row r="57" spans="1:17" ht="62">
      <c r="B57" s="170" t="s">
        <v>28</v>
      </c>
      <c r="C57" s="232" t="s">
        <v>301</v>
      </c>
      <c r="D57" s="232" t="s">
        <v>66</v>
      </c>
      <c r="E57" s="232" t="s">
        <v>302</v>
      </c>
      <c r="F57" s="232" t="s">
        <v>303</v>
      </c>
      <c r="G57" s="232" t="s">
        <v>263</v>
      </c>
      <c r="H57" s="232" t="s">
        <v>304</v>
      </c>
      <c r="I57" s="232" t="s">
        <v>266</v>
      </c>
      <c r="J57" s="232" t="s">
        <v>305</v>
      </c>
      <c r="K57" s="236" t="s">
        <v>306</v>
      </c>
      <c r="L57" s="236" t="s">
        <v>595</v>
      </c>
      <c r="M57" s="172" t="s">
        <v>29</v>
      </c>
      <c r="N57" s="178"/>
      <c r="O57" s="180"/>
      <c r="P57" s="179"/>
      <c r="Q57" s="176"/>
    </row>
    <row r="58" spans="1:17" ht="213.75" customHeight="1" thickBot="1">
      <c r="B58" s="183" t="s">
        <v>307</v>
      </c>
      <c r="C58" s="184" t="s">
        <v>269</v>
      </c>
      <c r="D58" s="184" t="s">
        <v>255</v>
      </c>
      <c r="E58" s="184" t="s">
        <v>269</v>
      </c>
      <c r="F58" s="184" t="s">
        <v>270</v>
      </c>
      <c r="G58" s="184" t="s">
        <v>271</v>
      </c>
      <c r="H58" s="184" t="s">
        <v>272</v>
      </c>
      <c r="I58" s="185" t="s">
        <v>271</v>
      </c>
      <c r="J58" s="184" t="s">
        <v>269</v>
      </c>
      <c r="K58" s="216" t="s">
        <v>308</v>
      </c>
      <c r="L58" s="186" t="s">
        <v>439</v>
      </c>
      <c r="M58" s="187" t="s">
        <v>710</v>
      </c>
      <c r="N58" s="188"/>
      <c r="O58" s="190" t="s">
        <v>711</v>
      </c>
      <c r="P58" s="217"/>
      <c r="Q58" s="191"/>
    </row>
    <row r="59" spans="1:17" ht="13.5" thickTop="1">
      <c r="B59" s="192" t="s">
        <v>701</v>
      </c>
      <c r="C59" s="193" t="s">
        <v>310</v>
      </c>
      <c r="D59" s="193" t="s">
        <v>311</v>
      </c>
      <c r="E59" s="193" t="s">
        <v>311</v>
      </c>
      <c r="F59" s="193" t="s">
        <v>312</v>
      </c>
      <c r="G59" s="193" t="s">
        <v>312</v>
      </c>
      <c r="H59" s="193" t="s">
        <v>312</v>
      </c>
      <c r="I59" s="193" t="s">
        <v>312</v>
      </c>
      <c r="J59" s="193" t="s">
        <v>312</v>
      </c>
      <c r="K59" s="195" t="s">
        <v>313</v>
      </c>
      <c r="L59" s="195" t="s">
        <v>274</v>
      </c>
      <c r="M59" s="204" t="s">
        <v>112</v>
      </c>
      <c r="N59" s="193"/>
      <c r="O59" s="198" t="s">
        <v>31</v>
      </c>
      <c r="P59" s="197"/>
      <c r="Q59" s="199"/>
    </row>
    <row r="60" spans="1:17">
      <c r="A60" s="158">
        <v>1</v>
      </c>
      <c r="B60" s="200" t="s">
        <v>702</v>
      </c>
      <c r="C60" s="201" t="s">
        <v>309</v>
      </c>
      <c r="D60" s="201" t="s">
        <v>309</v>
      </c>
      <c r="E60" s="201" t="s">
        <v>309</v>
      </c>
      <c r="F60" s="201" t="s">
        <v>309</v>
      </c>
      <c r="G60" s="201" t="s">
        <v>309</v>
      </c>
      <c r="H60" s="201" t="s">
        <v>309</v>
      </c>
      <c r="I60" s="201" t="s">
        <v>309</v>
      </c>
      <c r="J60" s="201" t="s">
        <v>309</v>
      </c>
      <c r="K60" s="218" t="s">
        <v>313</v>
      </c>
      <c r="L60" s="218" t="s">
        <v>275</v>
      </c>
      <c r="M60" s="204" t="s">
        <v>396</v>
      </c>
      <c r="N60" s="201"/>
      <c r="O60" s="206" t="s">
        <v>388</v>
      </c>
      <c r="P60" s="205"/>
      <c r="Q60" s="207"/>
    </row>
    <row r="61" spans="1:17">
      <c r="A61" s="158">
        <v>1</v>
      </c>
      <c r="B61" s="200" t="s">
        <v>703</v>
      </c>
      <c r="C61" s="201" t="s">
        <v>309</v>
      </c>
      <c r="D61" s="201" t="s">
        <v>309</v>
      </c>
      <c r="E61" s="201" t="s">
        <v>309</v>
      </c>
      <c r="F61" s="201" t="s">
        <v>309</v>
      </c>
      <c r="G61" s="201" t="s">
        <v>309</v>
      </c>
      <c r="H61" s="201" t="s">
        <v>309</v>
      </c>
      <c r="I61" s="201" t="s">
        <v>309</v>
      </c>
      <c r="J61" s="201" t="s">
        <v>309</v>
      </c>
      <c r="K61" s="218" t="s">
        <v>313</v>
      </c>
      <c r="L61" s="218" t="s">
        <v>390</v>
      </c>
      <c r="M61" s="225" t="s">
        <v>699</v>
      </c>
      <c r="N61" s="226"/>
      <c r="O61" s="351" t="s">
        <v>667</v>
      </c>
      <c r="P61" s="205"/>
      <c r="Q61" s="207"/>
    </row>
    <row r="62" spans="1:17">
      <c r="A62" s="158">
        <v>1</v>
      </c>
      <c r="B62" s="200" t="s">
        <v>704</v>
      </c>
      <c r="C62" s="201" t="s">
        <v>309</v>
      </c>
      <c r="D62" s="201" t="s">
        <v>309</v>
      </c>
      <c r="E62" s="201" t="s">
        <v>309</v>
      </c>
      <c r="F62" s="201" t="s">
        <v>309</v>
      </c>
      <c r="G62" s="201" t="s">
        <v>309</v>
      </c>
      <c r="H62" s="201" t="s">
        <v>309</v>
      </c>
      <c r="I62" s="201" t="s">
        <v>309</v>
      </c>
      <c r="J62" s="201" t="s">
        <v>309</v>
      </c>
      <c r="K62" s="218" t="s">
        <v>313</v>
      </c>
      <c r="L62" s="218" t="s">
        <v>391</v>
      </c>
      <c r="M62" s="204" t="s">
        <v>386</v>
      </c>
      <c r="N62" s="201"/>
      <c r="O62" s="206" t="s">
        <v>394</v>
      </c>
      <c r="P62" s="205"/>
      <c r="Q62" s="207"/>
    </row>
    <row r="63" spans="1:17">
      <c r="A63" s="158">
        <v>1</v>
      </c>
      <c r="B63" s="200" t="s">
        <v>705</v>
      </c>
      <c r="C63" s="201" t="s">
        <v>309</v>
      </c>
      <c r="D63" s="201" t="s">
        <v>309</v>
      </c>
      <c r="E63" s="201" t="s">
        <v>309</v>
      </c>
      <c r="F63" s="201" t="s">
        <v>309</v>
      </c>
      <c r="G63" s="201" t="s">
        <v>309</v>
      </c>
      <c r="H63" s="201" t="s">
        <v>309</v>
      </c>
      <c r="I63" s="201" t="s">
        <v>309</v>
      </c>
      <c r="J63" s="201" t="s">
        <v>309</v>
      </c>
      <c r="K63" s="218" t="s">
        <v>313</v>
      </c>
      <c r="L63" s="218" t="s">
        <v>395</v>
      </c>
      <c r="M63" s="204" t="s">
        <v>700</v>
      </c>
      <c r="N63" s="201"/>
      <c r="O63" s="206" t="s">
        <v>397</v>
      </c>
      <c r="P63" s="205"/>
      <c r="Q63" s="207"/>
    </row>
    <row r="64" spans="1:17">
      <c r="A64" s="158">
        <v>1</v>
      </c>
      <c r="B64" s="200" t="s">
        <v>706</v>
      </c>
      <c r="C64" s="201" t="s">
        <v>309</v>
      </c>
      <c r="D64" s="201" t="s">
        <v>309</v>
      </c>
      <c r="E64" s="201" t="s">
        <v>309</v>
      </c>
      <c r="F64" s="201" t="s">
        <v>309</v>
      </c>
      <c r="G64" s="201" t="s">
        <v>309</v>
      </c>
      <c r="H64" s="201" t="s">
        <v>309</v>
      </c>
      <c r="I64" s="201" t="s">
        <v>309</v>
      </c>
      <c r="J64" s="201" t="s">
        <v>309</v>
      </c>
      <c r="K64" s="218" t="s">
        <v>313</v>
      </c>
      <c r="L64" s="218" t="s">
        <v>283</v>
      </c>
      <c r="M64" s="204" t="s">
        <v>402</v>
      </c>
      <c r="N64" s="201"/>
      <c r="O64" s="206" t="s">
        <v>400</v>
      </c>
      <c r="P64" s="205"/>
      <c r="Q64" s="207"/>
    </row>
    <row r="65" spans="1:19">
      <c r="A65" s="158">
        <v>1</v>
      </c>
      <c r="B65" s="200" t="s">
        <v>707</v>
      </c>
      <c r="C65" s="201" t="s">
        <v>309</v>
      </c>
      <c r="D65" s="201" t="s">
        <v>309</v>
      </c>
      <c r="E65" s="201" t="s">
        <v>309</v>
      </c>
      <c r="F65" s="201" t="s">
        <v>309</v>
      </c>
      <c r="G65" s="201" t="s">
        <v>309</v>
      </c>
      <c r="H65" s="201" t="s">
        <v>309</v>
      </c>
      <c r="I65" s="201" t="s">
        <v>309</v>
      </c>
      <c r="J65" s="201" t="s">
        <v>309</v>
      </c>
      <c r="K65" s="218" t="s">
        <v>313</v>
      </c>
      <c r="L65" s="218" t="s">
        <v>398</v>
      </c>
      <c r="M65" s="204" t="s">
        <v>392</v>
      </c>
      <c r="N65" s="201"/>
      <c r="O65" s="206" t="s">
        <v>401</v>
      </c>
      <c r="P65" s="205"/>
      <c r="Q65" s="207"/>
    </row>
    <row r="66" spans="1:19">
      <c r="B66" s="200" t="s">
        <v>708</v>
      </c>
      <c r="C66" s="201" t="s">
        <v>312</v>
      </c>
      <c r="D66" s="201" t="s">
        <v>312</v>
      </c>
      <c r="E66" s="201" t="s">
        <v>312</v>
      </c>
      <c r="F66" s="201" t="s">
        <v>312</v>
      </c>
      <c r="G66" s="201" t="s">
        <v>312</v>
      </c>
      <c r="H66" s="201" t="s">
        <v>312</v>
      </c>
      <c r="I66" s="201" t="s">
        <v>312</v>
      </c>
      <c r="J66" s="201" t="s">
        <v>312</v>
      </c>
      <c r="K66" s="218" t="s">
        <v>313</v>
      </c>
      <c r="L66" s="218" t="s">
        <v>399</v>
      </c>
      <c r="M66" s="204" t="s">
        <v>112</v>
      </c>
      <c r="N66" s="201"/>
      <c r="O66" s="206" t="s">
        <v>389</v>
      </c>
      <c r="P66" s="205"/>
      <c r="Q66" s="207"/>
    </row>
    <row r="67" spans="1:19">
      <c r="B67" s="192" t="s">
        <v>701</v>
      </c>
      <c r="C67" s="193" t="s">
        <v>309</v>
      </c>
      <c r="D67" s="193" t="s">
        <v>309</v>
      </c>
      <c r="E67" s="193" t="s">
        <v>309</v>
      </c>
      <c r="F67" s="193" t="s">
        <v>309</v>
      </c>
      <c r="G67" s="193" t="s">
        <v>309</v>
      </c>
      <c r="H67" s="193" t="s">
        <v>309</v>
      </c>
      <c r="I67" s="193" t="s">
        <v>309</v>
      </c>
      <c r="J67" s="193" t="s">
        <v>309</v>
      </c>
      <c r="K67" s="195" t="s">
        <v>319</v>
      </c>
      <c r="L67" s="195" t="s">
        <v>274</v>
      </c>
      <c r="M67" s="204" t="s">
        <v>112</v>
      </c>
      <c r="N67" s="193"/>
      <c r="O67" s="198" t="s">
        <v>31</v>
      </c>
      <c r="P67" s="205"/>
      <c r="Q67" s="207"/>
    </row>
    <row r="68" spans="1:19">
      <c r="B68" s="200" t="s">
        <v>702</v>
      </c>
      <c r="C68" s="201" t="s">
        <v>309</v>
      </c>
      <c r="D68" s="201" t="s">
        <v>309</v>
      </c>
      <c r="E68" s="201" t="s">
        <v>309</v>
      </c>
      <c r="F68" s="201" t="s">
        <v>309</v>
      </c>
      <c r="G68" s="201" t="s">
        <v>309</v>
      </c>
      <c r="H68" s="201" t="s">
        <v>309</v>
      </c>
      <c r="I68" s="201" t="s">
        <v>309</v>
      </c>
      <c r="J68" s="201" t="s">
        <v>309</v>
      </c>
      <c r="K68" s="195" t="s">
        <v>319</v>
      </c>
      <c r="L68" s="218" t="s">
        <v>275</v>
      </c>
      <c r="M68" s="204" t="s">
        <v>112</v>
      </c>
      <c r="N68" s="201"/>
      <c r="O68" s="198" t="s">
        <v>31</v>
      </c>
      <c r="P68" s="205"/>
      <c r="Q68" s="207"/>
    </row>
    <row r="69" spans="1:19">
      <c r="B69" s="200" t="s">
        <v>703</v>
      </c>
      <c r="C69" s="201" t="s">
        <v>309</v>
      </c>
      <c r="D69" s="201" t="s">
        <v>309</v>
      </c>
      <c r="E69" s="201" t="s">
        <v>309</v>
      </c>
      <c r="F69" s="201" t="s">
        <v>309</v>
      </c>
      <c r="G69" s="201" t="s">
        <v>309</v>
      </c>
      <c r="H69" s="201" t="s">
        <v>309</v>
      </c>
      <c r="I69" s="201" t="s">
        <v>309</v>
      </c>
      <c r="J69" s="201" t="s">
        <v>309</v>
      </c>
      <c r="K69" s="195" t="s">
        <v>319</v>
      </c>
      <c r="L69" s="218" t="s">
        <v>390</v>
      </c>
      <c r="M69" s="204" t="s">
        <v>112</v>
      </c>
      <c r="N69" s="226"/>
      <c r="O69" s="198" t="s">
        <v>31</v>
      </c>
      <c r="P69" s="205"/>
      <c r="Q69" s="207"/>
    </row>
    <row r="70" spans="1:19">
      <c r="B70" s="200" t="s">
        <v>704</v>
      </c>
      <c r="C70" s="201" t="s">
        <v>309</v>
      </c>
      <c r="D70" s="201" t="s">
        <v>309</v>
      </c>
      <c r="E70" s="201" t="s">
        <v>309</v>
      </c>
      <c r="F70" s="201" t="s">
        <v>309</v>
      </c>
      <c r="G70" s="201" t="s">
        <v>309</v>
      </c>
      <c r="H70" s="201" t="s">
        <v>309</v>
      </c>
      <c r="I70" s="201" t="s">
        <v>309</v>
      </c>
      <c r="J70" s="201" t="s">
        <v>309</v>
      </c>
      <c r="K70" s="195" t="s">
        <v>319</v>
      </c>
      <c r="L70" s="218" t="s">
        <v>391</v>
      </c>
      <c r="M70" s="204" t="s">
        <v>112</v>
      </c>
      <c r="N70" s="201"/>
      <c r="O70" s="198" t="s">
        <v>31</v>
      </c>
      <c r="P70" s="205"/>
      <c r="Q70" s="207"/>
    </row>
    <row r="71" spans="1:19">
      <c r="B71" s="200" t="s">
        <v>705</v>
      </c>
      <c r="C71" s="201" t="s">
        <v>309</v>
      </c>
      <c r="D71" s="201" t="s">
        <v>309</v>
      </c>
      <c r="E71" s="201" t="s">
        <v>309</v>
      </c>
      <c r="F71" s="201" t="s">
        <v>309</v>
      </c>
      <c r="G71" s="201" t="s">
        <v>309</v>
      </c>
      <c r="H71" s="201" t="s">
        <v>309</v>
      </c>
      <c r="I71" s="201" t="s">
        <v>309</v>
      </c>
      <c r="J71" s="201" t="s">
        <v>309</v>
      </c>
      <c r="K71" s="195" t="s">
        <v>319</v>
      </c>
      <c r="L71" s="218" t="s">
        <v>395</v>
      </c>
      <c r="M71" s="204" t="s">
        <v>112</v>
      </c>
      <c r="N71" s="201"/>
      <c r="O71" s="198" t="s">
        <v>31</v>
      </c>
      <c r="P71" s="205"/>
      <c r="Q71" s="207"/>
    </row>
    <row r="72" spans="1:19">
      <c r="B72" s="200" t="s">
        <v>706</v>
      </c>
      <c r="C72" s="201" t="s">
        <v>309</v>
      </c>
      <c r="D72" s="201" t="s">
        <v>309</v>
      </c>
      <c r="E72" s="201" t="s">
        <v>309</v>
      </c>
      <c r="F72" s="201" t="s">
        <v>309</v>
      </c>
      <c r="G72" s="201" t="s">
        <v>309</v>
      </c>
      <c r="H72" s="201" t="s">
        <v>309</v>
      </c>
      <c r="I72" s="201" t="s">
        <v>309</v>
      </c>
      <c r="J72" s="201" t="s">
        <v>309</v>
      </c>
      <c r="K72" s="195" t="s">
        <v>319</v>
      </c>
      <c r="L72" s="218" t="s">
        <v>283</v>
      </c>
      <c r="M72" s="204" t="s">
        <v>112</v>
      </c>
      <c r="N72" s="201"/>
      <c r="O72" s="198" t="s">
        <v>31</v>
      </c>
      <c r="P72" s="205"/>
      <c r="Q72" s="207"/>
    </row>
    <row r="73" spans="1:19">
      <c r="B73" s="200" t="s">
        <v>707</v>
      </c>
      <c r="C73" s="201" t="s">
        <v>309</v>
      </c>
      <c r="D73" s="201" t="s">
        <v>309</v>
      </c>
      <c r="E73" s="201" t="s">
        <v>309</v>
      </c>
      <c r="F73" s="201" t="s">
        <v>309</v>
      </c>
      <c r="G73" s="201" t="s">
        <v>309</v>
      </c>
      <c r="H73" s="201" t="s">
        <v>309</v>
      </c>
      <c r="I73" s="201" t="s">
        <v>309</v>
      </c>
      <c r="J73" s="201" t="s">
        <v>309</v>
      </c>
      <c r="K73" s="195" t="s">
        <v>319</v>
      </c>
      <c r="L73" s="218" t="s">
        <v>398</v>
      </c>
      <c r="M73" s="204" t="s">
        <v>112</v>
      </c>
      <c r="N73" s="201"/>
      <c r="O73" s="198" t="s">
        <v>31</v>
      </c>
      <c r="P73" s="205"/>
      <c r="Q73" s="207"/>
    </row>
    <row r="74" spans="1:19">
      <c r="B74" s="200" t="s">
        <v>708</v>
      </c>
      <c r="C74" s="201" t="s">
        <v>309</v>
      </c>
      <c r="D74" s="201" t="s">
        <v>309</v>
      </c>
      <c r="E74" s="201" t="s">
        <v>309</v>
      </c>
      <c r="F74" s="201" t="s">
        <v>309</v>
      </c>
      <c r="G74" s="201" t="s">
        <v>309</v>
      </c>
      <c r="H74" s="201" t="s">
        <v>309</v>
      </c>
      <c r="I74" s="201" t="s">
        <v>309</v>
      </c>
      <c r="J74" s="201" t="s">
        <v>309</v>
      </c>
      <c r="K74" s="195" t="s">
        <v>319</v>
      </c>
      <c r="L74" s="218" t="s">
        <v>399</v>
      </c>
      <c r="M74" s="204" t="s">
        <v>112</v>
      </c>
      <c r="N74" s="201"/>
      <c r="O74" s="206" t="s">
        <v>132</v>
      </c>
      <c r="P74" s="205"/>
      <c r="Q74" s="207"/>
    </row>
    <row r="75" spans="1:19" ht="13.5" thickBot="1">
      <c r="B75" s="208" t="s">
        <v>385</v>
      </c>
      <c r="C75" s="209" t="s">
        <v>309</v>
      </c>
      <c r="D75" s="209" t="s">
        <v>309</v>
      </c>
      <c r="E75" s="209" t="s">
        <v>309</v>
      </c>
      <c r="F75" s="209" t="s">
        <v>309</v>
      </c>
      <c r="G75" s="209" t="s">
        <v>309</v>
      </c>
      <c r="H75" s="209" t="s">
        <v>309</v>
      </c>
      <c r="I75" s="209" t="s">
        <v>309</v>
      </c>
      <c r="J75" s="209" t="s">
        <v>309</v>
      </c>
      <c r="K75" s="211" t="s">
        <v>321</v>
      </c>
      <c r="L75" s="211" t="s">
        <v>288</v>
      </c>
      <c r="M75" s="212" t="s">
        <v>112</v>
      </c>
      <c r="N75" s="352"/>
      <c r="O75" s="214" t="s">
        <v>132</v>
      </c>
      <c r="P75" s="213"/>
      <c r="Q75" s="215"/>
    </row>
    <row r="76" spans="1:19">
      <c r="B76"/>
      <c r="C76"/>
      <c r="D76"/>
      <c r="E76"/>
      <c r="F76"/>
      <c r="G76"/>
      <c r="H76"/>
      <c r="I76"/>
      <c r="J76"/>
      <c r="K76"/>
      <c r="L76"/>
      <c r="M76"/>
      <c r="N76"/>
      <c r="O76"/>
      <c r="P76"/>
      <c r="Q76"/>
      <c r="R76"/>
      <c r="S76"/>
    </row>
    <row r="77" spans="1:19">
      <c r="B77"/>
      <c r="C77"/>
      <c r="D77"/>
      <c r="E77"/>
      <c r="F77"/>
      <c r="G77"/>
      <c r="H77"/>
      <c r="I77"/>
      <c r="J77"/>
      <c r="K77"/>
      <c r="L77"/>
      <c r="M77"/>
      <c r="N77"/>
      <c r="O77"/>
      <c r="P77"/>
      <c r="Q77"/>
      <c r="R77"/>
      <c r="S77"/>
    </row>
    <row r="78" spans="1:19">
      <c r="B78"/>
      <c r="C78"/>
      <c r="D78"/>
      <c r="E78"/>
      <c r="F78"/>
      <c r="G78"/>
      <c r="H78"/>
      <c r="I78"/>
      <c r="J78"/>
      <c r="K78"/>
      <c r="L78"/>
      <c r="M78"/>
      <c r="N78"/>
      <c r="O78"/>
      <c r="P78"/>
      <c r="Q78"/>
      <c r="R78"/>
      <c r="S78"/>
    </row>
    <row r="79" spans="1:19">
      <c r="B79"/>
      <c r="C79"/>
      <c r="D79"/>
      <c r="E79"/>
      <c r="F79"/>
      <c r="G79"/>
      <c r="H79"/>
      <c r="I79"/>
      <c r="J79"/>
      <c r="K79"/>
      <c r="L79"/>
      <c r="M79"/>
      <c r="N79"/>
      <c r="O79"/>
      <c r="P79"/>
      <c r="Q79"/>
      <c r="R79"/>
      <c r="S79"/>
    </row>
    <row r="80" spans="1:19">
      <c r="B80"/>
      <c r="C80"/>
      <c r="D80"/>
      <c r="E80"/>
      <c r="F80"/>
      <c r="G80"/>
      <c r="H80"/>
      <c r="I80"/>
      <c r="J80"/>
      <c r="K80"/>
      <c r="L80"/>
      <c r="M80"/>
      <c r="N80"/>
      <c r="O80"/>
      <c r="P80"/>
      <c r="Q80"/>
      <c r="R80"/>
      <c r="S80"/>
    </row>
    <row r="81" spans="2:19">
      <c r="B81"/>
      <c r="C81"/>
      <c r="D81"/>
      <c r="E81"/>
      <c r="F81"/>
      <c r="G81"/>
      <c r="H81"/>
      <c r="I81"/>
      <c r="J81"/>
      <c r="K81"/>
      <c r="L81"/>
      <c r="M81"/>
      <c r="N81"/>
      <c r="O81"/>
      <c r="P81"/>
      <c r="Q81"/>
      <c r="R81"/>
      <c r="S81"/>
    </row>
    <row r="109" spans="2:17" ht="14.5" thickBot="1">
      <c r="B109" s="25" t="s">
        <v>658</v>
      </c>
    </row>
    <row r="110" spans="2:17" ht="14.5" thickBot="1">
      <c r="B110" s="70" t="s">
        <v>322</v>
      </c>
      <c r="C110" s="416" t="s">
        <v>204</v>
      </c>
      <c r="D110" s="417"/>
      <c r="E110" s="417"/>
      <c r="F110" s="417"/>
      <c r="G110" s="417"/>
      <c r="H110" s="417"/>
      <c r="I110" s="417"/>
      <c r="J110" s="418"/>
      <c r="K110" s="159"/>
      <c r="L110" s="159"/>
      <c r="M110" s="160"/>
      <c r="N110" s="161"/>
      <c r="O110" s="161"/>
      <c r="P110" s="161"/>
      <c r="Q110" s="162"/>
    </row>
    <row r="111" spans="2:17">
      <c r="B111" s="163"/>
      <c r="C111" s="164" t="s">
        <v>293</v>
      </c>
      <c r="D111" s="164"/>
      <c r="E111" s="164"/>
      <c r="F111" s="164"/>
      <c r="G111" s="164"/>
      <c r="H111" s="164"/>
      <c r="I111" s="164"/>
      <c r="J111" s="164"/>
      <c r="K111" s="164"/>
      <c r="L111" s="164"/>
      <c r="M111" s="166" t="s">
        <v>294</v>
      </c>
      <c r="N111" s="167" t="s">
        <v>20</v>
      </c>
      <c r="O111" s="168"/>
      <c r="P111" s="168"/>
      <c r="Q111" s="169"/>
    </row>
    <row r="112" spans="2:17">
      <c r="B112" s="170" t="s">
        <v>21</v>
      </c>
      <c r="C112" s="419" t="s">
        <v>295</v>
      </c>
      <c r="D112" s="420"/>
      <c r="E112" s="420"/>
      <c r="F112" s="420"/>
      <c r="G112" s="420"/>
      <c r="H112" s="420"/>
      <c r="I112" s="420"/>
      <c r="J112" s="421"/>
      <c r="K112" s="171" t="s">
        <v>297</v>
      </c>
      <c r="L112" s="171" t="s">
        <v>297</v>
      </c>
      <c r="M112" s="172" t="s">
        <v>369</v>
      </c>
      <c r="N112" s="173" t="s">
        <v>23</v>
      </c>
      <c r="O112" s="175" t="s">
        <v>24</v>
      </c>
      <c r="P112" s="174" t="s">
        <v>25</v>
      </c>
      <c r="Q112" s="176" t="s">
        <v>26</v>
      </c>
    </row>
    <row r="113" spans="2:17">
      <c r="B113" s="170" t="s">
        <v>37</v>
      </c>
      <c r="C113" s="177" t="s">
        <v>255</v>
      </c>
      <c r="D113" s="177" t="s">
        <v>255</v>
      </c>
      <c r="E113" s="177" t="s">
        <v>255</v>
      </c>
      <c r="F113" s="177" t="s">
        <v>255</v>
      </c>
      <c r="G113" s="177" t="s">
        <v>255</v>
      </c>
      <c r="H113" s="177" t="s">
        <v>255</v>
      </c>
      <c r="I113" s="177" t="s">
        <v>255</v>
      </c>
      <c r="J113" s="177" t="s">
        <v>255</v>
      </c>
      <c r="K113" s="235" t="s">
        <v>364</v>
      </c>
      <c r="L113" s="236" t="s">
        <v>364</v>
      </c>
      <c r="M113" s="172" t="s">
        <v>257</v>
      </c>
      <c r="N113" s="178"/>
      <c r="O113" s="180"/>
      <c r="P113" s="179"/>
      <c r="Q113" s="176"/>
    </row>
    <row r="114" spans="2:17" ht="26">
      <c r="B114" s="181" t="s">
        <v>27</v>
      </c>
      <c r="C114" s="422" t="s">
        <v>323</v>
      </c>
      <c r="D114" s="420"/>
      <c r="E114" s="420"/>
      <c r="F114" s="420"/>
      <c r="G114" s="420"/>
      <c r="H114" s="420"/>
      <c r="I114" s="420"/>
      <c r="J114" s="421"/>
      <c r="K114" s="236" t="s">
        <v>300</v>
      </c>
      <c r="L114" s="236" t="s">
        <v>300</v>
      </c>
      <c r="M114" s="182"/>
      <c r="N114" s="178"/>
      <c r="O114" s="180"/>
      <c r="P114" s="179"/>
      <c r="Q114" s="176"/>
    </row>
    <row r="115" spans="2:17" ht="62">
      <c r="B115" s="170" t="s">
        <v>28</v>
      </c>
      <c r="C115" s="232" t="s">
        <v>301</v>
      </c>
      <c r="D115" s="232" t="s">
        <v>66</v>
      </c>
      <c r="E115" s="232" t="s">
        <v>302</v>
      </c>
      <c r="F115" s="232" t="s">
        <v>303</v>
      </c>
      <c r="G115" s="232" t="s">
        <v>324</v>
      </c>
      <c r="H115" s="232" t="s">
        <v>325</v>
      </c>
      <c r="I115" s="232" t="s">
        <v>266</v>
      </c>
      <c r="J115" s="232" t="s">
        <v>305</v>
      </c>
      <c r="K115" s="236" t="s">
        <v>306</v>
      </c>
      <c r="L115" s="236" t="s">
        <v>596</v>
      </c>
      <c r="M115" s="172" t="s">
        <v>29</v>
      </c>
      <c r="N115" s="178"/>
      <c r="O115" s="180"/>
      <c r="P115" s="179"/>
      <c r="Q115" s="176"/>
    </row>
    <row r="116" spans="2:17" ht="260.5" thickBot="1">
      <c r="B116" s="183" t="s">
        <v>30</v>
      </c>
      <c r="C116" s="184" t="s">
        <v>269</v>
      </c>
      <c r="D116" s="184" t="s">
        <v>255</v>
      </c>
      <c r="E116" s="184" t="s">
        <v>269</v>
      </c>
      <c r="F116" s="184" t="s">
        <v>270</v>
      </c>
      <c r="G116" s="184" t="s">
        <v>271</v>
      </c>
      <c r="H116" s="184" t="s">
        <v>272</v>
      </c>
      <c r="I116" s="185" t="s">
        <v>271</v>
      </c>
      <c r="J116" s="184" t="s">
        <v>269</v>
      </c>
      <c r="K116" s="216" t="s">
        <v>308</v>
      </c>
      <c r="L116" s="186" t="s">
        <v>427</v>
      </c>
      <c r="M116" s="219" t="s">
        <v>404</v>
      </c>
      <c r="N116" s="188"/>
      <c r="O116" s="190" t="s">
        <v>419</v>
      </c>
      <c r="P116" s="217"/>
      <c r="Q116" s="191"/>
    </row>
    <row r="117" spans="2:17" ht="13.5" thickTop="1">
      <c r="B117" s="200" t="s">
        <v>421</v>
      </c>
      <c r="C117" s="201" t="s">
        <v>312</v>
      </c>
      <c r="D117" s="201" t="s">
        <v>312</v>
      </c>
      <c r="E117" s="201" t="s">
        <v>312</v>
      </c>
      <c r="F117" s="201" t="s">
        <v>312</v>
      </c>
      <c r="G117" s="201" t="s">
        <v>312</v>
      </c>
      <c r="H117" s="201" t="s">
        <v>312</v>
      </c>
      <c r="I117" s="201" t="s">
        <v>312</v>
      </c>
      <c r="J117" s="201" t="s">
        <v>312</v>
      </c>
      <c r="K117" s="218" t="s">
        <v>313</v>
      </c>
      <c r="L117" s="218" t="s">
        <v>424</v>
      </c>
      <c r="M117" s="204" t="s">
        <v>33</v>
      </c>
      <c r="N117" s="201"/>
      <c r="O117" s="206" t="s">
        <v>31</v>
      </c>
      <c r="P117" s="205"/>
      <c r="Q117" s="207"/>
    </row>
    <row r="118" spans="2:17">
      <c r="B118" s="200" t="s">
        <v>420</v>
      </c>
      <c r="C118" s="201" t="s">
        <v>312</v>
      </c>
      <c r="D118" s="201" t="s">
        <v>326</v>
      </c>
      <c r="E118" s="201" t="s">
        <v>326</v>
      </c>
      <c r="F118" s="201" t="s">
        <v>312</v>
      </c>
      <c r="G118" s="201" t="s">
        <v>312</v>
      </c>
      <c r="H118" s="201" t="s">
        <v>312</v>
      </c>
      <c r="I118" s="201" t="s">
        <v>312</v>
      </c>
      <c r="J118" s="201" t="s">
        <v>326</v>
      </c>
      <c r="K118" s="218" t="s">
        <v>313</v>
      </c>
      <c r="L118" s="218" t="s">
        <v>422</v>
      </c>
      <c r="M118" s="204" t="s">
        <v>226</v>
      </c>
      <c r="N118" s="201"/>
      <c r="O118" s="206" t="s">
        <v>207</v>
      </c>
      <c r="P118" s="205"/>
      <c r="Q118" s="207"/>
    </row>
    <row r="119" spans="2:17">
      <c r="B119" s="200" t="s">
        <v>405</v>
      </c>
      <c r="C119" s="201" t="s">
        <v>312</v>
      </c>
      <c r="D119" s="201" t="s">
        <v>312</v>
      </c>
      <c r="E119" s="201" t="s">
        <v>312</v>
      </c>
      <c r="F119" s="201" t="s">
        <v>326</v>
      </c>
      <c r="G119" s="201" t="s">
        <v>312</v>
      </c>
      <c r="H119" s="201" t="s">
        <v>312</v>
      </c>
      <c r="I119" s="201" t="s">
        <v>312</v>
      </c>
      <c r="J119" s="201" t="s">
        <v>312</v>
      </c>
      <c r="K119" s="218" t="s">
        <v>313</v>
      </c>
      <c r="L119" s="218" t="s">
        <v>329</v>
      </c>
      <c r="M119" s="204" t="s">
        <v>227</v>
      </c>
      <c r="N119" s="201"/>
      <c r="O119" s="206" t="s">
        <v>208</v>
      </c>
      <c r="P119" s="205"/>
      <c r="Q119" s="207"/>
    </row>
    <row r="120" spans="2:17">
      <c r="B120" s="200" t="s">
        <v>406</v>
      </c>
      <c r="C120" s="201" t="s">
        <v>312</v>
      </c>
      <c r="D120" s="201" t="s">
        <v>312</v>
      </c>
      <c r="E120" s="201" t="s">
        <v>312</v>
      </c>
      <c r="F120" s="201" t="s">
        <v>312</v>
      </c>
      <c r="G120" s="201" t="s">
        <v>312</v>
      </c>
      <c r="H120" s="201" t="s">
        <v>312</v>
      </c>
      <c r="I120" s="201" t="s">
        <v>312</v>
      </c>
      <c r="J120" s="201" t="s">
        <v>312</v>
      </c>
      <c r="K120" s="218" t="s">
        <v>330</v>
      </c>
      <c r="L120" s="218" t="s">
        <v>331</v>
      </c>
      <c r="M120" s="204" t="s">
        <v>228</v>
      </c>
      <c r="N120" s="201"/>
      <c r="O120" s="206" t="s">
        <v>393</v>
      </c>
      <c r="P120" s="205"/>
      <c r="Q120" s="207"/>
    </row>
    <row r="121" spans="2:17">
      <c r="B121" s="200" t="s">
        <v>407</v>
      </c>
      <c r="C121" s="201" t="s">
        <v>312</v>
      </c>
      <c r="D121" s="201" t="s">
        <v>312</v>
      </c>
      <c r="E121" s="201" t="s">
        <v>326</v>
      </c>
      <c r="F121" s="201" t="s">
        <v>312</v>
      </c>
      <c r="G121" s="201" t="s">
        <v>312</v>
      </c>
      <c r="H121" s="201" t="s">
        <v>312</v>
      </c>
      <c r="I121" s="201" t="s">
        <v>312</v>
      </c>
      <c r="J121" s="201" t="s">
        <v>312</v>
      </c>
      <c r="K121" s="218" t="s">
        <v>313</v>
      </c>
      <c r="L121" s="218" t="s">
        <v>332</v>
      </c>
      <c r="M121" s="204" t="s">
        <v>232</v>
      </c>
      <c r="N121" s="201"/>
      <c r="O121" s="206" t="s">
        <v>429</v>
      </c>
      <c r="P121" s="205"/>
      <c r="Q121" s="207"/>
    </row>
    <row r="122" spans="2:17">
      <c r="B122" s="200" t="s">
        <v>408</v>
      </c>
      <c r="C122" s="201" t="s">
        <v>312</v>
      </c>
      <c r="D122" s="201" t="s">
        <v>312</v>
      </c>
      <c r="E122" s="201" t="s">
        <v>312</v>
      </c>
      <c r="F122" s="201" t="s">
        <v>312</v>
      </c>
      <c r="G122" s="201" t="s">
        <v>312</v>
      </c>
      <c r="H122" s="201" t="s">
        <v>312</v>
      </c>
      <c r="I122" s="201" t="s">
        <v>312</v>
      </c>
      <c r="J122" s="201" t="s">
        <v>312</v>
      </c>
      <c r="K122" s="218" t="s">
        <v>313</v>
      </c>
      <c r="L122" s="218" t="s">
        <v>333</v>
      </c>
      <c r="M122" s="204" t="s">
        <v>233</v>
      </c>
      <c r="N122" s="201"/>
      <c r="O122" s="206" t="s">
        <v>430</v>
      </c>
      <c r="P122" s="205"/>
      <c r="Q122" s="207"/>
    </row>
    <row r="123" spans="2:17">
      <c r="B123" s="200" t="s">
        <v>409</v>
      </c>
      <c r="C123" s="201" t="s">
        <v>312</v>
      </c>
      <c r="D123" s="201" t="s">
        <v>326</v>
      </c>
      <c r="E123" s="201" t="s">
        <v>312</v>
      </c>
      <c r="F123" s="201" t="s">
        <v>312</v>
      </c>
      <c r="G123" s="201" t="s">
        <v>312</v>
      </c>
      <c r="H123" s="201" t="s">
        <v>326</v>
      </c>
      <c r="I123" s="201" t="s">
        <v>312</v>
      </c>
      <c r="J123" s="201" t="s">
        <v>312</v>
      </c>
      <c r="K123" s="218" t="s">
        <v>313</v>
      </c>
      <c r="L123" s="218" t="s">
        <v>334</v>
      </c>
      <c r="M123" s="204" t="s">
        <v>234</v>
      </c>
      <c r="N123" s="201"/>
      <c r="O123" s="206" t="s">
        <v>431</v>
      </c>
      <c r="P123" s="205"/>
      <c r="Q123" s="207"/>
    </row>
    <row r="124" spans="2:17">
      <c r="B124" s="200" t="s">
        <v>410</v>
      </c>
      <c r="C124" s="201" t="s">
        <v>312</v>
      </c>
      <c r="D124" s="201" t="s">
        <v>312</v>
      </c>
      <c r="E124" s="201" t="s">
        <v>312</v>
      </c>
      <c r="F124" s="201" t="s">
        <v>326</v>
      </c>
      <c r="G124" s="201" t="s">
        <v>312</v>
      </c>
      <c r="H124" s="201" t="s">
        <v>312</v>
      </c>
      <c r="I124" s="201" t="s">
        <v>312</v>
      </c>
      <c r="J124" s="201" t="s">
        <v>312</v>
      </c>
      <c r="K124" s="218" t="s">
        <v>313</v>
      </c>
      <c r="L124" s="218" t="s">
        <v>335</v>
      </c>
      <c r="M124" s="204" t="s">
        <v>235</v>
      </c>
      <c r="N124" s="201"/>
      <c r="O124" s="206" t="s">
        <v>432</v>
      </c>
      <c r="P124" s="205"/>
      <c r="Q124" s="207"/>
    </row>
    <row r="125" spans="2:17">
      <c r="B125" s="200" t="s">
        <v>411</v>
      </c>
      <c r="C125" s="201" t="s">
        <v>312</v>
      </c>
      <c r="D125" s="201" t="s">
        <v>312</v>
      </c>
      <c r="E125" s="201" t="s">
        <v>312</v>
      </c>
      <c r="F125" s="201" t="s">
        <v>312</v>
      </c>
      <c r="G125" s="201" t="s">
        <v>312</v>
      </c>
      <c r="H125" s="201" t="s">
        <v>312</v>
      </c>
      <c r="I125" s="201" t="s">
        <v>326</v>
      </c>
      <c r="J125" s="201" t="s">
        <v>312</v>
      </c>
      <c r="K125" s="218" t="s">
        <v>313</v>
      </c>
      <c r="L125" s="218" t="s">
        <v>336</v>
      </c>
      <c r="M125" s="204" t="s">
        <v>236</v>
      </c>
      <c r="N125" s="201"/>
      <c r="O125" s="206" t="s">
        <v>433</v>
      </c>
      <c r="P125" s="205"/>
      <c r="Q125" s="207"/>
    </row>
    <row r="126" spans="2:17">
      <c r="B126" s="200" t="s">
        <v>412</v>
      </c>
      <c r="C126" s="201" t="s">
        <v>312</v>
      </c>
      <c r="D126" s="201" t="s">
        <v>326</v>
      </c>
      <c r="E126" s="201" t="s">
        <v>312</v>
      </c>
      <c r="F126" s="201" t="s">
        <v>312</v>
      </c>
      <c r="G126" s="201" t="s">
        <v>312</v>
      </c>
      <c r="H126" s="201" t="s">
        <v>312</v>
      </c>
      <c r="I126" s="201" t="s">
        <v>312</v>
      </c>
      <c r="J126" s="201" t="s">
        <v>312</v>
      </c>
      <c r="K126" s="218" t="s">
        <v>330</v>
      </c>
      <c r="L126" s="218" t="s">
        <v>337</v>
      </c>
      <c r="M126" s="204" t="s">
        <v>237</v>
      </c>
      <c r="N126" s="201"/>
      <c r="O126" s="206" t="s">
        <v>434</v>
      </c>
      <c r="P126" s="205"/>
      <c r="Q126" s="207"/>
    </row>
    <row r="127" spans="2:17">
      <c r="B127" s="200" t="s">
        <v>413</v>
      </c>
      <c r="C127" s="201" t="s">
        <v>312</v>
      </c>
      <c r="D127" s="201" t="s">
        <v>312</v>
      </c>
      <c r="E127" s="201" t="s">
        <v>312</v>
      </c>
      <c r="F127" s="201" t="s">
        <v>312</v>
      </c>
      <c r="G127" s="201" t="s">
        <v>312</v>
      </c>
      <c r="H127" s="201" t="s">
        <v>312</v>
      </c>
      <c r="I127" s="201" t="s">
        <v>312</v>
      </c>
      <c r="J127" s="201" t="s">
        <v>312</v>
      </c>
      <c r="K127" s="218" t="s">
        <v>313</v>
      </c>
      <c r="L127" s="218" t="s">
        <v>338</v>
      </c>
      <c r="M127" s="204" t="s">
        <v>238</v>
      </c>
      <c r="N127" s="201"/>
      <c r="O127" s="206" t="s">
        <v>435</v>
      </c>
      <c r="P127" s="205"/>
      <c r="Q127" s="207"/>
    </row>
    <row r="128" spans="2:17">
      <c r="B128" s="200" t="s">
        <v>414</v>
      </c>
      <c r="C128" s="201" t="s">
        <v>312</v>
      </c>
      <c r="D128" s="201" t="s">
        <v>312</v>
      </c>
      <c r="E128" s="201" t="s">
        <v>312</v>
      </c>
      <c r="F128" s="201" t="s">
        <v>312</v>
      </c>
      <c r="G128" s="201" t="s">
        <v>312</v>
      </c>
      <c r="H128" s="201" t="s">
        <v>312</v>
      </c>
      <c r="I128" s="201" t="s">
        <v>312</v>
      </c>
      <c r="J128" s="201" t="s">
        <v>312</v>
      </c>
      <c r="K128" s="218" t="s">
        <v>313</v>
      </c>
      <c r="L128" s="218" t="s">
        <v>339</v>
      </c>
      <c r="M128" s="204" t="s">
        <v>229</v>
      </c>
      <c r="N128" s="201"/>
      <c r="O128" s="206" t="s">
        <v>436</v>
      </c>
      <c r="P128" s="205"/>
      <c r="Q128" s="207"/>
    </row>
    <row r="129" spans="2:18">
      <c r="B129" s="200" t="s">
        <v>415</v>
      </c>
      <c r="C129" s="201" t="s">
        <v>312</v>
      </c>
      <c r="D129" s="201" t="s">
        <v>312</v>
      </c>
      <c r="E129" s="201" t="s">
        <v>312</v>
      </c>
      <c r="F129" s="201" t="s">
        <v>312</v>
      </c>
      <c r="G129" s="201" t="s">
        <v>312</v>
      </c>
      <c r="H129" s="201" t="s">
        <v>312</v>
      </c>
      <c r="I129" s="201" t="s">
        <v>312</v>
      </c>
      <c r="J129" s="201" t="s">
        <v>312</v>
      </c>
      <c r="K129" s="218" t="s">
        <v>313</v>
      </c>
      <c r="L129" s="218" t="s">
        <v>340</v>
      </c>
      <c r="M129" s="204" t="s">
        <v>230</v>
      </c>
      <c r="N129" s="201"/>
      <c r="O129" s="206" t="s">
        <v>403</v>
      </c>
      <c r="P129" s="205"/>
      <c r="Q129" s="207"/>
    </row>
    <row r="130" spans="2:18">
      <c r="B130" s="200" t="s">
        <v>416</v>
      </c>
      <c r="C130" s="201" t="s">
        <v>309</v>
      </c>
      <c r="D130" s="201" t="s">
        <v>309</v>
      </c>
      <c r="E130" s="201" t="s">
        <v>309</v>
      </c>
      <c r="F130" s="201" t="s">
        <v>309</v>
      </c>
      <c r="G130" s="201" t="s">
        <v>309</v>
      </c>
      <c r="H130" s="201" t="s">
        <v>309</v>
      </c>
      <c r="I130" s="201" t="s">
        <v>309</v>
      </c>
      <c r="J130" s="201" t="s">
        <v>309</v>
      </c>
      <c r="K130" s="218" t="s">
        <v>313</v>
      </c>
      <c r="L130" s="218" t="s">
        <v>341</v>
      </c>
      <c r="M130" s="204" t="s">
        <v>712</v>
      </c>
      <c r="N130" s="201"/>
      <c r="O130" s="206" t="s">
        <v>437</v>
      </c>
      <c r="P130" s="205"/>
      <c r="Q130" s="207"/>
    </row>
    <row r="131" spans="2:18">
      <c r="B131" s="200" t="s">
        <v>417</v>
      </c>
      <c r="C131" s="201" t="s">
        <v>309</v>
      </c>
      <c r="D131" s="201" t="s">
        <v>309</v>
      </c>
      <c r="E131" s="201" t="s">
        <v>309</v>
      </c>
      <c r="F131" s="201" t="s">
        <v>309</v>
      </c>
      <c r="G131" s="201" t="s">
        <v>309</v>
      </c>
      <c r="H131" s="201" t="s">
        <v>309</v>
      </c>
      <c r="I131" s="201" t="s">
        <v>309</v>
      </c>
      <c r="J131" s="201" t="s">
        <v>309</v>
      </c>
      <c r="K131" s="218" t="s">
        <v>313</v>
      </c>
      <c r="L131" s="218" t="s">
        <v>428</v>
      </c>
      <c r="M131" s="204" t="s">
        <v>713</v>
      </c>
      <c r="N131" s="201"/>
      <c r="O131" s="206" t="s">
        <v>438</v>
      </c>
      <c r="P131" s="205"/>
      <c r="Q131" s="207"/>
    </row>
    <row r="132" spans="2:18">
      <c r="B132" s="200" t="s">
        <v>418</v>
      </c>
      <c r="C132" s="201" t="s">
        <v>309</v>
      </c>
      <c r="D132" s="201" t="s">
        <v>309</v>
      </c>
      <c r="E132" s="201" t="s">
        <v>309</v>
      </c>
      <c r="F132" s="201" t="s">
        <v>309</v>
      </c>
      <c r="G132" s="201" t="s">
        <v>309</v>
      </c>
      <c r="H132" s="201" t="s">
        <v>309</v>
      </c>
      <c r="I132" s="201" t="s">
        <v>309</v>
      </c>
      <c r="J132" s="201" t="s">
        <v>309</v>
      </c>
      <c r="K132" s="218" t="s">
        <v>313</v>
      </c>
      <c r="L132" s="218" t="s">
        <v>426</v>
      </c>
      <c r="M132" s="204" t="s">
        <v>231</v>
      </c>
      <c r="N132" s="201"/>
      <c r="O132" s="206" t="s">
        <v>387</v>
      </c>
      <c r="P132" s="205"/>
      <c r="Q132" s="207"/>
    </row>
    <row r="133" spans="2:18">
      <c r="B133" s="200" t="s">
        <v>421</v>
      </c>
      <c r="C133" s="201" t="s">
        <v>309</v>
      </c>
      <c r="D133" s="201" t="s">
        <v>309</v>
      </c>
      <c r="E133" s="201" t="s">
        <v>309</v>
      </c>
      <c r="F133" s="201" t="s">
        <v>309</v>
      </c>
      <c r="G133" s="201" t="s">
        <v>309</v>
      </c>
      <c r="H133" s="201" t="s">
        <v>309</v>
      </c>
      <c r="I133" s="201" t="s">
        <v>309</v>
      </c>
      <c r="J133" s="201" t="s">
        <v>309</v>
      </c>
      <c r="K133" s="218" t="s">
        <v>313</v>
      </c>
      <c r="L133" s="218" t="s">
        <v>425</v>
      </c>
      <c r="M133" s="204" t="s">
        <v>33</v>
      </c>
      <c r="N133" s="201"/>
      <c r="O133" s="206" t="s">
        <v>31</v>
      </c>
      <c r="P133" s="205"/>
      <c r="Q133" s="207"/>
    </row>
    <row r="134" spans="2:18">
      <c r="B134" s="200" t="s">
        <v>384</v>
      </c>
      <c r="C134" s="201" t="s">
        <v>309</v>
      </c>
      <c r="D134" s="201" t="s">
        <v>309</v>
      </c>
      <c r="E134" s="201" t="s">
        <v>309</v>
      </c>
      <c r="F134" s="201" t="s">
        <v>309</v>
      </c>
      <c r="G134" s="201" t="s">
        <v>309</v>
      </c>
      <c r="H134" s="201" t="s">
        <v>309</v>
      </c>
      <c r="I134" s="201" t="s">
        <v>309</v>
      </c>
      <c r="J134" s="201" t="s">
        <v>309</v>
      </c>
      <c r="K134" s="218" t="s">
        <v>319</v>
      </c>
      <c r="L134" s="218" t="s">
        <v>344</v>
      </c>
      <c r="M134" s="204" t="s">
        <v>33</v>
      </c>
      <c r="N134" s="201"/>
      <c r="O134" s="206" t="s">
        <v>31</v>
      </c>
      <c r="P134" s="205"/>
      <c r="Q134" s="207"/>
    </row>
    <row r="135" spans="2:18" ht="13.5" thickBot="1">
      <c r="B135" s="208" t="s">
        <v>385</v>
      </c>
      <c r="C135" s="209" t="s">
        <v>309</v>
      </c>
      <c r="D135" s="209" t="s">
        <v>309</v>
      </c>
      <c r="E135" s="209" t="s">
        <v>309</v>
      </c>
      <c r="F135" s="209" t="s">
        <v>309</v>
      </c>
      <c r="G135" s="209" t="s">
        <v>309</v>
      </c>
      <c r="H135" s="209" t="s">
        <v>309</v>
      </c>
      <c r="I135" s="209" t="s">
        <v>309</v>
      </c>
      <c r="J135" s="209" t="s">
        <v>309</v>
      </c>
      <c r="K135" s="211" t="s">
        <v>321</v>
      </c>
      <c r="L135" s="211" t="s">
        <v>345</v>
      </c>
      <c r="M135" s="212" t="s">
        <v>33</v>
      </c>
      <c r="N135" s="209"/>
      <c r="O135" s="214" t="s">
        <v>31</v>
      </c>
      <c r="P135" s="213"/>
      <c r="Q135" s="215"/>
    </row>
    <row r="136" spans="2:18">
      <c r="B136"/>
      <c r="C136"/>
      <c r="D136"/>
      <c r="E136"/>
      <c r="F136"/>
      <c r="G136"/>
      <c r="H136"/>
      <c r="I136"/>
      <c r="J136"/>
      <c r="K136"/>
      <c r="L136"/>
      <c r="M136"/>
      <c r="N136"/>
      <c r="O136"/>
      <c r="P136"/>
      <c r="Q136"/>
      <c r="R136"/>
    </row>
    <row r="137" spans="2:18">
      <c r="B137"/>
      <c r="C137"/>
      <c r="D137"/>
      <c r="E137"/>
      <c r="F137"/>
      <c r="G137"/>
      <c r="H137"/>
      <c r="I137"/>
      <c r="J137"/>
      <c r="K137"/>
      <c r="L137"/>
      <c r="M137"/>
      <c r="N137"/>
      <c r="O137"/>
      <c r="P137"/>
      <c r="Q137"/>
      <c r="R137"/>
    </row>
    <row r="138" spans="2:18">
      <c r="B138"/>
      <c r="C138"/>
      <c r="D138"/>
      <c r="E138"/>
      <c r="F138"/>
      <c r="G138"/>
      <c r="H138"/>
      <c r="I138"/>
      <c r="J138"/>
      <c r="K138"/>
      <c r="L138"/>
      <c r="M138"/>
      <c r="N138"/>
      <c r="O138"/>
      <c r="P138"/>
      <c r="Q138"/>
      <c r="R138"/>
    </row>
    <row r="139" spans="2:18">
      <c r="B139"/>
      <c r="C139"/>
      <c r="D139"/>
      <c r="E139"/>
      <c r="F139"/>
      <c r="G139"/>
      <c r="H139"/>
      <c r="I139"/>
      <c r="J139"/>
      <c r="K139"/>
      <c r="L139"/>
      <c r="M139"/>
      <c r="N139"/>
      <c r="O139"/>
      <c r="P139"/>
      <c r="Q139"/>
      <c r="R139"/>
    </row>
    <row r="140" spans="2:18">
      <c r="B140"/>
      <c r="C140"/>
      <c r="D140"/>
      <c r="E140"/>
      <c r="F140"/>
      <c r="G140"/>
      <c r="H140"/>
      <c r="I140"/>
      <c r="J140"/>
      <c r="K140"/>
      <c r="L140"/>
      <c r="M140"/>
      <c r="N140"/>
      <c r="O140"/>
      <c r="P140"/>
      <c r="Q140"/>
      <c r="R140"/>
    </row>
    <row r="141" spans="2:18">
      <c r="B141"/>
      <c r="C141"/>
      <c r="D141"/>
      <c r="E141"/>
      <c r="F141"/>
      <c r="G141"/>
      <c r="H141"/>
      <c r="I141"/>
      <c r="J141"/>
      <c r="K141"/>
      <c r="L141"/>
      <c r="M141"/>
      <c r="N141"/>
      <c r="O141"/>
      <c r="P141"/>
      <c r="Q141"/>
      <c r="R141"/>
    </row>
    <row r="219" spans="2:21">
      <c r="O219" s="220"/>
      <c r="P219" s="220"/>
      <c r="Q219" s="221"/>
      <c r="R219" s="221"/>
      <c r="S219" s="221"/>
    </row>
    <row r="220" spans="2:21" ht="14.5" thickBot="1">
      <c r="B220" s="25" t="s">
        <v>659</v>
      </c>
      <c r="Q220" s="221"/>
      <c r="R220" s="221"/>
      <c r="S220" s="221"/>
    </row>
    <row r="221" spans="2:21" ht="14.5" thickBot="1">
      <c r="B221" s="269" t="s">
        <v>322</v>
      </c>
      <c r="C221" s="423" t="s">
        <v>204</v>
      </c>
      <c r="D221" s="424"/>
      <c r="E221" s="424"/>
      <c r="F221" s="424"/>
      <c r="G221" s="424"/>
      <c r="H221" s="424"/>
      <c r="I221" s="424"/>
      <c r="J221" s="425"/>
      <c r="K221" s="270"/>
      <c r="L221" s="270"/>
      <c r="M221" s="270"/>
      <c r="N221" s="271"/>
      <c r="O221" s="272"/>
      <c r="P221" s="272"/>
      <c r="Q221" s="272"/>
      <c r="R221" s="272"/>
      <c r="S221" s="272"/>
      <c r="T221" s="272"/>
      <c r="U221" s="273"/>
    </row>
    <row r="222" spans="2:21">
      <c r="B222" s="274"/>
      <c r="C222" s="275" t="s">
        <v>293</v>
      </c>
      <c r="D222" s="275"/>
      <c r="E222" s="275"/>
      <c r="F222" s="275"/>
      <c r="G222" s="275"/>
      <c r="H222" s="275"/>
      <c r="I222" s="275"/>
      <c r="J222" s="275"/>
      <c r="K222" s="275"/>
      <c r="L222" s="275"/>
      <c r="M222" s="276"/>
      <c r="N222" s="277" t="s">
        <v>294</v>
      </c>
      <c r="O222" s="278" t="s">
        <v>20</v>
      </c>
      <c r="P222" s="279"/>
      <c r="Q222" s="279"/>
      <c r="R222" s="279"/>
      <c r="S222" s="279"/>
      <c r="T222" s="279"/>
      <c r="U222" s="280"/>
    </row>
    <row r="223" spans="2:21">
      <c r="B223" s="281" t="s">
        <v>21</v>
      </c>
      <c r="C223" s="426" t="s">
        <v>295</v>
      </c>
      <c r="D223" s="414"/>
      <c r="E223" s="414"/>
      <c r="F223" s="414"/>
      <c r="G223" s="414"/>
      <c r="H223" s="414"/>
      <c r="I223" s="414"/>
      <c r="J223" s="415"/>
      <c r="K223" s="282" t="s">
        <v>346</v>
      </c>
      <c r="L223" s="282" t="s">
        <v>346</v>
      </c>
      <c r="M223" s="282" t="s">
        <v>346</v>
      </c>
      <c r="N223" s="283" t="s">
        <v>370</v>
      </c>
      <c r="O223" s="284" t="s">
        <v>23</v>
      </c>
      <c r="P223" s="143" t="s">
        <v>24</v>
      </c>
      <c r="Q223" s="285" t="s">
        <v>25</v>
      </c>
      <c r="R223" s="286" t="s">
        <v>366</v>
      </c>
      <c r="S223" s="287"/>
      <c r="T223" s="288"/>
      <c r="U223" s="289"/>
    </row>
    <row r="224" spans="2:21" ht="26">
      <c r="B224" s="281" t="s">
        <v>37</v>
      </c>
      <c r="C224" s="290" t="s">
        <v>255</v>
      </c>
      <c r="D224" s="290" t="s">
        <v>255</v>
      </c>
      <c r="E224" s="290" t="s">
        <v>255</v>
      </c>
      <c r="F224" s="290" t="s">
        <v>255</v>
      </c>
      <c r="G224" s="290" t="s">
        <v>255</v>
      </c>
      <c r="H224" s="290" t="s">
        <v>255</v>
      </c>
      <c r="I224" s="290" t="s">
        <v>255</v>
      </c>
      <c r="J224" s="290" t="s">
        <v>255</v>
      </c>
      <c r="K224" s="291" t="s">
        <v>255</v>
      </c>
      <c r="L224" s="292" t="s">
        <v>255</v>
      </c>
      <c r="M224" s="292" t="s">
        <v>255</v>
      </c>
      <c r="N224" s="283" t="s">
        <v>257</v>
      </c>
      <c r="O224" s="293"/>
      <c r="P224" s="294"/>
      <c r="Q224" s="295"/>
      <c r="R224" s="296" t="s">
        <v>440</v>
      </c>
      <c r="S224" s="296" t="s">
        <v>347</v>
      </c>
      <c r="T224" s="296" t="s">
        <v>440</v>
      </c>
      <c r="U224" s="297" t="s">
        <v>347</v>
      </c>
    </row>
    <row r="225" spans="2:50" ht="26">
      <c r="B225" s="298" t="s">
        <v>27</v>
      </c>
      <c r="C225" s="413" t="s">
        <v>323</v>
      </c>
      <c r="D225" s="414"/>
      <c r="E225" s="414"/>
      <c r="F225" s="414"/>
      <c r="G225" s="414"/>
      <c r="H225" s="414"/>
      <c r="I225" s="414"/>
      <c r="J225" s="415"/>
      <c r="K225" s="292" t="s">
        <v>255</v>
      </c>
      <c r="L225" s="292" t="s">
        <v>255</v>
      </c>
      <c r="M225" s="292" t="s">
        <v>255</v>
      </c>
      <c r="N225" s="299"/>
      <c r="O225" s="293"/>
      <c r="P225" s="294"/>
      <c r="Q225" s="295"/>
      <c r="R225" s="300" t="s">
        <v>441</v>
      </c>
      <c r="S225" s="300" t="s">
        <v>442</v>
      </c>
      <c r="T225" s="300" t="s">
        <v>441</v>
      </c>
      <c r="U225" s="301" t="s">
        <v>441</v>
      </c>
    </row>
    <row r="226" spans="2:50" ht="62">
      <c r="B226" s="281" t="s">
        <v>28</v>
      </c>
      <c r="C226" s="302" t="s">
        <v>301</v>
      </c>
      <c r="D226" s="302" t="s">
        <v>66</v>
      </c>
      <c r="E226" s="302" t="s">
        <v>302</v>
      </c>
      <c r="F226" s="302" t="s">
        <v>303</v>
      </c>
      <c r="G226" s="302" t="s">
        <v>324</v>
      </c>
      <c r="H226" s="302" t="s">
        <v>348</v>
      </c>
      <c r="I226" s="302" t="s">
        <v>266</v>
      </c>
      <c r="J226" s="302" t="s">
        <v>305</v>
      </c>
      <c r="K226" s="303" t="s">
        <v>350</v>
      </c>
      <c r="L226" s="303" t="s">
        <v>349</v>
      </c>
      <c r="M226" s="303" t="s">
        <v>351</v>
      </c>
      <c r="N226" s="283" t="s">
        <v>29</v>
      </c>
      <c r="O226" s="293"/>
      <c r="P226" s="294"/>
      <c r="Q226" s="295"/>
      <c r="R226" s="304" t="s">
        <v>443</v>
      </c>
      <c r="S226" s="304" t="s">
        <v>444</v>
      </c>
      <c r="T226" s="304" t="s">
        <v>600</v>
      </c>
      <c r="U226" s="305" t="s">
        <v>601</v>
      </c>
    </row>
    <row r="227" spans="2:50" ht="65.5" thickBot="1">
      <c r="B227" s="306" t="s">
        <v>30</v>
      </c>
      <c r="C227" s="307" t="s">
        <v>269</v>
      </c>
      <c r="D227" s="307" t="s">
        <v>255</v>
      </c>
      <c r="E227" s="307" t="s">
        <v>269</v>
      </c>
      <c r="F227" s="307" t="s">
        <v>270</v>
      </c>
      <c r="G227" s="307" t="s">
        <v>271</v>
      </c>
      <c r="H227" s="307" t="s">
        <v>272</v>
      </c>
      <c r="I227" s="308" t="s">
        <v>271</v>
      </c>
      <c r="J227" s="307" t="s">
        <v>269</v>
      </c>
      <c r="K227" s="309" t="s">
        <v>654</v>
      </c>
      <c r="L227" s="310" t="s">
        <v>484</v>
      </c>
      <c r="M227" s="311" t="s">
        <v>483</v>
      </c>
      <c r="N227" s="312" t="s">
        <v>655</v>
      </c>
      <c r="O227" s="313"/>
      <c r="P227" s="314"/>
      <c r="Q227" s="315"/>
      <c r="R227" s="316" t="s">
        <v>206</v>
      </c>
      <c r="S227" s="316" t="s">
        <v>206</v>
      </c>
      <c r="T227" s="316" t="s">
        <v>206</v>
      </c>
      <c r="U227" s="317" t="s">
        <v>206</v>
      </c>
    </row>
    <row r="228" spans="2:50" ht="13.5" thickTop="1">
      <c r="B228" s="318" t="s">
        <v>485</v>
      </c>
      <c r="C228" s="319" t="s">
        <v>312</v>
      </c>
      <c r="D228" s="319" t="s">
        <v>309</v>
      </c>
      <c r="E228" s="319" t="s">
        <v>309</v>
      </c>
      <c r="F228" s="319" t="s">
        <v>309</v>
      </c>
      <c r="G228" s="319" t="s">
        <v>312</v>
      </c>
      <c r="H228" s="319" t="s">
        <v>312</v>
      </c>
      <c r="I228" s="319" t="s">
        <v>312</v>
      </c>
      <c r="J228" s="319" t="s">
        <v>312</v>
      </c>
      <c r="K228" s="320" t="s">
        <v>649</v>
      </c>
      <c r="L228" s="320" t="s">
        <v>313</v>
      </c>
      <c r="M228" s="320" t="s">
        <v>352</v>
      </c>
      <c r="N228" s="262" t="s">
        <v>445</v>
      </c>
      <c r="O228" s="319"/>
      <c r="P228" s="321"/>
      <c r="Q228" s="322"/>
      <c r="R228" s="323" t="s">
        <v>31</v>
      </c>
      <c r="S228" s="323" t="s">
        <v>31</v>
      </c>
      <c r="T228" s="323" t="s">
        <v>31</v>
      </c>
      <c r="U228" s="324" t="s">
        <v>31</v>
      </c>
    </row>
    <row r="229" spans="2:50">
      <c r="B229" s="224" t="s">
        <v>486</v>
      </c>
      <c r="C229" s="226" t="s">
        <v>312</v>
      </c>
      <c r="D229" s="226" t="s">
        <v>312</v>
      </c>
      <c r="E229" s="226" t="s">
        <v>312</v>
      </c>
      <c r="F229" s="226" t="s">
        <v>312</v>
      </c>
      <c r="G229" s="226" t="s">
        <v>312</v>
      </c>
      <c r="H229" s="226" t="s">
        <v>312</v>
      </c>
      <c r="I229" s="226" t="s">
        <v>312</v>
      </c>
      <c r="J229" s="226" t="s">
        <v>312</v>
      </c>
      <c r="K229" s="228" t="s">
        <v>648</v>
      </c>
      <c r="L229" s="228" t="s">
        <v>313</v>
      </c>
      <c r="M229" s="228" t="s">
        <v>354</v>
      </c>
      <c r="N229" s="225" t="s">
        <v>353</v>
      </c>
      <c r="O229" s="226"/>
      <c r="P229" s="229"/>
      <c r="Q229" s="230"/>
      <c r="R229" s="227" t="s">
        <v>31</v>
      </c>
      <c r="S229" s="227" t="s">
        <v>31</v>
      </c>
      <c r="T229" s="227" t="s">
        <v>31</v>
      </c>
      <c r="U229" s="325" t="s">
        <v>31</v>
      </c>
    </row>
    <row r="230" spans="2:50">
      <c r="B230" s="224" t="s">
        <v>487</v>
      </c>
      <c r="C230" s="226" t="s">
        <v>312</v>
      </c>
      <c r="D230" s="226" t="s">
        <v>312</v>
      </c>
      <c r="E230" s="226" t="s">
        <v>312</v>
      </c>
      <c r="F230" s="226" t="s">
        <v>312</v>
      </c>
      <c r="G230" s="226" t="s">
        <v>312</v>
      </c>
      <c r="H230" s="226" t="s">
        <v>312</v>
      </c>
      <c r="I230" s="226" t="s">
        <v>312</v>
      </c>
      <c r="J230" s="226" t="s">
        <v>312</v>
      </c>
      <c r="K230" s="228" t="s">
        <v>648</v>
      </c>
      <c r="L230" s="228" t="s">
        <v>313</v>
      </c>
      <c r="M230" s="228" t="s">
        <v>355</v>
      </c>
      <c r="N230" s="225" t="s">
        <v>353</v>
      </c>
      <c r="O230" s="226"/>
      <c r="P230" s="229"/>
      <c r="Q230" s="230"/>
      <c r="R230" s="227" t="s">
        <v>31</v>
      </c>
      <c r="S230" s="227" t="s">
        <v>31</v>
      </c>
      <c r="T230" s="227" t="s">
        <v>31</v>
      </c>
      <c r="U230" s="325" t="s">
        <v>31</v>
      </c>
    </row>
    <row r="231" spans="2:50">
      <c r="B231" s="326" t="s">
        <v>488</v>
      </c>
      <c r="C231" s="226" t="s">
        <v>312</v>
      </c>
      <c r="D231" s="226" t="s">
        <v>312</v>
      </c>
      <c r="E231" s="226" t="s">
        <v>312</v>
      </c>
      <c r="F231" s="226" t="s">
        <v>312</v>
      </c>
      <c r="G231" s="226" t="s">
        <v>312</v>
      </c>
      <c r="H231" s="226" t="s">
        <v>312</v>
      </c>
      <c r="I231" s="226" t="s">
        <v>312</v>
      </c>
      <c r="J231" s="226" t="s">
        <v>312</v>
      </c>
      <c r="K231" s="230" t="s">
        <v>648</v>
      </c>
      <c r="L231" s="230" t="s">
        <v>313</v>
      </c>
      <c r="M231" s="230" t="s">
        <v>356</v>
      </c>
      <c r="N231" s="327" t="s">
        <v>353</v>
      </c>
      <c r="O231" s="226"/>
      <c r="P231" s="229"/>
      <c r="Q231" s="230"/>
      <c r="R231" s="229" t="s">
        <v>31</v>
      </c>
      <c r="S231" s="229" t="s">
        <v>31</v>
      </c>
      <c r="T231" s="229" t="s">
        <v>31</v>
      </c>
      <c r="U231" s="328" t="s">
        <v>31</v>
      </c>
    </row>
    <row r="232" spans="2:50">
      <c r="B232" s="224" t="s">
        <v>489</v>
      </c>
      <c r="C232" s="226" t="s">
        <v>312</v>
      </c>
      <c r="D232" s="226" t="s">
        <v>312</v>
      </c>
      <c r="E232" s="226" t="s">
        <v>312</v>
      </c>
      <c r="F232" s="226" t="s">
        <v>312</v>
      </c>
      <c r="G232" s="226" t="s">
        <v>312</v>
      </c>
      <c r="H232" s="226" t="s">
        <v>312</v>
      </c>
      <c r="I232" s="226" t="s">
        <v>312</v>
      </c>
      <c r="J232" s="226" t="s">
        <v>312</v>
      </c>
      <c r="K232" s="228" t="s">
        <v>648</v>
      </c>
      <c r="L232" s="228" t="s">
        <v>358</v>
      </c>
      <c r="M232" s="228" t="s">
        <v>32</v>
      </c>
      <c r="N232" s="225" t="s">
        <v>353</v>
      </c>
      <c r="O232" s="226"/>
      <c r="P232" s="229"/>
      <c r="Q232" s="230"/>
      <c r="R232" s="227" t="s">
        <v>31</v>
      </c>
      <c r="S232" s="227" t="s">
        <v>31</v>
      </c>
      <c r="T232" s="227" t="s">
        <v>31</v>
      </c>
      <c r="U232" s="325" t="s">
        <v>31</v>
      </c>
    </row>
    <row r="233" spans="2:50">
      <c r="B233" s="224" t="s">
        <v>490</v>
      </c>
      <c r="C233" s="226" t="s">
        <v>312</v>
      </c>
      <c r="D233" s="226" t="s">
        <v>312</v>
      </c>
      <c r="E233" s="226" t="s">
        <v>312</v>
      </c>
      <c r="F233" s="226" t="s">
        <v>312</v>
      </c>
      <c r="G233" s="226" t="s">
        <v>312</v>
      </c>
      <c r="H233" s="226" t="s">
        <v>312</v>
      </c>
      <c r="I233" s="226" t="s">
        <v>312</v>
      </c>
      <c r="J233" s="226" t="s">
        <v>312</v>
      </c>
      <c r="K233" s="228" t="s">
        <v>648</v>
      </c>
      <c r="L233" s="228" t="s">
        <v>358</v>
      </c>
      <c r="M233" s="228" t="s">
        <v>34</v>
      </c>
      <c r="N233" s="225" t="s">
        <v>353</v>
      </c>
      <c r="O233" s="226"/>
      <c r="P233" s="229"/>
      <c r="Q233" s="230"/>
      <c r="R233" s="227" t="s">
        <v>31</v>
      </c>
      <c r="S233" s="227" t="s">
        <v>31</v>
      </c>
      <c r="T233" s="227" t="s">
        <v>31</v>
      </c>
      <c r="U233" s="325" t="s">
        <v>31</v>
      </c>
    </row>
    <row r="234" spans="2:50" s="231" customFormat="1">
      <c r="B234" s="224" t="s">
        <v>491</v>
      </c>
      <c r="C234" s="226" t="s">
        <v>312</v>
      </c>
      <c r="D234" s="226" t="s">
        <v>312</v>
      </c>
      <c r="E234" s="226" t="s">
        <v>312</v>
      </c>
      <c r="F234" s="226" t="s">
        <v>312</v>
      </c>
      <c r="G234" s="226" t="s">
        <v>312</v>
      </c>
      <c r="H234" s="226" t="s">
        <v>312</v>
      </c>
      <c r="I234" s="226" t="s">
        <v>312</v>
      </c>
      <c r="J234" s="226" t="s">
        <v>312</v>
      </c>
      <c r="K234" s="228" t="s">
        <v>648</v>
      </c>
      <c r="L234" s="228" t="s">
        <v>358</v>
      </c>
      <c r="M234" s="228" t="s">
        <v>35</v>
      </c>
      <c r="N234" s="225" t="s">
        <v>353</v>
      </c>
      <c r="O234" s="226"/>
      <c r="P234" s="229"/>
      <c r="Q234" s="230"/>
      <c r="R234" s="227" t="s">
        <v>31</v>
      </c>
      <c r="S234" s="227" t="s">
        <v>31</v>
      </c>
      <c r="T234" s="227" t="s">
        <v>31</v>
      </c>
      <c r="U234" s="325" t="s">
        <v>31</v>
      </c>
      <c r="AU234" s="158"/>
      <c r="AV234" s="158"/>
      <c r="AW234" s="158"/>
      <c r="AX234" s="158"/>
    </row>
    <row r="235" spans="2:50" s="231" customFormat="1">
      <c r="B235" s="326" t="s">
        <v>492</v>
      </c>
      <c r="C235" s="226" t="s">
        <v>359</v>
      </c>
      <c r="D235" s="226" t="s">
        <v>360</v>
      </c>
      <c r="E235" s="226" t="s">
        <v>360</v>
      </c>
      <c r="F235" s="226" t="s">
        <v>360</v>
      </c>
      <c r="G235" s="226" t="s">
        <v>359</v>
      </c>
      <c r="H235" s="226" t="s">
        <v>360</v>
      </c>
      <c r="I235" s="226" t="s">
        <v>359</v>
      </c>
      <c r="J235" s="226" t="s">
        <v>359</v>
      </c>
      <c r="K235" s="230" t="s">
        <v>648</v>
      </c>
      <c r="L235" s="230" t="s">
        <v>358</v>
      </c>
      <c r="M235" s="230" t="s">
        <v>356</v>
      </c>
      <c r="N235" s="327" t="s">
        <v>361</v>
      </c>
      <c r="O235" s="226"/>
      <c r="P235" s="229"/>
      <c r="Q235" s="230"/>
      <c r="R235" s="229" t="s">
        <v>31</v>
      </c>
      <c r="S235" s="229" t="s">
        <v>31</v>
      </c>
      <c r="T235" s="229" t="s">
        <v>31</v>
      </c>
      <c r="U235" s="328" t="s">
        <v>31</v>
      </c>
      <c r="AU235" s="158"/>
      <c r="AV235" s="158"/>
      <c r="AW235" s="158"/>
      <c r="AX235" s="158"/>
    </row>
    <row r="236" spans="2:50" s="231" customFormat="1">
      <c r="B236" s="224" t="s">
        <v>493</v>
      </c>
      <c r="C236" s="226" t="s">
        <v>312</v>
      </c>
      <c r="D236" s="226" t="s">
        <v>312</v>
      </c>
      <c r="E236" s="226" t="s">
        <v>312</v>
      </c>
      <c r="F236" s="226" t="s">
        <v>312</v>
      </c>
      <c r="G236" s="226" t="s">
        <v>312</v>
      </c>
      <c r="H236" s="226" t="s">
        <v>312</v>
      </c>
      <c r="I236" s="226" t="s">
        <v>312</v>
      </c>
      <c r="J236" s="226" t="s">
        <v>312</v>
      </c>
      <c r="K236" s="228" t="s">
        <v>651</v>
      </c>
      <c r="L236" s="228" t="s">
        <v>357</v>
      </c>
      <c r="M236" s="228" t="s">
        <v>32</v>
      </c>
      <c r="N236" s="225" t="s">
        <v>353</v>
      </c>
      <c r="O236" s="226"/>
      <c r="P236" s="229"/>
      <c r="Q236" s="230"/>
      <c r="R236" s="227" t="s">
        <v>31</v>
      </c>
      <c r="S236" s="227" t="s">
        <v>31</v>
      </c>
      <c r="T236" s="227" t="s">
        <v>31</v>
      </c>
      <c r="U236" s="325" t="s">
        <v>31</v>
      </c>
    </row>
    <row r="237" spans="2:50" s="231" customFormat="1">
      <c r="B237" s="224" t="s">
        <v>494</v>
      </c>
      <c r="C237" s="226" t="s">
        <v>312</v>
      </c>
      <c r="D237" s="226" t="s">
        <v>312</v>
      </c>
      <c r="E237" s="226" t="s">
        <v>312</v>
      </c>
      <c r="F237" s="226" t="s">
        <v>312</v>
      </c>
      <c r="G237" s="226" t="s">
        <v>312</v>
      </c>
      <c r="H237" s="226" t="s">
        <v>312</v>
      </c>
      <c r="I237" s="226" t="s">
        <v>312</v>
      </c>
      <c r="J237" s="226" t="s">
        <v>312</v>
      </c>
      <c r="K237" s="228" t="s">
        <v>650</v>
      </c>
      <c r="L237" s="228" t="s">
        <v>357</v>
      </c>
      <c r="M237" s="228" t="s">
        <v>34</v>
      </c>
      <c r="N237" s="225" t="s">
        <v>353</v>
      </c>
      <c r="O237" s="226"/>
      <c r="P237" s="229"/>
      <c r="Q237" s="230"/>
      <c r="R237" s="227" t="s">
        <v>31</v>
      </c>
      <c r="S237" s="227" t="s">
        <v>31</v>
      </c>
      <c r="T237" s="227" t="s">
        <v>31</v>
      </c>
      <c r="U237" s="325" t="s">
        <v>31</v>
      </c>
    </row>
    <row r="238" spans="2:50" s="231" customFormat="1">
      <c r="B238" s="224" t="s">
        <v>495</v>
      </c>
      <c r="C238" s="226" t="s">
        <v>312</v>
      </c>
      <c r="D238" s="226" t="s">
        <v>312</v>
      </c>
      <c r="E238" s="226" t="s">
        <v>312</v>
      </c>
      <c r="F238" s="226" t="s">
        <v>312</v>
      </c>
      <c r="G238" s="226" t="s">
        <v>312</v>
      </c>
      <c r="H238" s="226" t="s">
        <v>312</v>
      </c>
      <c r="I238" s="226" t="s">
        <v>312</v>
      </c>
      <c r="J238" s="226" t="s">
        <v>312</v>
      </c>
      <c r="K238" s="228" t="s">
        <v>650</v>
      </c>
      <c r="L238" s="228" t="s">
        <v>357</v>
      </c>
      <c r="M238" s="228" t="s">
        <v>35</v>
      </c>
      <c r="N238" s="225" t="s">
        <v>353</v>
      </c>
      <c r="O238" s="226"/>
      <c r="P238" s="229"/>
      <c r="Q238" s="230"/>
      <c r="R238" s="227" t="s">
        <v>31</v>
      </c>
      <c r="S238" s="227" t="s">
        <v>31</v>
      </c>
      <c r="T238" s="227" t="s">
        <v>31</v>
      </c>
      <c r="U238" s="325" t="s">
        <v>31</v>
      </c>
    </row>
    <row r="239" spans="2:50" s="231" customFormat="1">
      <c r="B239" s="326" t="s">
        <v>496</v>
      </c>
      <c r="C239" s="226" t="s">
        <v>309</v>
      </c>
      <c r="D239" s="226" t="s">
        <v>309</v>
      </c>
      <c r="E239" s="226" t="s">
        <v>309</v>
      </c>
      <c r="F239" s="226" t="s">
        <v>309</v>
      </c>
      <c r="G239" s="226" t="s">
        <v>309</v>
      </c>
      <c r="H239" s="226" t="s">
        <v>309</v>
      </c>
      <c r="I239" s="226" t="s">
        <v>309</v>
      </c>
      <c r="J239" s="226" t="s">
        <v>309</v>
      </c>
      <c r="K239" s="230" t="s">
        <v>650</v>
      </c>
      <c r="L239" s="230" t="s">
        <v>357</v>
      </c>
      <c r="M239" s="230" t="s">
        <v>362</v>
      </c>
      <c r="N239" s="327" t="s">
        <v>353</v>
      </c>
      <c r="O239" s="226"/>
      <c r="P239" s="229"/>
      <c r="Q239" s="230"/>
      <c r="R239" s="229" t="s">
        <v>31</v>
      </c>
      <c r="S239" s="229" t="s">
        <v>31</v>
      </c>
      <c r="T239" s="229" t="s">
        <v>31</v>
      </c>
      <c r="U239" s="328" t="s">
        <v>31</v>
      </c>
    </row>
    <row r="240" spans="2:50" s="231" customFormat="1">
      <c r="B240" s="224" t="s">
        <v>497</v>
      </c>
      <c r="C240" s="226" t="s">
        <v>312</v>
      </c>
      <c r="D240" s="226" t="s">
        <v>312</v>
      </c>
      <c r="E240" s="226" t="s">
        <v>312</v>
      </c>
      <c r="F240" s="226" t="s">
        <v>312</v>
      </c>
      <c r="G240" s="226" t="s">
        <v>312</v>
      </c>
      <c r="H240" s="226" t="s">
        <v>312</v>
      </c>
      <c r="I240" s="226" t="s">
        <v>312</v>
      </c>
      <c r="J240" s="226" t="s">
        <v>312</v>
      </c>
      <c r="K240" s="228" t="s">
        <v>650</v>
      </c>
      <c r="L240" s="228" t="s">
        <v>320</v>
      </c>
      <c r="M240" s="228" t="s">
        <v>32</v>
      </c>
      <c r="N240" s="225" t="s">
        <v>353</v>
      </c>
      <c r="O240" s="226"/>
      <c r="P240" s="229"/>
      <c r="Q240" s="230"/>
      <c r="R240" s="227" t="s">
        <v>31</v>
      </c>
      <c r="S240" s="227" t="s">
        <v>31</v>
      </c>
      <c r="T240" s="227" t="s">
        <v>31</v>
      </c>
      <c r="U240" s="325" t="s">
        <v>31</v>
      </c>
    </row>
    <row r="241" spans="2:50" s="231" customFormat="1">
      <c r="B241" s="224" t="s">
        <v>498</v>
      </c>
      <c r="C241" s="226" t="s">
        <v>312</v>
      </c>
      <c r="D241" s="226" t="s">
        <v>312</v>
      </c>
      <c r="E241" s="226" t="s">
        <v>312</v>
      </c>
      <c r="F241" s="226" t="s">
        <v>312</v>
      </c>
      <c r="G241" s="226" t="s">
        <v>312</v>
      </c>
      <c r="H241" s="226" t="s">
        <v>312</v>
      </c>
      <c r="I241" s="226" t="s">
        <v>312</v>
      </c>
      <c r="J241" s="226" t="s">
        <v>312</v>
      </c>
      <c r="K241" s="228" t="s">
        <v>650</v>
      </c>
      <c r="L241" s="228" t="s">
        <v>320</v>
      </c>
      <c r="M241" s="228" t="s">
        <v>34</v>
      </c>
      <c r="N241" s="225" t="s">
        <v>443</v>
      </c>
      <c r="O241" s="226"/>
      <c r="P241" s="229"/>
      <c r="Q241" s="230"/>
      <c r="R241" s="227" t="s">
        <v>501</v>
      </c>
      <c r="S241" s="227" t="s">
        <v>31</v>
      </c>
      <c r="T241" s="227" t="s">
        <v>31</v>
      </c>
      <c r="U241" s="325" t="s">
        <v>31</v>
      </c>
    </row>
    <row r="242" spans="2:50" s="231" customFormat="1">
      <c r="B242" s="224" t="s">
        <v>499</v>
      </c>
      <c r="C242" s="226" t="s">
        <v>312</v>
      </c>
      <c r="D242" s="226" t="s">
        <v>312</v>
      </c>
      <c r="E242" s="226" t="s">
        <v>312</v>
      </c>
      <c r="F242" s="226" t="s">
        <v>312</v>
      </c>
      <c r="G242" s="226" t="s">
        <v>312</v>
      </c>
      <c r="H242" s="226" t="s">
        <v>312</v>
      </c>
      <c r="I242" s="226" t="s">
        <v>312</v>
      </c>
      <c r="J242" s="226" t="s">
        <v>312</v>
      </c>
      <c r="K242" s="228" t="s">
        <v>650</v>
      </c>
      <c r="L242" s="228" t="s">
        <v>320</v>
      </c>
      <c r="M242" s="228" t="s">
        <v>35</v>
      </c>
      <c r="N242" s="225" t="s">
        <v>444</v>
      </c>
      <c r="O242" s="226"/>
      <c r="P242" s="229"/>
      <c r="Q242" s="230"/>
      <c r="R242" s="227" t="s">
        <v>31</v>
      </c>
      <c r="S242" s="227" t="s">
        <v>501</v>
      </c>
      <c r="T242" s="227" t="s">
        <v>31</v>
      </c>
      <c r="U242" s="325" t="s">
        <v>31</v>
      </c>
    </row>
    <row r="243" spans="2:50" s="231" customFormat="1">
      <c r="B243" s="326" t="s">
        <v>500</v>
      </c>
      <c r="C243" s="226" t="s">
        <v>309</v>
      </c>
      <c r="D243" s="226" t="s">
        <v>309</v>
      </c>
      <c r="E243" s="226" t="s">
        <v>309</v>
      </c>
      <c r="F243" s="226" t="s">
        <v>309</v>
      </c>
      <c r="G243" s="226" t="s">
        <v>309</v>
      </c>
      <c r="H243" s="226" t="s">
        <v>363</v>
      </c>
      <c r="I243" s="226" t="s">
        <v>309</v>
      </c>
      <c r="J243" s="226" t="s">
        <v>309</v>
      </c>
      <c r="K243" s="230" t="s">
        <v>650</v>
      </c>
      <c r="L243" s="230" t="s">
        <v>319</v>
      </c>
      <c r="M243" s="230" t="s">
        <v>362</v>
      </c>
      <c r="N243" s="327" t="s">
        <v>112</v>
      </c>
      <c r="O243" s="226"/>
      <c r="P243" s="229"/>
      <c r="Q243" s="230"/>
      <c r="R243" s="229" t="s">
        <v>31</v>
      </c>
      <c r="S243" s="229" t="s">
        <v>31</v>
      </c>
      <c r="T243" s="229" t="s">
        <v>31</v>
      </c>
      <c r="U243" s="328" t="s">
        <v>31</v>
      </c>
    </row>
    <row r="244" spans="2:50">
      <c r="B244" s="224" t="s">
        <v>604</v>
      </c>
      <c r="C244" s="226" t="s">
        <v>309</v>
      </c>
      <c r="D244" s="226" t="s">
        <v>309</v>
      </c>
      <c r="E244" s="226" t="s">
        <v>309</v>
      </c>
      <c r="F244" s="226" t="s">
        <v>309</v>
      </c>
      <c r="G244" s="226" t="s">
        <v>309</v>
      </c>
      <c r="H244" s="226" t="s">
        <v>309</v>
      </c>
      <c r="I244" s="226" t="s">
        <v>309</v>
      </c>
      <c r="J244" s="226" t="s">
        <v>309</v>
      </c>
      <c r="K244" s="329" t="s">
        <v>35</v>
      </c>
      <c r="L244" s="329" t="s">
        <v>313</v>
      </c>
      <c r="M244" s="329" t="s">
        <v>352</v>
      </c>
      <c r="N244" s="225" t="s">
        <v>112</v>
      </c>
      <c r="O244" s="226"/>
      <c r="P244" s="229"/>
      <c r="Q244" s="230"/>
      <c r="R244" s="227" t="s">
        <v>31</v>
      </c>
      <c r="S244" s="227" t="s">
        <v>31</v>
      </c>
      <c r="T244" s="227" t="s">
        <v>31</v>
      </c>
      <c r="U244" s="325" t="s">
        <v>31</v>
      </c>
      <c r="AU244" s="231"/>
      <c r="AV244" s="231"/>
      <c r="AW244" s="231"/>
      <c r="AX244" s="231"/>
    </row>
    <row r="245" spans="2:50">
      <c r="B245" s="224" t="s">
        <v>605</v>
      </c>
      <c r="C245" s="226" t="s">
        <v>309</v>
      </c>
      <c r="D245" s="226" t="s">
        <v>309</v>
      </c>
      <c r="E245" s="226" t="s">
        <v>309</v>
      </c>
      <c r="F245" s="226" t="s">
        <v>309</v>
      </c>
      <c r="G245" s="226" t="s">
        <v>309</v>
      </c>
      <c r="H245" s="226" t="s">
        <v>309</v>
      </c>
      <c r="I245" s="226" t="s">
        <v>309</v>
      </c>
      <c r="J245" s="226" t="s">
        <v>309</v>
      </c>
      <c r="K245" s="228" t="s">
        <v>35</v>
      </c>
      <c r="L245" s="228" t="s">
        <v>313</v>
      </c>
      <c r="M245" s="228" t="s">
        <v>354</v>
      </c>
      <c r="N245" s="225" t="s">
        <v>600</v>
      </c>
      <c r="O245" s="226"/>
      <c r="P245" s="229"/>
      <c r="Q245" s="230"/>
      <c r="R245" s="227" t="s">
        <v>31</v>
      </c>
      <c r="S245" s="227" t="s">
        <v>31</v>
      </c>
      <c r="T245" s="227" t="s">
        <v>501</v>
      </c>
      <c r="U245" s="325" t="s">
        <v>31</v>
      </c>
      <c r="AU245" s="231"/>
      <c r="AV245" s="231"/>
      <c r="AW245" s="231"/>
      <c r="AX245" s="231"/>
    </row>
    <row r="246" spans="2:50">
      <c r="B246" s="224" t="s">
        <v>606</v>
      </c>
      <c r="C246" s="226" t="s">
        <v>309</v>
      </c>
      <c r="D246" s="226" t="s">
        <v>309</v>
      </c>
      <c r="E246" s="226" t="s">
        <v>309</v>
      </c>
      <c r="F246" s="226" t="s">
        <v>309</v>
      </c>
      <c r="G246" s="226" t="s">
        <v>309</v>
      </c>
      <c r="H246" s="226" t="s">
        <v>309</v>
      </c>
      <c r="I246" s="226" t="s">
        <v>309</v>
      </c>
      <c r="J246" s="226" t="s">
        <v>309</v>
      </c>
      <c r="K246" s="228" t="s">
        <v>35</v>
      </c>
      <c r="L246" s="228" t="s">
        <v>313</v>
      </c>
      <c r="M246" s="228" t="s">
        <v>355</v>
      </c>
      <c r="N246" s="225" t="s">
        <v>607</v>
      </c>
      <c r="O246" s="226"/>
      <c r="P246" s="229"/>
      <c r="Q246" s="230"/>
      <c r="R246" s="227" t="s">
        <v>31</v>
      </c>
      <c r="S246" s="227" t="s">
        <v>31</v>
      </c>
      <c r="T246" s="227" t="s">
        <v>31</v>
      </c>
      <c r="U246" s="325" t="s">
        <v>501</v>
      </c>
    </row>
    <row r="247" spans="2:50">
      <c r="B247" s="326" t="s">
        <v>608</v>
      </c>
      <c r="C247" s="226" t="s">
        <v>309</v>
      </c>
      <c r="D247" s="226" t="s">
        <v>309</v>
      </c>
      <c r="E247" s="226" t="s">
        <v>309</v>
      </c>
      <c r="F247" s="226" t="s">
        <v>309</v>
      </c>
      <c r="G247" s="226" t="s">
        <v>309</v>
      </c>
      <c r="H247" s="226" t="s">
        <v>309</v>
      </c>
      <c r="I247" s="226" t="s">
        <v>309</v>
      </c>
      <c r="J247" s="226" t="s">
        <v>309</v>
      </c>
      <c r="K247" s="230" t="s">
        <v>35</v>
      </c>
      <c r="L247" s="230" t="s">
        <v>313</v>
      </c>
      <c r="M247" s="230" t="s">
        <v>356</v>
      </c>
      <c r="N247" s="327" t="s">
        <v>112</v>
      </c>
      <c r="O247" s="226"/>
      <c r="P247" s="229"/>
      <c r="Q247" s="230"/>
      <c r="R247" s="229" t="s">
        <v>31</v>
      </c>
      <c r="S247" s="229" t="s">
        <v>31</v>
      </c>
      <c r="T247" s="229" t="s">
        <v>31</v>
      </c>
      <c r="U247" s="328" t="s">
        <v>31</v>
      </c>
    </row>
    <row r="248" spans="2:50">
      <c r="B248" s="224" t="s">
        <v>609</v>
      </c>
      <c r="C248" s="226" t="s">
        <v>309</v>
      </c>
      <c r="D248" s="226" t="s">
        <v>309</v>
      </c>
      <c r="E248" s="226" t="s">
        <v>309</v>
      </c>
      <c r="F248" s="226" t="s">
        <v>309</v>
      </c>
      <c r="G248" s="226" t="s">
        <v>309</v>
      </c>
      <c r="H248" s="226" t="s">
        <v>309</v>
      </c>
      <c r="I248" s="226" t="s">
        <v>309</v>
      </c>
      <c r="J248" s="226" t="s">
        <v>309</v>
      </c>
      <c r="K248" s="228" t="s">
        <v>35</v>
      </c>
      <c r="L248" s="228" t="s">
        <v>358</v>
      </c>
      <c r="M248" s="228" t="s">
        <v>32</v>
      </c>
      <c r="N248" s="225" t="s">
        <v>112</v>
      </c>
      <c r="O248" s="226"/>
      <c r="P248" s="229"/>
      <c r="Q248" s="230"/>
      <c r="R248" s="227" t="s">
        <v>31</v>
      </c>
      <c r="S248" s="227" t="s">
        <v>31</v>
      </c>
      <c r="T248" s="227" t="s">
        <v>31</v>
      </c>
      <c r="U248" s="325" t="s">
        <v>31</v>
      </c>
    </row>
    <row r="249" spans="2:50">
      <c r="B249" s="224" t="s">
        <v>610</v>
      </c>
      <c r="C249" s="226" t="s">
        <v>309</v>
      </c>
      <c r="D249" s="226" t="s">
        <v>309</v>
      </c>
      <c r="E249" s="226" t="s">
        <v>309</v>
      </c>
      <c r="F249" s="226" t="s">
        <v>309</v>
      </c>
      <c r="G249" s="226" t="s">
        <v>309</v>
      </c>
      <c r="H249" s="226" t="s">
        <v>309</v>
      </c>
      <c r="I249" s="226" t="s">
        <v>309</v>
      </c>
      <c r="J249" s="226" t="s">
        <v>309</v>
      </c>
      <c r="K249" s="228" t="s">
        <v>35</v>
      </c>
      <c r="L249" s="228" t="s">
        <v>358</v>
      </c>
      <c r="M249" s="228" t="s">
        <v>34</v>
      </c>
      <c r="N249" s="225" t="s">
        <v>611</v>
      </c>
      <c r="O249" s="226"/>
      <c r="P249" s="229"/>
      <c r="Q249" s="230"/>
      <c r="R249" s="227" t="s">
        <v>31</v>
      </c>
      <c r="S249" s="227" t="s">
        <v>31</v>
      </c>
      <c r="T249" s="227" t="s">
        <v>501</v>
      </c>
      <c r="U249" s="325" t="s">
        <v>31</v>
      </c>
    </row>
    <row r="250" spans="2:50">
      <c r="B250" s="224" t="s">
        <v>612</v>
      </c>
      <c r="C250" s="226" t="s">
        <v>309</v>
      </c>
      <c r="D250" s="226" t="s">
        <v>309</v>
      </c>
      <c r="E250" s="226" t="s">
        <v>309</v>
      </c>
      <c r="F250" s="226" t="s">
        <v>309</v>
      </c>
      <c r="G250" s="226" t="s">
        <v>309</v>
      </c>
      <c r="H250" s="226" t="s">
        <v>309</v>
      </c>
      <c r="I250" s="226" t="s">
        <v>309</v>
      </c>
      <c r="J250" s="226" t="s">
        <v>309</v>
      </c>
      <c r="K250" s="228" t="s">
        <v>35</v>
      </c>
      <c r="L250" s="228" t="s">
        <v>358</v>
      </c>
      <c r="M250" s="228" t="s">
        <v>35</v>
      </c>
      <c r="N250" s="225" t="s">
        <v>601</v>
      </c>
      <c r="O250" s="226"/>
      <c r="P250" s="229"/>
      <c r="Q250" s="230"/>
      <c r="R250" s="227" t="s">
        <v>31</v>
      </c>
      <c r="S250" s="227" t="s">
        <v>31</v>
      </c>
      <c r="T250" s="227" t="s">
        <v>31</v>
      </c>
      <c r="U250" s="325" t="s">
        <v>501</v>
      </c>
    </row>
    <row r="251" spans="2:50">
      <c r="B251" s="326" t="s">
        <v>613</v>
      </c>
      <c r="C251" s="226" t="s">
        <v>309</v>
      </c>
      <c r="D251" s="226" t="s">
        <v>309</v>
      </c>
      <c r="E251" s="226" t="s">
        <v>309</v>
      </c>
      <c r="F251" s="226" t="s">
        <v>309</v>
      </c>
      <c r="G251" s="226" t="s">
        <v>309</v>
      </c>
      <c r="H251" s="226" t="s">
        <v>309</v>
      </c>
      <c r="I251" s="226" t="s">
        <v>309</v>
      </c>
      <c r="J251" s="226" t="s">
        <v>309</v>
      </c>
      <c r="K251" s="230" t="s">
        <v>35</v>
      </c>
      <c r="L251" s="230" t="s">
        <v>358</v>
      </c>
      <c r="M251" s="230" t="s">
        <v>356</v>
      </c>
      <c r="N251" s="327" t="s">
        <v>112</v>
      </c>
      <c r="O251" s="226"/>
      <c r="P251" s="229"/>
      <c r="Q251" s="230"/>
      <c r="R251" s="229" t="s">
        <v>31</v>
      </c>
      <c r="S251" s="229" t="s">
        <v>31</v>
      </c>
      <c r="T251" s="229" t="s">
        <v>31</v>
      </c>
      <c r="U251" s="328" t="s">
        <v>31</v>
      </c>
    </row>
    <row r="252" spans="2:50" ht="13.5" thickBot="1">
      <c r="B252" s="330" t="s">
        <v>614</v>
      </c>
      <c r="C252" s="331" t="s">
        <v>309</v>
      </c>
      <c r="D252" s="331" t="s">
        <v>309</v>
      </c>
      <c r="E252" s="331" t="s">
        <v>309</v>
      </c>
      <c r="F252" s="331" t="s">
        <v>309</v>
      </c>
      <c r="G252" s="331" t="s">
        <v>309</v>
      </c>
      <c r="H252" s="331" t="s">
        <v>309</v>
      </c>
      <c r="I252" s="331" t="s">
        <v>309</v>
      </c>
      <c r="J252" s="331" t="s">
        <v>309</v>
      </c>
      <c r="K252" s="332" t="s">
        <v>36</v>
      </c>
      <c r="L252" s="332" t="s">
        <v>321</v>
      </c>
      <c r="M252" s="332" t="s">
        <v>615</v>
      </c>
      <c r="N252" s="333" t="s">
        <v>112</v>
      </c>
      <c r="O252" s="331"/>
      <c r="P252" s="334"/>
      <c r="Q252" s="332"/>
      <c r="R252" s="334" t="s">
        <v>31</v>
      </c>
      <c r="S252" s="334" t="s">
        <v>31</v>
      </c>
      <c r="T252" s="334" t="s">
        <v>31</v>
      </c>
      <c r="U252" s="335" t="s">
        <v>31</v>
      </c>
    </row>
  </sheetData>
  <mergeCells count="12">
    <mergeCell ref="C225:J225"/>
    <mergeCell ref="C13:J13"/>
    <mergeCell ref="C15:J15"/>
    <mergeCell ref="C17:J17"/>
    <mergeCell ref="C52:J52"/>
    <mergeCell ref="C54:J54"/>
    <mergeCell ref="C56:J56"/>
    <mergeCell ref="C110:J110"/>
    <mergeCell ref="C112:J112"/>
    <mergeCell ref="C114:J114"/>
    <mergeCell ref="C221:J221"/>
    <mergeCell ref="C223:J223"/>
  </mergeCells>
  <phoneticPr fontId="2"/>
  <dataValidations count="1">
    <dataValidation type="list" allowBlank="1" showInputMessage="1" showErrorMessage="1" sqref="C13 C52 C110 C221" xr:uid="{00000000-0002-0000-09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95"/>
  <sheetViews>
    <sheetView zoomScaleNormal="100" workbookViewId="0"/>
  </sheetViews>
  <sheetFormatPr defaultColWidth="9" defaultRowHeight="13"/>
  <cols>
    <col min="1" max="1" width="9" style="158"/>
    <col min="2" max="2" width="30.7265625" style="158" bestFit="1" customWidth="1"/>
    <col min="3" max="10" width="3.36328125" style="158" customWidth="1"/>
    <col min="11" max="12" width="20.6328125" style="158" customWidth="1"/>
    <col min="13" max="13" width="24.90625" style="158" bestFit="1" customWidth="1"/>
    <col min="14" max="16384" width="9" style="158"/>
  </cols>
  <sheetData>
    <row r="2" spans="2:13" ht="14.5" thickBot="1">
      <c r="B2" s="25" t="s">
        <v>451</v>
      </c>
    </row>
    <row r="3" spans="2:13" ht="14.5" thickBot="1">
      <c r="B3" s="70" t="s">
        <v>127</v>
      </c>
      <c r="C3" s="427" t="s">
        <v>132</v>
      </c>
      <c r="D3" s="428"/>
      <c r="E3" s="428"/>
      <c r="F3" s="428"/>
      <c r="G3" s="428"/>
      <c r="H3" s="428"/>
      <c r="I3" s="428"/>
      <c r="J3" s="429"/>
      <c r="K3" s="159"/>
      <c r="L3" s="159"/>
      <c r="M3" s="160"/>
    </row>
    <row r="4" spans="2:13">
      <c r="B4" s="163"/>
      <c r="C4" s="164" t="s">
        <v>251</v>
      </c>
      <c r="D4" s="164"/>
      <c r="E4" s="164"/>
      <c r="F4" s="164"/>
      <c r="G4" s="164"/>
      <c r="H4" s="164"/>
      <c r="I4" s="164"/>
      <c r="J4" s="164"/>
      <c r="K4" s="164"/>
      <c r="L4" s="164"/>
      <c r="M4" s="166" t="s">
        <v>346</v>
      </c>
    </row>
    <row r="5" spans="2:13">
      <c r="B5" s="170" t="s">
        <v>21</v>
      </c>
      <c r="C5" s="419" t="s">
        <v>173</v>
      </c>
      <c r="D5" s="420"/>
      <c r="E5" s="420"/>
      <c r="F5" s="420"/>
      <c r="G5" s="420"/>
      <c r="H5" s="420"/>
      <c r="I5" s="420"/>
      <c r="J5" s="421"/>
      <c r="K5" s="267" t="s">
        <v>296</v>
      </c>
      <c r="L5" s="268"/>
      <c r="M5" s="172" t="s">
        <v>132</v>
      </c>
    </row>
    <row r="6" spans="2:13">
      <c r="B6" s="170" t="s">
        <v>37</v>
      </c>
      <c r="C6" s="177" t="s">
        <v>132</v>
      </c>
      <c r="D6" s="177" t="s">
        <v>132</v>
      </c>
      <c r="E6" s="177" t="s">
        <v>132</v>
      </c>
      <c r="F6" s="177" t="s">
        <v>132</v>
      </c>
      <c r="G6" s="177" t="s">
        <v>132</v>
      </c>
      <c r="H6" s="177" t="s">
        <v>132</v>
      </c>
      <c r="I6" s="177" t="s">
        <v>132</v>
      </c>
      <c r="J6" s="177" t="s">
        <v>132</v>
      </c>
      <c r="K6" s="236" t="s">
        <v>132</v>
      </c>
      <c r="L6" s="243"/>
      <c r="M6" s="172" t="s">
        <v>132</v>
      </c>
    </row>
    <row r="7" spans="2:13" ht="26">
      <c r="B7" s="181" t="s">
        <v>27</v>
      </c>
      <c r="C7" s="422" t="s">
        <v>39</v>
      </c>
      <c r="D7" s="420"/>
      <c r="E7" s="420"/>
      <c r="F7" s="420"/>
      <c r="G7" s="420"/>
      <c r="H7" s="420"/>
      <c r="I7" s="420"/>
      <c r="J7" s="421"/>
      <c r="K7" s="239" t="s">
        <v>132</v>
      </c>
      <c r="L7" s="244"/>
      <c r="M7" s="182"/>
    </row>
    <row r="8" spans="2:13" ht="62">
      <c r="B8" s="170" t="s">
        <v>28</v>
      </c>
      <c r="C8" s="232" t="s">
        <v>166</v>
      </c>
      <c r="D8" s="232" t="s">
        <v>66</v>
      </c>
      <c r="E8" s="232" t="s">
        <v>261</v>
      </c>
      <c r="F8" s="232" t="s">
        <v>262</v>
      </c>
      <c r="G8" s="232" t="s">
        <v>263</v>
      </c>
      <c r="H8" s="232" t="s">
        <v>265</v>
      </c>
      <c r="I8" s="232" t="s">
        <v>266</v>
      </c>
      <c r="J8" s="232" t="s">
        <v>267</v>
      </c>
      <c r="K8" s="236" t="s">
        <v>246</v>
      </c>
      <c r="L8" s="243"/>
      <c r="M8" s="172" t="s">
        <v>247</v>
      </c>
    </row>
    <row r="9" spans="2:13" ht="117.5" thickBot="1">
      <c r="B9" s="183" t="s">
        <v>30</v>
      </c>
      <c r="C9" s="184" t="s">
        <v>269</v>
      </c>
      <c r="D9" s="184" t="s">
        <v>132</v>
      </c>
      <c r="E9" s="184" t="s">
        <v>269</v>
      </c>
      <c r="F9" s="184" t="s">
        <v>269</v>
      </c>
      <c r="G9" s="184" t="s">
        <v>269</v>
      </c>
      <c r="H9" s="184" t="s">
        <v>269</v>
      </c>
      <c r="I9" s="185" t="s">
        <v>269</v>
      </c>
      <c r="J9" s="184" t="s">
        <v>269</v>
      </c>
      <c r="K9" s="186" t="s">
        <v>588</v>
      </c>
      <c r="L9" s="241"/>
      <c r="M9" s="312" t="s">
        <v>654</v>
      </c>
    </row>
    <row r="10" spans="2:13" ht="13.5" thickTop="1">
      <c r="B10" s="192" t="s">
        <v>327</v>
      </c>
      <c r="C10" s="193" t="s">
        <v>309</v>
      </c>
      <c r="D10" s="193" t="s">
        <v>309</v>
      </c>
      <c r="E10" s="193" t="s">
        <v>309</v>
      </c>
      <c r="F10" s="193" t="s">
        <v>309</v>
      </c>
      <c r="G10" s="193" t="s">
        <v>309</v>
      </c>
      <c r="H10" s="193" t="s">
        <v>309</v>
      </c>
      <c r="I10" s="193" t="s">
        <v>309</v>
      </c>
      <c r="J10" s="193" t="s">
        <v>309</v>
      </c>
      <c r="K10" s="195" t="s">
        <v>327</v>
      </c>
      <c r="L10" s="199"/>
      <c r="M10" s="196" t="s">
        <v>452</v>
      </c>
    </row>
    <row r="11" spans="2:13">
      <c r="B11" s="200" t="s">
        <v>328</v>
      </c>
      <c r="C11" s="201" t="s">
        <v>309</v>
      </c>
      <c r="D11" s="201" t="s">
        <v>309</v>
      </c>
      <c r="E11" s="201" t="s">
        <v>309</v>
      </c>
      <c r="F11" s="201" t="s">
        <v>309</v>
      </c>
      <c r="G11" s="201" t="s">
        <v>309</v>
      </c>
      <c r="H11" s="201" t="s">
        <v>309</v>
      </c>
      <c r="I11" s="201" t="s">
        <v>309</v>
      </c>
      <c r="J11" s="201" t="s">
        <v>309</v>
      </c>
      <c r="K11" s="218" t="s">
        <v>328</v>
      </c>
      <c r="L11" s="207"/>
      <c r="M11" s="204" t="s">
        <v>452</v>
      </c>
    </row>
    <row r="12" spans="2:13">
      <c r="B12" s="200" t="s">
        <v>329</v>
      </c>
      <c r="C12" s="201" t="s">
        <v>309</v>
      </c>
      <c r="D12" s="201" t="s">
        <v>309</v>
      </c>
      <c r="E12" s="201" t="s">
        <v>309</v>
      </c>
      <c r="F12" s="201" t="s">
        <v>309</v>
      </c>
      <c r="G12" s="201" t="s">
        <v>309</v>
      </c>
      <c r="H12" s="201" t="s">
        <v>309</v>
      </c>
      <c r="I12" s="201" t="s">
        <v>309</v>
      </c>
      <c r="J12" s="201" t="s">
        <v>309</v>
      </c>
      <c r="K12" s="218" t="s">
        <v>329</v>
      </c>
      <c r="L12" s="207"/>
      <c r="M12" s="204" t="s">
        <v>452</v>
      </c>
    </row>
    <row r="13" spans="2:13">
      <c r="B13" s="200" t="s">
        <v>331</v>
      </c>
      <c r="C13" s="201" t="s">
        <v>309</v>
      </c>
      <c r="D13" s="201" t="s">
        <v>309</v>
      </c>
      <c r="E13" s="201" t="s">
        <v>309</v>
      </c>
      <c r="F13" s="201" t="s">
        <v>309</v>
      </c>
      <c r="G13" s="201" t="s">
        <v>309</v>
      </c>
      <c r="H13" s="201" t="s">
        <v>309</v>
      </c>
      <c r="I13" s="201" t="s">
        <v>309</v>
      </c>
      <c r="J13" s="201" t="s">
        <v>309</v>
      </c>
      <c r="K13" s="218" t="s">
        <v>331</v>
      </c>
      <c r="L13" s="207"/>
      <c r="M13" s="204" t="s">
        <v>456</v>
      </c>
    </row>
    <row r="14" spans="2:13">
      <c r="B14" s="200" t="s">
        <v>332</v>
      </c>
      <c r="C14" s="201" t="s">
        <v>309</v>
      </c>
      <c r="D14" s="201" t="s">
        <v>309</v>
      </c>
      <c r="E14" s="201" t="s">
        <v>309</v>
      </c>
      <c r="F14" s="201" t="s">
        <v>309</v>
      </c>
      <c r="G14" s="201" t="s">
        <v>309</v>
      </c>
      <c r="H14" s="201" t="s">
        <v>309</v>
      </c>
      <c r="I14" s="201" t="s">
        <v>309</v>
      </c>
      <c r="J14" s="201" t="s">
        <v>309</v>
      </c>
      <c r="K14" s="218" t="s">
        <v>332</v>
      </c>
      <c r="L14" s="207"/>
      <c r="M14" s="204" t="s">
        <v>456</v>
      </c>
    </row>
    <row r="15" spans="2:13">
      <c r="B15" s="200" t="s">
        <v>333</v>
      </c>
      <c r="C15" s="201" t="s">
        <v>309</v>
      </c>
      <c r="D15" s="201" t="s">
        <v>309</v>
      </c>
      <c r="E15" s="201" t="s">
        <v>309</v>
      </c>
      <c r="F15" s="201" t="s">
        <v>309</v>
      </c>
      <c r="G15" s="201" t="s">
        <v>309</v>
      </c>
      <c r="H15" s="201" t="s">
        <v>309</v>
      </c>
      <c r="I15" s="201" t="s">
        <v>309</v>
      </c>
      <c r="J15" s="201" t="s">
        <v>309</v>
      </c>
      <c r="K15" s="218" t="s">
        <v>333</v>
      </c>
      <c r="L15" s="207"/>
      <c r="M15" s="225" t="s">
        <v>603</v>
      </c>
    </row>
    <row r="16" spans="2:13">
      <c r="B16" s="200" t="s">
        <v>334</v>
      </c>
      <c r="C16" s="201" t="s">
        <v>309</v>
      </c>
      <c r="D16" s="201" t="s">
        <v>309</v>
      </c>
      <c r="E16" s="201" t="s">
        <v>309</v>
      </c>
      <c r="F16" s="201" t="s">
        <v>309</v>
      </c>
      <c r="G16" s="201" t="s">
        <v>309</v>
      </c>
      <c r="H16" s="201" t="s">
        <v>309</v>
      </c>
      <c r="I16" s="201" t="s">
        <v>309</v>
      </c>
      <c r="J16" s="201" t="s">
        <v>309</v>
      </c>
      <c r="K16" s="218" t="s">
        <v>334</v>
      </c>
      <c r="L16" s="207"/>
      <c r="M16" s="204" t="s">
        <v>456</v>
      </c>
    </row>
    <row r="17" spans="2:13">
      <c r="B17" s="200" t="s">
        <v>335</v>
      </c>
      <c r="C17" s="201" t="s">
        <v>309</v>
      </c>
      <c r="D17" s="201" t="s">
        <v>309</v>
      </c>
      <c r="E17" s="201" t="s">
        <v>309</v>
      </c>
      <c r="F17" s="201" t="s">
        <v>309</v>
      </c>
      <c r="G17" s="201" t="s">
        <v>309</v>
      </c>
      <c r="H17" s="201" t="s">
        <v>309</v>
      </c>
      <c r="I17" s="201" t="s">
        <v>309</v>
      </c>
      <c r="J17" s="201" t="s">
        <v>309</v>
      </c>
      <c r="K17" s="218" t="s">
        <v>335</v>
      </c>
      <c r="L17" s="207"/>
      <c r="M17" s="204" t="s">
        <v>452</v>
      </c>
    </row>
    <row r="18" spans="2:13">
      <c r="B18" s="200" t="s">
        <v>336</v>
      </c>
      <c r="C18" s="201" t="s">
        <v>309</v>
      </c>
      <c r="D18" s="201" t="s">
        <v>309</v>
      </c>
      <c r="E18" s="201" t="s">
        <v>309</v>
      </c>
      <c r="F18" s="201" t="s">
        <v>309</v>
      </c>
      <c r="G18" s="201" t="s">
        <v>309</v>
      </c>
      <c r="H18" s="201" t="s">
        <v>309</v>
      </c>
      <c r="I18" s="201" t="s">
        <v>309</v>
      </c>
      <c r="J18" s="201" t="s">
        <v>309</v>
      </c>
      <c r="K18" s="218" t="s">
        <v>336</v>
      </c>
      <c r="L18" s="207"/>
      <c r="M18" s="204" t="s">
        <v>452</v>
      </c>
    </row>
    <row r="19" spans="2:13">
      <c r="B19" s="200" t="s">
        <v>337</v>
      </c>
      <c r="C19" s="201" t="s">
        <v>309</v>
      </c>
      <c r="D19" s="201" t="s">
        <v>309</v>
      </c>
      <c r="E19" s="201" t="s">
        <v>309</v>
      </c>
      <c r="F19" s="201" t="s">
        <v>309</v>
      </c>
      <c r="G19" s="201" t="s">
        <v>309</v>
      </c>
      <c r="H19" s="201" t="s">
        <v>309</v>
      </c>
      <c r="I19" s="201" t="s">
        <v>309</v>
      </c>
      <c r="J19" s="201" t="s">
        <v>309</v>
      </c>
      <c r="K19" s="218" t="s">
        <v>337</v>
      </c>
      <c r="L19" s="207"/>
      <c r="M19" s="204" t="s">
        <v>452</v>
      </c>
    </row>
    <row r="20" spans="2:13">
      <c r="B20" s="200" t="s">
        <v>338</v>
      </c>
      <c r="C20" s="201" t="s">
        <v>309</v>
      </c>
      <c r="D20" s="201" t="s">
        <v>309</v>
      </c>
      <c r="E20" s="201" t="s">
        <v>309</v>
      </c>
      <c r="F20" s="201" t="s">
        <v>309</v>
      </c>
      <c r="G20" s="201" t="s">
        <v>309</v>
      </c>
      <c r="H20" s="201" t="s">
        <v>309</v>
      </c>
      <c r="I20" s="201" t="s">
        <v>309</v>
      </c>
      <c r="J20" s="201" t="s">
        <v>309</v>
      </c>
      <c r="K20" s="218" t="s">
        <v>338</v>
      </c>
      <c r="L20" s="207"/>
      <c r="M20" s="204" t="s">
        <v>452</v>
      </c>
    </row>
    <row r="21" spans="2:13">
      <c r="B21" s="200" t="s">
        <v>339</v>
      </c>
      <c r="C21" s="201" t="s">
        <v>309</v>
      </c>
      <c r="D21" s="201" t="s">
        <v>309</v>
      </c>
      <c r="E21" s="201" t="s">
        <v>309</v>
      </c>
      <c r="F21" s="201" t="s">
        <v>309</v>
      </c>
      <c r="G21" s="201" t="s">
        <v>309</v>
      </c>
      <c r="H21" s="201" t="s">
        <v>309</v>
      </c>
      <c r="I21" s="201" t="s">
        <v>309</v>
      </c>
      <c r="J21" s="201" t="s">
        <v>309</v>
      </c>
      <c r="K21" s="218" t="s">
        <v>339</v>
      </c>
      <c r="L21" s="207"/>
      <c r="M21" s="204" t="s">
        <v>452</v>
      </c>
    </row>
    <row r="22" spans="2:13">
      <c r="B22" s="200" t="s">
        <v>340</v>
      </c>
      <c r="C22" s="201" t="s">
        <v>309</v>
      </c>
      <c r="D22" s="201" t="s">
        <v>309</v>
      </c>
      <c r="E22" s="201" t="s">
        <v>309</v>
      </c>
      <c r="F22" s="201" t="s">
        <v>309</v>
      </c>
      <c r="G22" s="201" t="s">
        <v>309</v>
      </c>
      <c r="H22" s="201" t="s">
        <v>309</v>
      </c>
      <c r="I22" s="201" t="s">
        <v>309</v>
      </c>
      <c r="J22" s="201" t="s">
        <v>309</v>
      </c>
      <c r="K22" s="218" t="s">
        <v>340</v>
      </c>
      <c r="L22" s="207"/>
      <c r="M22" s="204" t="s">
        <v>452</v>
      </c>
    </row>
    <row r="23" spans="2:13">
      <c r="B23" s="200" t="s">
        <v>341</v>
      </c>
      <c r="C23" s="201" t="s">
        <v>309</v>
      </c>
      <c r="D23" s="201" t="s">
        <v>309</v>
      </c>
      <c r="E23" s="201" t="s">
        <v>309</v>
      </c>
      <c r="F23" s="201" t="s">
        <v>309</v>
      </c>
      <c r="G23" s="201" t="s">
        <v>309</v>
      </c>
      <c r="H23" s="201" t="s">
        <v>309</v>
      </c>
      <c r="I23" s="201" t="s">
        <v>309</v>
      </c>
      <c r="J23" s="201" t="s">
        <v>309</v>
      </c>
      <c r="K23" s="218" t="s">
        <v>341</v>
      </c>
      <c r="L23" s="207"/>
      <c r="M23" s="204" t="s">
        <v>452</v>
      </c>
    </row>
    <row r="24" spans="2:13">
      <c r="B24" s="200" t="s">
        <v>342</v>
      </c>
      <c r="C24" s="201" t="s">
        <v>309</v>
      </c>
      <c r="D24" s="201" t="s">
        <v>309</v>
      </c>
      <c r="E24" s="201" t="s">
        <v>309</v>
      </c>
      <c r="F24" s="201" t="s">
        <v>309</v>
      </c>
      <c r="G24" s="201" t="s">
        <v>309</v>
      </c>
      <c r="H24" s="201" t="s">
        <v>309</v>
      </c>
      <c r="I24" s="201" t="s">
        <v>309</v>
      </c>
      <c r="J24" s="201" t="s">
        <v>309</v>
      </c>
      <c r="K24" s="218" t="s">
        <v>342</v>
      </c>
      <c r="L24" s="207"/>
      <c r="M24" s="204" t="s">
        <v>452</v>
      </c>
    </row>
    <row r="25" spans="2:13">
      <c r="B25" s="249" t="s">
        <v>343</v>
      </c>
      <c r="C25" s="250" t="s">
        <v>309</v>
      </c>
      <c r="D25" s="250" t="s">
        <v>309</v>
      </c>
      <c r="E25" s="250" t="s">
        <v>309</v>
      </c>
      <c r="F25" s="250" t="s">
        <v>309</v>
      </c>
      <c r="G25" s="250" t="s">
        <v>309</v>
      </c>
      <c r="H25" s="250" t="s">
        <v>309</v>
      </c>
      <c r="I25" s="250" t="s">
        <v>309</v>
      </c>
      <c r="J25" s="250" t="s">
        <v>309</v>
      </c>
      <c r="K25" s="251" t="s">
        <v>343</v>
      </c>
      <c r="L25" s="252"/>
      <c r="M25" s="253" t="s">
        <v>452</v>
      </c>
    </row>
    <row r="26" spans="2:13">
      <c r="B26" s="200" t="s">
        <v>573</v>
      </c>
      <c r="C26" s="201" t="s">
        <v>309</v>
      </c>
      <c r="D26" s="201" t="s">
        <v>309</v>
      </c>
      <c r="E26" s="201" t="s">
        <v>309</v>
      </c>
      <c r="F26" s="201" t="s">
        <v>309</v>
      </c>
      <c r="G26" s="201" t="s">
        <v>309</v>
      </c>
      <c r="H26" s="201" t="s">
        <v>309</v>
      </c>
      <c r="I26" s="201" t="s">
        <v>309</v>
      </c>
      <c r="J26" s="201" t="s">
        <v>309</v>
      </c>
      <c r="K26" s="203" t="s">
        <v>573</v>
      </c>
      <c r="L26" s="207"/>
      <c r="M26" s="204" t="s">
        <v>452</v>
      </c>
    </row>
    <row r="27" spans="2:13">
      <c r="B27" s="200" t="s">
        <v>574</v>
      </c>
      <c r="C27" s="201" t="s">
        <v>309</v>
      </c>
      <c r="D27" s="201" t="s">
        <v>309</v>
      </c>
      <c r="E27" s="201" t="s">
        <v>309</v>
      </c>
      <c r="F27" s="201" t="s">
        <v>309</v>
      </c>
      <c r="G27" s="201" t="s">
        <v>309</v>
      </c>
      <c r="H27" s="201" t="s">
        <v>309</v>
      </c>
      <c r="I27" s="201" t="s">
        <v>309</v>
      </c>
      <c r="J27" s="201" t="s">
        <v>309</v>
      </c>
      <c r="K27" s="218" t="s">
        <v>574</v>
      </c>
      <c r="L27" s="207"/>
      <c r="M27" s="204" t="s">
        <v>452</v>
      </c>
    </row>
    <row r="28" spans="2:13">
      <c r="B28" s="200" t="s">
        <v>575</v>
      </c>
      <c r="C28" s="201" t="s">
        <v>309</v>
      </c>
      <c r="D28" s="201" t="s">
        <v>309</v>
      </c>
      <c r="E28" s="201" t="s">
        <v>309</v>
      </c>
      <c r="F28" s="201" t="s">
        <v>309</v>
      </c>
      <c r="G28" s="201" t="s">
        <v>309</v>
      </c>
      <c r="H28" s="201" t="s">
        <v>309</v>
      </c>
      <c r="I28" s="201" t="s">
        <v>309</v>
      </c>
      <c r="J28" s="201" t="s">
        <v>309</v>
      </c>
      <c r="K28" s="218" t="s">
        <v>575</v>
      </c>
      <c r="L28" s="207"/>
      <c r="M28" s="204" t="s">
        <v>452</v>
      </c>
    </row>
    <row r="29" spans="2:13">
      <c r="B29" s="200" t="s">
        <v>576</v>
      </c>
      <c r="C29" s="201" t="s">
        <v>309</v>
      </c>
      <c r="D29" s="201" t="s">
        <v>309</v>
      </c>
      <c r="E29" s="201" t="s">
        <v>309</v>
      </c>
      <c r="F29" s="201" t="s">
        <v>309</v>
      </c>
      <c r="G29" s="201" t="s">
        <v>309</v>
      </c>
      <c r="H29" s="201" t="s">
        <v>309</v>
      </c>
      <c r="I29" s="201" t="s">
        <v>309</v>
      </c>
      <c r="J29" s="201" t="s">
        <v>309</v>
      </c>
      <c r="K29" s="218" t="s">
        <v>576</v>
      </c>
      <c r="L29" s="207"/>
      <c r="M29" s="204" t="s">
        <v>452</v>
      </c>
    </row>
    <row r="30" spans="2:13">
      <c r="B30" s="200" t="s">
        <v>577</v>
      </c>
      <c r="C30" s="201" t="s">
        <v>309</v>
      </c>
      <c r="D30" s="201" t="s">
        <v>309</v>
      </c>
      <c r="E30" s="201" t="s">
        <v>309</v>
      </c>
      <c r="F30" s="201" t="s">
        <v>309</v>
      </c>
      <c r="G30" s="201" t="s">
        <v>309</v>
      </c>
      <c r="H30" s="201" t="s">
        <v>309</v>
      </c>
      <c r="I30" s="201" t="s">
        <v>309</v>
      </c>
      <c r="J30" s="201" t="s">
        <v>309</v>
      </c>
      <c r="K30" s="218" t="s">
        <v>577</v>
      </c>
      <c r="L30" s="207"/>
      <c r="M30" s="204" t="s">
        <v>452</v>
      </c>
    </row>
    <row r="31" spans="2:13">
      <c r="B31" s="200" t="s">
        <v>578</v>
      </c>
      <c r="C31" s="201" t="s">
        <v>309</v>
      </c>
      <c r="D31" s="201" t="s">
        <v>309</v>
      </c>
      <c r="E31" s="201" t="s">
        <v>309</v>
      </c>
      <c r="F31" s="201" t="s">
        <v>309</v>
      </c>
      <c r="G31" s="201" t="s">
        <v>309</v>
      </c>
      <c r="H31" s="201" t="s">
        <v>309</v>
      </c>
      <c r="I31" s="201" t="s">
        <v>309</v>
      </c>
      <c r="J31" s="201" t="s">
        <v>309</v>
      </c>
      <c r="K31" s="218" t="s">
        <v>578</v>
      </c>
      <c r="L31" s="207"/>
      <c r="M31" s="204" t="s">
        <v>452</v>
      </c>
    </row>
    <row r="32" spans="2:13">
      <c r="B32" s="200" t="s">
        <v>579</v>
      </c>
      <c r="C32" s="201" t="s">
        <v>309</v>
      </c>
      <c r="D32" s="201" t="s">
        <v>309</v>
      </c>
      <c r="E32" s="201" t="s">
        <v>309</v>
      </c>
      <c r="F32" s="201" t="s">
        <v>309</v>
      </c>
      <c r="G32" s="201" t="s">
        <v>309</v>
      </c>
      <c r="H32" s="201" t="s">
        <v>309</v>
      </c>
      <c r="I32" s="201" t="s">
        <v>309</v>
      </c>
      <c r="J32" s="201" t="s">
        <v>309</v>
      </c>
      <c r="K32" s="218" t="s">
        <v>579</v>
      </c>
      <c r="L32" s="207"/>
      <c r="M32" s="204" t="s">
        <v>452</v>
      </c>
    </row>
    <row r="33" spans="2:13">
      <c r="B33" s="200" t="s">
        <v>580</v>
      </c>
      <c r="C33" s="201" t="s">
        <v>309</v>
      </c>
      <c r="D33" s="201" t="s">
        <v>309</v>
      </c>
      <c r="E33" s="201" t="s">
        <v>309</v>
      </c>
      <c r="F33" s="201" t="s">
        <v>309</v>
      </c>
      <c r="G33" s="201" t="s">
        <v>309</v>
      </c>
      <c r="H33" s="201" t="s">
        <v>309</v>
      </c>
      <c r="I33" s="201" t="s">
        <v>309</v>
      </c>
      <c r="J33" s="201" t="s">
        <v>309</v>
      </c>
      <c r="K33" s="218" t="s">
        <v>580</v>
      </c>
      <c r="L33" s="207"/>
      <c r="M33" s="204" t="s">
        <v>452</v>
      </c>
    </row>
    <row r="34" spans="2:13">
      <c r="B34" s="200" t="s">
        <v>581</v>
      </c>
      <c r="C34" s="201" t="s">
        <v>309</v>
      </c>
      <c r="D34" s="201" t="s">
        <v>309</v>
      </c>
      <c r="E34" s="201" t="s">
        <v>309</v>
      </c>
      <c r="F34" s="201" t="s">
        <v>309</v>
      </c>
      <c r="G34" s="201" t="s">
        <v>309</v>
      </c>
      <c r="H34" s="201" t="s">
        <v>309</v>
      </c>
      <c r="I34" s="201" t="s">
        <v>309</v>
      </c>
      <c r="J34" s="201" t="s">
        <v>309</v>
      </c>
      <c r="K34" s="218" t="s">
        <v>581</v>
      </c>
      <c r="L34" s="207"/>
      <c r="M34" s="204" t="s">
        <v>452</v>
      </c>
    </row>
    <row r="35" spans="2:13">
      <c r="B35" s="200" t="s">
        <v>582</v>
      </c>
      <c r="C35" s="201" t="s">
        <v>309</v>
      </c>
      <c r="D35" s="201" t="s">
        <v>309</v>
      </c>
      <c r="E35" s="201" t="s">
        <v>309</v>
      </c>
      <c r="F35" s="201" t="s">
        <v>309</v>
      </c>
      <c r="G35" s="201" t="s">
        <v>309</v>
      </c>
      <c r="H35" s="201" t="s">
        <v>309</v>
      </c>
      <c r="I35" s="201" t="s">
        <v>309</v>
      </c>
      <c r="J35" s="201" t="s">
        <v>309</v>
      </c>
      <c r="K35" s="218" t="s">
        <v>582</v>
      </c>
      <c r="L35" s="207"/>
      <c r="M35" s="204" t="s">
        <v>452</v>
      </c>
    </row>
    <row r="36" spans="2:13">
      <c r="B36" s="200" t="s">
        <v>583</v>
      </c>
      <c r="C36" s="201" t="s">
        <v>309</v>
      </c>
      <c r="D36" s="201" t="s">
        <v>309</v>
      </c>
      <c r="E36" s="201" t="s">
        <v>309</v>
      </c>
      <c r="F36" s="201" t="s">
        <v>309</v>
      </c>
      <c r="G36" s="201" t="s">
        <v>309</v>
      </c>
      <c r="H36" s="201" t="s">
        <v>309</v>
      </c>
      <c r="I36" s="201" t="s">
        <v>309</v>
      </c>
      <c r="J36" s="201" t="s">
        <v>309</v>
      </c>
      <c r="K36" s="218" t="s">
        <v>583</v>
      </c>
      <c r="L36" s="207"/>
      <c r="M36" s="204" t="s">
        <v>452</v>
      </c>
    </row>
    <row r="37" spans="2:13">
      <c r="B37" s="200" t="s">
        <v>584</v>
      </c>
      <c r="C37" s="201" t="s">
        <v>309</v>
      </c>
      <c r="D37" s="201" t="s">
        <v>309</v>
      </c>
      <c r="E37" s="201" t="s">
        <v>309</v>
      </c>
      <c r="F37" s="201" t="s">
        <v>309</v>
      </c>
      <c r="G37" s="201" t="s">
        <v>309</v>
      </c>
      <c r="H37" s="201" t="s">
        <v>309</v>
      </c>
      <c r="I37" s="201" t="s">
        <v>309</v>
      </c>
      <c r="J37" s="201" t="s">
        <v>309</v>
      </c>
      <c r="K37" s="218" t="s">
        <v>584</v>
      </c>
      <c r="L37" s="207"/>
      <c r="M37" s="204" t="s">
        <v>452</v>
      </c>
    </row>
    <row r="38" spans="2:13">
      <c r="B38" s="200" t="s">
        <v>585</v>
      </c>
      <c r="C38" s="201" t="s">
        <v>309</v>
      </c>
      <c r="D38" s="201" t="s">
        <v>309</v>
      </c>
      <c r="E38" s="201" t="s">
        <v>309</v>
      </c>
      <c r="F38" s="201" t="s">
        <v>309</v>
      </c>
      <c r="G38" s="201" t="s">
        <v>309</v>
      </c>
      <c r="H38" s="201" t="s">
        <v>309</v>
      </c>
      <c r="I38" s="201" t="s">
        <v>309</v>
      </c>
      <c r="J38" s="201" t="s">
        <v>309</v>
      </c>
      <c r="K38" s="218" t="s">
        <v>585</v>
      </c>
      <c r="L38" s="207"/>
      <c r="M38" s="204" t="s">
        <v>452</v>
      </c>
    </row>
    <row r="39" spans="2:13">
      <c r="B39" s="200" t="s">
        <v>586</v>
      </c>
      <c r="C39" s="201" t="s">
        <v>309</v>
      </c>
      <c r="D39" s="201" t="s">
        <v>309</v>
      </c>
      <c r="E39" s="201" t="s">
        <v>309</v>
      </c>
      <c r="F39" s="201" t="s">
        <v>309</v>
      </c>
      <c r="G39" s="201" t="s">
        <v>309</v>
      </c>
      <c r="H39" s="201" t="s">
        <v>309</v>
      </c>
      <c r="I39" s="201" t="s">
        <v>309</v>
      </c>
      <c r="J39" s="201" t="s">
        <v>309</v>
      </c>
      <c r="K39" s="218" t="s">
        <v>586</v>
      </c>
      <c r="L39" s="207"/>
      <c r="M39" s="204" t="s">
        <v>452</v>
      </c>
    </row>
    <row r="40" spans="2:13">
      <c r="B40" s="200" t="s">
        <v>587</v>
      </c>
      <c r="C40" s="201" t="s">
        <v>309</v>
      </c>
      <c r="D40" s="201" t="s">
        <v>309</v>
      </c>
      <c r="E40" s="201" t="s">
        <v>309</v>
      </c>
      <c r="F40" s="201" t="s">
        <v>309</v>
      </c>
      <c r="G40" s="201" t="s">
        <v>309</v>
      </c>
      <c r="H40" s="201" t="s">
        <v>309</v>
      </c>
      <c r="I40" s="201" t="s">
        <v>309</v>
      </c>
      <c r="J40" s="201" t="s">
        <v>309</v>
      </c>
      <c r="K40" s="218" t="s">
        <v>587</v>
      </c>
      <c r="L40" s="207"/>
      <c r="M40" s="204" t="s">
        <v>452</v>
      </c>
    </row>
    <row r="41" spans="2:13" ht="13.5" thickBot="1">
      <c r="B41" s="208" t="s">
        <v>572</v>
      </c>
      <c r="C41" s="209" t="s">
        <v>309</v>
      </c>
      <c r="D41" s="209" t="s">
        <v>309</v>
      </c>
      <c r="E41" s="209" t="s">
        <v>309</v>
      </c>
      <c r="F41" s="209" t="s">
        <v>309</v>
      </c>
      <c r="G41" s="209" t="s">
        <v>309</v>
      </c>
      <c r="H41" s="209" t="s">
        <v>309</v>
      </c>
      <c r="I41" s="209" t="s">
        <v>309</v>
      </c>
      <c r="J41" s="209" t="s">
        <v>309</v>
      </c>
      <c r="K41" s="240" t="s">
        <v>572</v>
      </c>
      <c r="L41" s="242"/>
      <c r="M41" s="212" t="s">
        <v>456</v>
      </c>
    </row>
    <row r="42" spans="2:13">
      <c r="B42" s="220"/>
      <c r="C42" s="220"/>
      <c r="D42" s="220"/>
      <c r="E42" s="220"/>
      <c r="F42" s="220"/>
      <c r="G42" s="220"/>
      <c r="H42" s="220"/>
      <c r="I42" s="220"/>
      <c r="J42" s="220"/>
      <c r="K42" s="220"/>
      <c r="L42" s="220"/>
    </row>
    <row r="43" spans="2:13">
      <c r="B43" s="220"/>
      <c r="C43" s="220"/>
      <c r="D43" s="220"/>
      <c r="E43" s="220"/>
      <c r="F43" s="220"/>
      <c r="G43" s="220"/>
      <c r="H43" s="220"/>
      <c r="I43" s="220"/>
      <c r="J43" s="220"/>
      <c r="K43" s="220"/>
      <c r="L43" s="220"/>
    </row>
    <row r="44" spans="2:13" ht="14.5" thickBot="1">
      <c r="B44" s="25" t="s">
        <v>448</v>
      </c>
    </row>
    <row r="45" spans="2:13" ht="14.5" thickBot="1">
      <c r="B45" s="70" t="s">
        <v>127</v>
      </c>
      <c r="C45" s="427" t="s">
        <v>132</v>
      </c>
      <c r="D45" s="428"/>
      <c r="E45" s="428"/>
      <c r="F45" s="428"/>
      <c r="G45" s="428"/>
      <c r="H45" s="428"/>
      <c r="I45" s="428"/>
      <c r="J45" s="429"/>
      <c r="K45" s="159"/>
      <c r="L45" s="159"/>
      <c r="M45" s="160"/>
    </row>
    <row r="46" spans="2:13">
      <c r="B46" s="163"/>
      <c r="C46" s="164" t="s">
        <v>251</v>
      </c>
      <c r="D46" s="164"/>
      <c r="E46" s="164"/>
      <c r="F46" s="164"/>
      <c r="G46" s="164"/>
      <c r="H46" s="164"/>
      <c r="I46" s="164"/>
      <c r="J46" s="164"/>
      <c r="K46" s="164"/>
      <c r="L46" s="164"/>
      <c r="M46" s="166" t="s">
        <v>346</v>
      </c>
    </row>
    <row r="47" spans="2:13">
      <c r="B47" s="170" t="s">
        <v>21</v>
      </c>
      <c r="C47" s="419" t="s">
        <v>173</v>
      </c>
      <c r="D47" s="420"/>
      <c r="E47" s="420"/>
      <c r="F47" s="420"/>
      <c r="G47" s="420"/>
      <c r="H47" s="420"/>
      <c r="I47" s="420"/>
      <c r="J47" s="421"/>
      <c r="K47" s="171" t="s">
        <v>22</v>
      </c>
      <c r="L47" s="171" t="s">
        <v>22</v>
      </c>
      <c r="M47" s="172" t="s">
        <v>132</v>
      </c>
    </row>
    <row r="48" spans="2:13">
      <c r="B48" s="170" t="s">
        <v>37</v>
      </c>
      <c r="C48" s="177" t="s">
        <v>132</v>
      </c>
      <c r="D48" s="177" t="s">
        <v>132</v>
      </c>
      <c r="E48" s="177" t="s">
        <v>132</v>
      </c>
      <c r="F48" s="177" t="s">
        <v>132</v>
      </c>
      <c r="G48" s="177" t="s">
        <v>132</v>
      </c>
      <c r="H48" s="177" t="s">
        <v>132</v>
      </c>
      <c r="I48" s="177" t="s">
        <v>132</v>
      </c>
      <c r="J48" s="177" t="s">
        <v>132</v>
      </c>
      <c r="K48" s="235" t="s">
        <v>364</v>
      </c>
      <c r="L48" s="236" t="s">
        <v>364</v>
      </c>
      <c r="M48" s="172" t="s">
        <v>132</v>
      </c>
    </row>
    <row r="49" spans="2:13" ht="26">
      <c r="B49" s="181" t="s">
        <v>27</v>
      </c>
      <c r="C49" s="422" t="s">
        <v>39</v>
      </c>
      <c r="D49" s="420"/>
      <c r="E49" s="420"/>
      <c r="F49" s="420"/>
      <c r="G49" s="420"/>
      <c r="H49" s="420"/>
      <c r="I49" s="420"/>
      <c r="J49" s="421"/>
      <c r="K49" s="238" t="s">
        <v>300</v>
      </c>
      <c r="L49" s="238" t="s">
        <v>300</v>
      </c>
      <c r="M49" s="182"/>
    </row>
    <row r="50" spans="2:13" ht="62">
      <c r="B50" s="170" t="s">
        <v>28</v>
      </c>
      <c r="C50" s="232" t="s">
        <v>166</v>
      </c>
      <c r="D50" s="232" t="s">
        <v>66</v>
      </c>
      <c r="E50" s="232" t="s">
        <v>261</v>
      </c>
      <c r="F50" s="232" t="s">
        <v>262</v>
      </c>
      <c r="G50" s="232" t="s">
        <v>263</v>
      </c>
      <c r="H50" s="232" t="s">
        <v>265</v>
      </c>
      <c r="I50" s="232" t="s">
        <v>266</v>
      </c>
      <c r="J50" s="232" t="s">
        <v>267</v>
      </c>
      <c r="K50" s="235" t="s">
        <v>243</v>
      </c>
      <c r="L50" s="235" t="s">
        <v>592</v>
      </c>
      <c r="M50" s="172" t="s">
        <v>248</v>
      </c>
    </row>
    <row r="51" spans="2:13" ht="104.5" thickBot="1">
      <c r="B51" s="183" t="s">
        <v>30</v>
      </c>
      <c r="C51" s="184" t="s">
        <v>269</v>
      </c>
      <c r="D51" s="184" t="s">
        <v>132</v>
      </c>
      <c r="E51" s="184" t="s">
        <v>269</v>
      </c>
      <c r="F51" s="184" t="s">
        <v>269</v>
      </c>
      <c r="G51" s="184" t="s">
        <v>269</v>
      </c>
      <c r="H51" s="184" t="s">
        <v>269</v>
      </c>
      <c r="I51" s="185" t="s">
        <v>269</v>
      </c>
      <c r="J51" s="184" t="s">
        <v>269</v>
      </c>
      <c r="K51" s="216" t="s">
        <v>308</v>
      </c>
      <c r="L51" s="186" t="s">
        <v>439</v>
      </c>
      <c r="M51" s="219" t="s">
        <v>484</v>
      </c>
    </row>
    <row r="52" spans="2:13" ht="13.5" thickTop="1">
      <c r="B52" s="192" t="s">
        <v>458</v>
      </c>
      <c r="C52" s="193" t="s">
        <v>309</v>
      </c>
      <c r="D52" s="193" t="s">
        <v>309</v>
      </c>
      <c r="E52" s="193" t="s">
        <v>309</v>
      </c>
      <c r="F52" s="193" t="s">
        <v>309</v>
      </c>
      <c r="G52" s="193" t="s">
        <v>309</v>
      </c>
      <c r="H52" s="193" t="s">
        <v>309</v>
      </c>
      <c r="I52" s="193" t="s">
        <v>309</v>
      </c>
      <c r="J52" s="193" t="s">
        <v>309</v>
      </c>
      <c r="K52" s="194" t="s">
        <v>313</v>
      </c>
      <c r="L52" s="195" t="s">
        <v>274</v>
      </c>
      <c r="M52" s="262" t="s">
        <v>446</v>
      </c>
    </row>
    <row r="53" spans="2:13">
      <c r="B53" s="200" t="s">
        <v>459</v>
      </c>
      <c r="C53" s="201" t="s">
        <v>309</v>
      </c>
      <c r="D53" s="201" t="s">
        <v>309</v>
      </c>
      <c r="E53" s="201" t="s">
        <v>309</v>
      </c>
      <c r="F53" s="201" t="s">
        <v>309</v>
      </c>
      <c r="G53" s="201" t="s">
        <v>309</v>
      </c>
      <c r="H53" s="201" t="s">
        <v>309</v>
      </c>
      <c r="I53" s="201" t="s">
        <v>309</v>
      </c>
      <c r="J53" s="201" t="s">
        <v>309</v>
      </c>
      <c r="K53" s="202" t="s">
        <v>313</v>
      </c>
      <c r="L53" s="218" t="s">
        <v>275</v>
      </c>
      <c r="M53" s="225" t="s">
        <v>447</v>
      </c>
    </row>
    <row r="54" spans="2:13">
      <c r="B54" s="200" t="s">
        <v>460</v>
      </c>
      <c r="C54" s="201" t="s">
        <v>309</v>
      </c>
      <c r="D54" s="201" t="s">
        <v>309</v>
      </c>
      <c r="E54" s="201" t="s">
        <v>309</v>
      </c>
      <c r="F54" s="201" t="s">
        <v>309</v>
      </c>
      <c r="G54" s="201" t="s">
        <v>309</v>
      </c>
      <c r="H54" s="201" t="s">
        <v>309</v>
      </c>
      <c r="I54" s="201" t="s">
        <v>309</v>
      </c>
      <c r="J54" s="201" t="s">
        <v>309</v>
      </c>
      <c r="K54" s="202" t="s">
        <v>313</v>
      </c>
      <c r="L54" s="218" t="s">
        <v>277</v>
      </c>
      <c r="M54" s="225" t="s">
        <v>447</v>
      </c>
    </row>
    <row r="55" spans="2:13">
      <c r="B55" s="200" t="s">
        <v>461</v>
      </c>
      <c r="C55" s="201" t="s">
        <v>309</v>
      </c>
      <c r="D55" s="201" t="s">
        <v>309</v>
      </c>
      <c r="E55" s="201" t="s">
        <v>309</v>
      </c>
      <c r="F55" s="201" t="s">
        <v>309</v>
      </c>
      <c r="G55" s="201" t="s">
        <v>309</v>
      </c>
      <c r="H55" s="201" t="s">
        <v>309</v>
      </c>
      <c r="I55" s="201" t="s">
        <v>309</v>
      </c>
      <c r="J55" s="201" t="s">
        <v>309</v>
      </c>
      <c r="K55" s="202" t="s">
        <v>313</v>
      </c>
      <c r="L55" s="218" t="s">
        <v>279</v>
      </c>
      <c r="M55" s="225" t="s">
        <v>447</v>
      </c>
    </row>
    <row r="56" spans="2:13">
      <c r="B56" s="200" t="s">
        <v>462</v>
      </c>
      <c r="C56" s="201" t="s">
        <v>309</v>
      </c>
      <c r="D56" s="201" t="s">
        <v>309</v>
      </c>
      <c r="E56" s="201" t="s">
        <v>309</v>
      </c>
      <c r="F56" s="201" t="s">
        <v>309</v>
      </c>
      <c r="G56" s="201" t="s">
        <v>309</v>
      </c>
      <c r="H56" s="201" t="s">
        <v>309</v>
      </c>
      <c r="I56" s="201" t="s">
        <v>309</v>
      </c>
      <c r="J56" s="201" t="s">
        <v>309</v>
      </c>
      <c r="K56" s="202" t="s">
        <v>313</v>
      </c>
      <c r="L56" s="218" t="s">
        <v>281</v>
      </c>
      <c r="M56" s="225" t="s">
        <v>447</v>
      </c>
    </row>
    <row r="57" spans="2:13">
      <c r="B57" s="200" t="s">
        <v>463</v>
      </c>
      <c r="C57" s="201" t="s">
        <v>309</v>
      </c>
      <c r="D57" s="201" t="s">
        <v>309</v>
      </c>
      <c r="E57" s="201" t="s">
        <v>309</v>
      </c>
      <c r="F57" s="201" t="s">
        <v>309</v>
      </c>
      <c r="G57" s="201" t="s">
        <v>309</v>
      </c>
      <c r="H57" s="201" t="s">
        <v>309</v>
      </c>
      <c r="I57" s="201" t="s">
        <v>309</v>
      </c>
      <c r="J57" s="201" t="s">
        <v>309</v>
      </c>
      <c r="K57" s="202" t="s">
        <v>313</v>
      </c>
      <c r="L57" s="218" t="s">
        <v>283</v>
      </c>
      <c r="M57" s="225" t="s">
        <v>446</v>
      </c>
    </row>
    <row r="58" spans="2:13">
      <c r="B58" s="200" t="s">
        <v>464</v>
      </c>
      <c r="C58" s="201" t="s">
        <v>309</v>
      </c>
      <c r="D58" s="201" t="s">
        <v>309</v>
      </c>
      <c r="E58" s="201" t="s">
        <v>309</v>
      </c>
      <c r="F58" s="201" t="s">
        <v>309</v>
      </c>
      <c r="G58" s="201" t="s">
        <v>309</v>
      </c>
      <c r="H58" s="201" t="s">
        <v>309</v>
      </c>
      <c r="I58" s="201" t="s">
        <v>309</v>
      </c>
      <c r="J58" s="201" t="s">
        <v>309</v>
      </c>
      <c r="K58" s="202" t="s">
        <v>313</v>
      </c>
      <c r="L58" s="218" t="s">
        <v>285</v>
      </c>
      <c r="M58" s="225" t="s">
        <v>447</v>
      </c>
    </row>
    <row r="59" spans="2:13">
      <c r="B59" s="200" t="s">
        <v>465</v>
      </c>
      <c r="C59" s="201" t="s">
        <v>309</v>
      </c>
      <c r="D59" s="201" t="s">
        <v>309</v>
      </c>
      <c r="E59" s="201" t="s">
        <v>309</v>
      </c>
      <c r="F59" s="201" t="s">
        <v>309</v>
      </c>
      <c r="G59" s="201" t="s">
        <v>309</v>
      </c>
      <c r="H59" s="201" t="s">
        <v>309</v>
      </c>
      <c r="I59" s="201" t="s">
        <v>309</v>
      </c>
      <c r="J59" s="201" t="s">
        <v>309</v>
      </c>
      <c r="K59" s="202" t="s">
        <v>313</v>
      </c>
      <c r="L59" s="218" t="s">
        <v>287</v>
      </c>
      <c r="M59" s="225" t="s">
        <v>449</v>
      </c>
    </row>
    <row r="60" spans="2:13" ht="13.5" thickBot="1">
      <c r="B60" s="208" t="s">
        <v>457</v>
      </c>
      <c r="C60" s="209" t="s">
        <v>309</v>
      </c>
      <c r="D60" s="209" t="s">
        <v>309</v>
      </c>
      <c r="E60" s="209" t="s">
        <v>309</v>
      </c>
      <c r="F60" s="209" t="s">
        <v>309</v>
      </c>
      <c r="G60" s="209" t="s">
        <v>309</v>
      </c>
      <c r="H60" s="209" t="s">
        <v>309</v>
      </c>
      <c r="I60" s="209" t="s">
        <v>309</v>
      </c>
      <c r="J60" s="209" t="s">
        <v>309</v>
      </c>
      <c r="K60" s="210" t="s">
        <v>319</v>
      </c>
      <c r="L60" s="240" t="s">
        <v>450</v>
      </c>
      <c r="M60" s="263" t="s">
        <v>446</v>
      </c>
    </row>
    <row r="70" spans="2:13" ht="14.5" thickBot="1">
      <c r="B70" s="25" t="s">
        <v>453</v>
      </c>
    </row>
    <row r="71" spans="2:13" ht="14.5" thickBot="1">
      <c r="B71" s="70" t="s">
        <v>127</v>
      </c>
      <c r="C71" s="427" t="s">
        <v>132</v>
      </c>
      <c r="D71" s="428"/>
      <c r="E71" s="428"/>
      <c r="F71" s="428"/>
      <c r="G71" s="428"/>
      <c r="H71" s="428"/>
      <c r="I71" s="428"/>
      <c r="J71" s="429"/>
      <c r="K71" s="159"/>
      <c r="L71" s="159"/>
      <c r="M71" s="160"/>
    </row>
    <row r="72" spans="2:13">
      <c r="B72" s="163"/>
      <c r="C72" s="164" t="s">
        <v>251</v>
      </c>
      <c r="D72" s="164"/>
      <c r="E72" s="164"/>
      <c r="F72" s="164"/>
      <c r="G72" s="164"/>
      <c r="H72" s="164"/>
      <c r="I72" s="164"/>
      <c r="J72" s="164"/>
      <c r="K72" s="164"/>
      <c r="L72" s="164"/>
      <c r="M72" s="166" t="s">
        <v>346</v>
      </c>
    </row>
    <row r="73" spans="2:13">
      <c r="B73" s="170" t="s">
        <v>21</v>
      </c>
      <c r="C73" s="419" t="s">
        <v>173</v>
      </c>
      <c r="D73" s="420"/>
      <c r="E73" s="420"/>
      <c r="F73" s="420"/>
      <c r="G73" s="420"/>
      <c r="H73" s="420"/>
      <c r="I73" s="420"/>
      <c r="J73" s="421"/>
      <c r="K73" s="171" t="s">
        <v>22</v>
      </c>
      <c r="L73" s="171" t="s">
        <v>22</v>
      </c>
      <c r="M73" s="172" t="s">
        <v>132</v>
      </c>
    </row>
    <row r="74" spans="2:13">
      <c r="B74" s="170" t="s">
        <v>37</v>
      </c>
      <c r="C74" s="177" t="s">
        <v>132</v>
      </c>
      <c r="D74" s="177" t="s">
        <v>132</v>
      </c>
      <c r="E74" s="177" t="s">
        <v>132</v>
      </c>
      <c r="F74" s="177" t="s">
        <v>132</v>
      </c>
      <c r="G74" s="177" t="s">
        <v>132</v>
      </c>
      <c r="H74" s="177" t="s">
        <v>132</v>
      </c>
      <c r="I74" s="177" t="s">
        <v>132</v>
      </c>
      <c r="J74" s="177" t="s">
        <v>132</v>
      </c>
      <c r="K74" s="235" t="s">
        <v>364</v>
      </c>
      <c r="L74" s="236" t="s">
        <v>364</v>
      </c>
      <c r="M74" s="172" t="s">
        <v>132</v>
      </c>
    </row>
    <row r="75" spans="2:13" ht="26">
      <c r="B75" s="181" t="s">
        <v>27</v>
      </c>
      <c r="C75" s="422" t="s">
        <v>39</v>
      </c>
      <c r="D75" s="420"/>
      <c r="E75" s="420"/>
      <c r="F75" s="420"/>
      <c r="G75" s="420"/>
      <c r="H75" s="420"/>
      <c r="I75" s="420"/>
      <c r="J75" s="421"/>
      <c r="K75" s="238" t="s">
        <v>300</v>
      </c>
      <c r="L75" s="238" t="s">
        <v>300</v>
      </c>
      <c r="M75" s="182"/>
    </row>
    <row r="76" spans="2:13" ht="62">
      <c r="B76" s="170" t="s">
        <v>28</v>
      </c>
      <c r="C76" s="232" t="s">
        <v>166</v>
      </c>
      <c r="D76" s="232" t="s">
        <v>66</v>
      </c>
      <c r="E76" s="232" t="s">
        <v>261</v>
      </c>
      <c r="F76" s="232" t="s">
        <v>262</v>
      </c>
      <c r="G76" s="232" t="s">
        <v>263</v>
      </c>
      <c r="H76" s="232" t="s">
        <v>265</v>
      </c>
      <c r="I76" s="232" t="s">
        <v>266</v>
      </c>
      <c r="J76" s="232" t="s">
        <v>267</v>
      </c>
      <c r="K76" s="235" t="s">
        <v>243</v>
      </c>
      <c r="L76" s="235" t="s">
        <v>593</v>
      </c>
      <c r="M76" s="172" t="s">
        <v>249</v>
      </c>
    </row>
    <row r="77" spans="2:13" ht="208.5" thickBot="1">
      <c r="B77" s="183" t="s">
        <v>30</v>
      </c>
      <c r="C77" s="184" t="s">
        <v>269</v>
      </c>
      <c r="D77" s="184" t="s">
        <v>132</v>
      </c>
      <c r="E77" s="184" t="s">
        <v>269</v>
      </c>
      <c r="F77" s="184" t="s">
        <v>269</v>
      </c>
      <c r="G77" s="184" t="s">
        <v>269</v>
      </c>
      <c r="H77" s="184" t="s">
        <v>269</v>
      </c>
      <c r="I77" s="185" t="s">
        <v>269</v>
      </c>
      <c r="J77" s="184" t="s">
        <v>269</v>
      </c>
      <c r="K77" s="216" t="s">
        <v>308</v>
      </c>
      <c r="L77" s="186" t="s">
        <v>423</v>
      </c>
      <c r="M77" s="219" t="s">
        <v>483</v>
      </c>
    </row>
    <row r="78" spans="2:13" ht="13.5" thickTop="1">
      <c r="B78" s="192" t="s">
        <v>466</v>
      </c>
      <c r="C78" s="193" t="s">
        <v>309</v>
      </c>
      <c r="D78" s="193" t="s">
        <v>309</v>
      </c>
      <c r="E78" s="193" t="s">
        <v>309</v>
      </c>
      <c r="F78" s="193" t="s">
        <v>309</v>
      </c>
      <c r="G78" s="193" t="s">
        <v>309</v>
      </c>
      <c r="H78" s="193" t="s">
        <v>309</v>
      </c>
      <c r="I78" s="193" t="s">
        <v>309</v>
      </c>
      <c r="J78" s="193" t="s">
        <v>309</v>
      </c>
      <c r="K78" s="194" t="s">
        <v>313</v>
      </c>
      <c r="L78" s="195" t="s">
        <v>327</v>
      </c>
      <c r="M78" s="196" t="s">
        <v>449</v>
      </c>
    </row>
    <row r="79" spans="2:13">
      <c r="B79" s="200" t="s">
        <v>467</v>
      </c>
      <c r="C79" s="201" t="s">
        <v>309</v>
      </c>
      <c r="D79" s="201" t="s">
        <v>309</v>
      </c>
      <c r="E79" s="201" t="s">
        <v>309</v>
      </c>
      <c r="F79" s="201" t="s">
        <v>309</v>
      </c>
      <c r="G79" s="201" t="s">
        <v>309</v>
      </c>
      <c r="H79" s="201" t="s">
        <v>309</v>
      </c>
      <c r="I79" s="201" t="s">
        <v>309</v>
      </c>
      <c r="J79" s="201" t="s">
        <v>309</v>
      </c>
      <c r="K79" s="202" t="s">
        <v>313</v>
      </c>
      <c r="L79" s="218" t="s">
        <v>328</v>
      </c>
      <c r="M79" s="204" t="s">
        <v>454</v>
      </c>
    </row>
    <row r="80" spans="2:13">
      <c r="B80" s="200" t="s">
        <v>468</v>
      </c>
      <c r="C80" s="201" t="s">
        <v>309</v>
      </c>
      <c r="D80" s="201" t="s">
        <v>309</v>
      </c>
      <c r="E80" s="201" t="s">
        <v>309</v>
      </c>
      <c r="F80" s="201" t="s">
        <v>309</v>
      </c>
      <c r="G80" s="201" t="s">
        <v>309</v>
      </c>
      <c r="H80" s="201" t="s">
        <v>309</v>
      </c>
      <c r="I80" s="201" t="s">
        <v>309</v>
      </c>
      <c r="J80" s="201" t="s">
        <v>309</v>
      </c>
      <c r="K80" s="202" t="s">
        <v>313</v>
      </c>
      <c r="L80" s="218" t="s">
        <v>329</v>
      </c>
      <c r="M80" s="204" t="s">
        <v>455</v>
      </c>
    </row>
    <row r="81" spans="2:13">
      <c r="B81" s="200" t="s">
        <v>469</v>
      </c>
      <c r="C81" s="201" t="s">
        <v>309</v>
      </c>
      <c r="D81" s="201" t="s">
        <v>309</v>
      </c>
      <c r="E81" s="201" t="s">
        <v>309</v>
      </c>
      <c r="F81" s="201" t="s">
        <v>309</v>
      </c>
      <c r="G81" s="201" t="s">
        <v>309</v>
      </c>
      <c r="H81" s="201" t="s">
        <v>309</v>
      </c>
      <c r="I81" s="201" t="s">
        <v>309</v>
      </c>
      <c r="J81" s="201" t="s">
        <v>309</v>
      </c>
      <c r="K81" s="202" t="s">
        <v>313</v>
      </c>
      <c r="L81" s="218" t="s">
        <v>331</v>
      </c>
      <c r="M81" s="204" t="s">
        <v>454</v>
      </c>
    </row>
    <row r="82" spans="2:13">
      <c r="B82" s="200" t="s">
        <v>470</v>
      </c>
      <c r="C82" s="201" t="s">
        <v>309</v>
      </c>
      <c r="D82" s="201" t="s">
        <v>309</v>
      </c>
      <c r="E82" s="201" t="s">
        <v>309</v>
      </c>
      <c r="F82" s="201" t="s">
        <v>309</v>
      </c>
      <c r="G82" s="201" t="s">
        <v>309</v>
      </c>
      <c r="H82" s="201" t="s">
        <v>309</v>
      </c>
      <c r="I82" s="201" t="s">
        <v>309</v>
      </c>
      <c r="J82" s="201" t="s">
        <v>309</v>
      </c>
      <c r="K82" s="202" t="s">
        <v>313</v>
      </c>
      <c r="L82" s="218" t="s">
        <v>332</v>
      </c>
      <c r="M82" s="204" t="s">
        <v>455</v>
      </c>
    </row>
    <row r="83" spans="2:13">
      <c r="B83" s="200" t="s">
        <v>471</v>
      </c>
      <c r="C83" s="201" t="s">
        <v>309</v>
      </c>
      <c r="D83" s="201" t="s">
        <v>309</v>
      </c>
      <c r="E83" s="201" t="s">
        <v>309</v>
      </c>
      <c r="F83" s="201" t="s">
        <v>309</v>
      </c>
      <c r="G83" s="201" t="s">
        <v>309</v>
      </c>
      <c r="H83" s="201" t="s">
        <v>309</v>
      </c>
      <c r="I83" s="201" t="s">
        <v>309</v>
      </c>
      <c r="J83" s="201" t="s">
        <v>309</v>
      </c>
      <c r="K83" s="202" t="s">
        <v>313</v>
      </c>
      <c r="L83" s="218" t="s">
        <v>333</v>
      </c>
      <c r="M83" s="204" t="s">
        <v>455</v>
      </c>
    </row>
    <row r="84" spans="2:13">
      <c r="B84" s="200" t="s">
        <v>472</v>
      </c>
      <c r="C84" s="201" t="s">
        <v>309</v>
      </c>
      <c r="D84" s="201" t="s">
        <v>309</v>
      </c>
      <c r="E84" s="201" t="s">
        <v>309</v>
      </c>
      <c r="F84" s="201" t="s">
        <v>309</v>
      </c>
      <c r="G84" s="201" t="s">
        <v>309</v>
      </c>
      <c r="H84" s="201" t="s">
        <v>309</v>
      </c>
      <c r="I84" s="201" t="s">
        <v>309</v>
      </c>
      <c r="J84" s="201" t="s">
        <v>309</v>
      </c>
      <c r="K84" s="202" t="s">
        <v>313</v>
      </c>
      <c r="L84" s="218" t="s">
        <v>334</v>
      </c>
      <c r="M84" s="204" t="s">
        <v>455</v>
      </c>
    </row>
    <row r="85" spans="2:13">
      <c r="B85" s="200" t="s">
        <v>473</v>
      </c>
      <c r="C85" s="201" t="s">
        <v>309</v>
      </c>
      <c r="D85" s="201" t="s">
        <v>309</v>
      </c>
      <c r="E85" s="201" t="s">
        <v>309</v>
      </c>
      <c r="F85" s="201" t="s">
        <v>309</v>
      </c>
      <c r="G85" s="201" t="s">
        <v>309</v>
      </c>
      <c r="H85" s="201" t="s">
        <v>309</v>
      </c>
      <c r="I85" s="201" t="s">
        <v>309</v>
      </c>
      <c r="J85" s="201" t="s">
        <v>309</v>
      </c>
      <c r="K85" s="202" t="s">
        <v>313</v>
      </c>
      <c r="L85" s="218" t="s">
        <v>335</v>
      </c>
      <c r="M85" s="204" t="s">
        <v>455</v>
      </c>
    </row>
    <row r="86" spans="2:13">
      <c r="B86" s="200" t="s">
        <v>474</v>
      </c>
      <c r="C86" s="201" t="s">
        <v>309</v>
      </c>
      <c r="D86" s="201" t="s">
        <v>309</v>
      </c>
      <c r="E86" s="201" t="s">
        <v>309</v>
      </c>
      <c r="F86" s="201" t="s">
        <v>309</v>
      </c>
      <c r="G86" s="201" t="s">
        <v>309</v>
      </c>
      <c r="H86" s="201" t="s">
        <v>309</v>
      </c>
      <c r="I86" s="201" t="s">
        <v>309</v>
      </c>
      <c r="J86" s="201" t="s">
        <v>309</v>
      </c>
      <c r="K86" s="202" t="s">
        <v>313</v>
      </c>
      <c r="L86" s="218" t="s">
        <v>336</v>
      </c>
      <c r="M86" s="204" t="s">
        <v>455</v>
      </c>
    </row>
    <row r="87" spans="2:13">
      <c r="B87" s="200" t="s">
        <v>475</v>
      </c>
      <c r="C87" s="201" t="s">
        <v>309</v>
      </c>
      <c r="D87" s="201" t="s">
        <v>309</v>
      </c>
      <c r="E87" s="201" t="s">
        <v>309</v>
      </c>
      <c r="F87" s="201" t="s">
        <v>309</v>
      </c>
      <c r="G87" s="201" t="s">
        <v>309</v>
      </c>
      <c r="H87" s="201" t="s">
        <v>309</v>
      </c>
      <c r="I87" s="201" t="s">
        <v>309</v>
      </c>
      <c r="J87" s="201" t="s">
        <v>309</v>
      </c>
      <c r="K87" s="202" t="s">
        <v>313</v>
      </c>
      <c r="L87" s="218" t="s">
        <v>337</v>
      </c>
      <c r="M87" s="204" t="s">
        <v>455</v>
      </c>
    </row>
    <row r="88" spans="2:13">
      <c r="B88" s="200" t="s">
        <v>476</v>
      </c>
      <c r="C88" s="201" t="s">
        <v>309</v>
      </c>
      <c r="D88" s="201" t="s">
        <v>309</v>
      </c>
      <c r="E88" s="201" t="s">
        <v>309</v>
      </c>
      <c r="F88" s="201" t="s">
        <v>309</v>
      </c>
      <c r="G88" s="201" t="s">
        <v>309</v>
      </c>
      <c r="H88" s="201" t="s">
        <v>309</v>
      </c>
      <c r="I88" s="201" t="s">
        <v>309</v>
      </c>
      <c r="J88" s="201" t="s">
        <v>309</v>
      </c>
      <c r="K88" s="202" t="s">
        <v>313</v>
      </c>
      <c r="L88" s="218" t="s">
        <v>338</v>
      </c>
      <c r="M88" s="204" t="s">
        <v>455</v>
      </c>
    </row>
    <row r="89" spans="2:13">
      <c r="B89" s="200" t="s">
        <v>477</v>
      </c>
      <c r="C89" s="201" t="s">
        <v>309</v>
      </c>
      <c r="D89" s="201" t="s">
        <v>309</v>
      </c>
      <c r="E89" s="201" t="s">
        <v>309</v>
      </c>
      <c r="F89" s="201" t="s">
        <v>309</v>
      </c>
      <c r="G89" s="201" t="s">
        <v>309</v>
      </c>
      <c r="H89" s="201" t="s">
        <v>309</v>
      </c>
      <c r="I89" s="201" t="s">
        <v>309</v>
      </c>
      <c r="J89" s="201" t="s">
        <v>309</v>
      </c>
      <c r="K89" s="202" t="s">
        <v>313</v>
      </c>
      <c r="L89" s="218" t="s">
        <v>339</v>
      </c>
      <c r="M89" s="204" t="s">
        <v>454</v>
      </c>
    </row>
    <row r="90" spans="2:13">
      <c r="B90" s="200" t="s">
        <v>478</v>
      </c>
      <c r="C90" s="201" t="s">
        <v>309</v>
      </c>
      <c r="D90" s="201" t="s">
        <v>309</v>
      </c>
      <c r="E90" s="201" t="s">
        <v>309</v>
      </c>
      <c r="F90" s="201" t="s">
        <v>309</v>
      </c>
      <c r="G90" s="201" t="s">
        <v>309</v>
      </c>
      <c r="H90" s="201" t="s">
        <v>309</v>
      </c>
      <c r="I90" s="201" t="s">
        <v>309</v>
      </c>
      <c r="J90" s="201" t="s">
        <v>309</v>
      </c>
      <c r="K90" s="202" t="s">
        <v>313</v>
      </c>
      <c r="L90" s="218" t="s">
        <v>340</v>
      </c>
      <c r="M90" s="204" t="s">
        <v>454</v>
      </c>
    </row>
    <row r="91" spans="2:13">
      <c r="B91" s="200" t="s">
        <v>479</v>
      </c>
      <c r="C91" s="201" t="s">
        <v>309</v>
      </c>
      <c r="D91" s="201" t="s">
        <v>309</v>
      </c>
      <c r="E91" s="201" t="s">
        <v>309</v>
      </c>
      <c r="F91" s="201" t="s">
        <v>309</v>
      </c>
      <c r="G91" s="201" t="s">
        <v>309</v>
      </c>
      <c r="H91" s="201" t="s">
        <v>309</v>
      </c>
      <c r="I91" s="201" t="s">
        <v>309</v>
      </c>
      <c r="J91" s="201" t="s">
        <v>309</v>
      </c>
      <c r="K91" s="202" t="s">
        <v>313</v>
      </c>
      <c r="L91" s="218" t="s">
        <v>341</v>
      </c>
      <c r="M91" s="204" t="s">
        <v>455</v>
      </c>
    </row>
    <row r="92" spans="2:13">
      <c r="B92" s="200" t="s">
        <v>480</v>
      </c>
      <c r="C92" s="201" t="s">
        <v>309</v>
      </c>
      <c r="D92" s="201" t="s">
        <v>309</v>
      </c>
      <c r="E92" s="201" t="s">
        <v>309</v>
      </c>
      <c r="F92" s="201" t="s">
        <v>309</v>
      </c>
      <c r="G92" s="201" t="s">
        <v>309</v>
      </c>
      <c r="H92" s="201" t="s">
        <v>309</v>
      </c>
      <c r="I92" s="201" t="s">
        <v>309</v>
      </c>
      <c r="J92" s="201" t="s">
        <v>309</v>
      </c>
      <c r="K92" s="202" t="s">
        <v>313</v>
      </c>
      <c r="L92" s="218" t="s">
        <v>342</v>
      </c>
      <c r="M92" s="204" t="s">
        <v>455</v>
      </c>
    </row>
    <row r="93" spans="2:13">
      <c r="B93" s="200" t="s">
        <v>481</v>
      </c>
      <c r="C93" s="201" t="s">
        <v>309</v>
      </c>
      <c r="D93" s="201" t="s">
        <v>309</v>
      </c>
      <c r="E93" s="201" t="s">
        <v>309</v>
      </c>
      <c r="F93" s="201" t="s">
        <v>309</v>
      </c>
      <c r="G93" s="201" t="s">
        <v>309</v>
      </c>
      <c r="H93" s="201" t="s">
        <v>309</v>
      </c>
      <c r="I93" s="201" t="s">
        <v>309</v>
      </c>
      <c r="J93" s="201" t="s">
        <v>309</v>
      </c>
      <c r="K93" s="202" t="s">
        <v>313</v>
      </c>
      <c r="L93" s="218" t="s">
        <v>343</v>
      </c>
      <c r="M93" s="204" t="s">
        <v>455</v>
      </c>
    </row>
    <row r="94" spans="2:13">
      <c r="B94" s="200" t="s">
        <v>482</v>
      </c>
      <c r="C94" s="201" t="s">
        <v>309</v>
      </c>
      <c r="D94" s="201" t="s">
        <v>309</v>
      </c>
      <c r="E94" s="201" t="s">
        <v>309</v>
      </c>
      <c r="F94" s="201" t="s">
        <v>309</v>
      </c>
      <c r="G94" s="201" t="s">
        <v>309</v>
      </c>
      <c r="H94" s="201" t="s">
        <v>309</v>
      </c>
      <c r="I94" s="201" t="s">
        <v>309</v>
      </c>
      <c r="J94" s="201" t="s">
        <v>309</v>
      </c>
      <c r="K94" s="202" t="s">
        <v>313</v>
      </c>
      <c r="L94" s="218" t="s">
        <v>425</v>
      </c>
      <c r="M94" s="204" t="s">
        <v>446</v>
      </c>
    </row>
    <row r="95" spans="2:13" ht="13.5" thickBot="1">
      <c r="B95" s="208" t="s">
        <v>457</v>
      </c>
      <c r="C95" s="209" t="s">
        <v>309</v>
      </c>
      <c r="D95" s="209" t="s">
        <v>309</v>
      </c>
      <c r="E95" s="209" t="s">
        <v>309</v>
      </c>
      <c r="F95" s="209" t="s">
        <v>309</v>
      </c>
      <c r="G95" s="209" t="s">
        <v>309</v>
      </c>
      <c r="H95" s="209" t="s">
        <v>309</v>
      </c>
      <c r="I95" s="209" t="s">
        <v>309</v>
      </c>
      <c r="J95" s="209" t="s">
        <v>309</v>
      </c>
      <c r="K95" s="210" t="s">
        <v>319</v>
      </c>
      <c r="L95" s="240" t="s">
        <v>344</v>
      </c>
      <c r="M95" s="212" t="s">
        <v>446</v>
      </c>
    </row>
  </sheetData>
  <mergeCells count="9">
    <mergeCell ref="C71:J71"/>
    <mergeCell ref="C73:J73"/>
    <mergeCell ref="C75:J75"/>
    <mergeCell ref="C3:J3"/>
    <mergeCell ref="C5:J5"/>
    <mergeCell ref="C7:J7"/>
    <mergeCell ref="C45:J45"/>
    <mergeCell ref="C47:J47"/>
    <mergeCell ref="C49:J49"/>
  </mergeCells>
  <phoneticPr fontId="2"/>
  <dataValidations count="1">
    <dataValidation type="list" allowBlank="1" showInputMessage="1" showErrorMessage="1" sqref="C3 C45 C71" xr:uid="{00000000-0002-0000-0A00-000000000000}">
      <formula1>"Index,Matrix Search"</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0"/>
  <sheetViews>
    <sheetView showGridLines="0" zoomScaleNormal="100" workbookViewId="0"/>
  </sheetViews>
  <sheetFormatPr defaultColWidth="9" defaultRowHeight="15"/>
  <cols>
    <col min="1" max="1" width="10" style="245" bestFit="1" customWidth="1"/>
    <col min="2" max="2" width="19.453125" style="245" bestFit="1" customWidth="1"/>
    <col min="3" max="3" width="116.6328125" style="245" customWidth="1"/>
    <col min="4" max="4" width="10.08984375" style="245" bestFit="1" customWidth="1"/>
    <col min="5" max="5" width="44" style="245" bestFit="1" customWidth="1"/>
    <col min="6" max="6" width="13.08984375" style="245" bestFit="1" customWidth="1"/>
    <col min="7" max="7" width="11.36328125" style="245" bestFit="1" customWidth="1"/>
    <col min="8" max="8" width="8.26953125" style="245" bestFit="1" customWidth="1"/>
    <col min="9" max="9" width="41.7265625" style="245" bestFit="1" customWidth="1"/>
    <col min="10" max="10" width="9" style="245"/>
    <col min="11" max="11" width="10.6328125" style="245" customWidth="1"/>
    <col min="12" max="14" width="14.6328125" style="245" customWidth="1"/>
    <col min="15" max="16384" width="9" style="245"/>
  </cols>
  <sheetData>
    <row r="1" spans="1:12">
      <c r="A1" s="336" t="s">
        <v>504</v>
      </c>
      <c r="B1" s="336"/>
      <c r="C1" s="336"/>
      <c r="D1" s="336"/>
      <c r="E1" s="336"/>
      <c r="F1" s="336"/>
      <c r="G1" s="336"/>
      <c r="H1" s="336"/>
      <c r="I1" s="336"/>
    </row>
    <row r="2" spans="1:12">
      <c r="A2" s="265" t="s">
        <v>505</v>
      </c>
      <c r="B2" s="265" t="s">
        <v>506</v>
      </c>
      <c r="C2" s="265" t="s">
        <v>507</v>
      </c>
      <c r="D2" s="265" t="s">
        <v>508</v>
      </c>
      <c r="E2" s="265" t="s">
        <v>509</v>
      </c>
      <c r="F2" s="265" t="s">
        <v>510</v>
      </c>
      <c r="G2" s="265" t="s">
        <v>511</v>
      </c>
      <c r="H2" s="265" t="s">
        <v>512</v>
      </c>
      <c r="I2" s="265" t="s">
        <v>513</v>
      </c>
      <c r="K2" s="245" t="s">
        <v>514</v>
      </c>
    </row>
    <row r="3" spans="1:12">
      <c r="A3" s="337" t="s">
        <v>515</v>
      </c>
      <c r="B3" s="338" t="s">
        <v>244</v>
      </c>
      <c r="C3" s="339" t="s">
        <v>516</v>
      </c>
      <c r="D3" s="338" t="s">
        <v>300</v>
      </c>
      <c r="E3" s="339" t="s">
        <v>517</v>
      </c>
      <c r="F3" s="338" t="s">
        <v>274</v>
      </c>
      <c r="G3" s="339" t="s">
        <v>33</v>
      </c>
      <c r="H3" s="338" t="s">
        <v>518</v>
      </c>
      <c r="I3" s="339"/>
      <c r="K3" s="246" t="s">
        <v>314</v>
      </c>
      <c r="L3" s="246" t="s">
        <v>456</v>
      </c>
    </row>
    <row r="4" spans="1:12">
      <c r="A4" s="340"/>
      <c r="B4" s="341"/>
      <c r="C4" s="339" t="s">
        <v>519</v>
      </c>
      <c r="D4" s="341"/>
      <c r="E4" s="339" t="s">
        <v>276</v>
      </c>
      <c r="F4" s="342"/>
      <c r="G4" s="339" t="s">
        <v>213</v>
      </c>
      <c r="H4" s="342"/>
      <c r="I4" s="339"/>
      <c r="K4" s="246" t="s">
        <v>315</v>
      </c>
      <c r="L4" s="246" t="s">
        <v>456</v>
      </c>
    </row>
    <row r="5" spans="1:12">
      <c r="A5" s="340"/>
      <c r="B5" s="340"/>
      <c r="C5" s="265" t="s">
        <v>520</v>
      </c>
      <c r="D5" s="340"/>
      <c r="E5" s="265" t="s">
        <v>521</v>
      </c>
      <c r="F5" s="343"/>
      <c r="G5" s="265" t="s">
        <v>214</v>
      </c>
      <c r="H5" s="343"/>
      <c r="I5" s="265"/>
      <c r="K5" s="246" t="s">
        <v>316</v>
      </c>
      <c r="L5" s="246" t="s">
        <v>524</v>
      </c>
    </row>
    <row r="6" spans="1:12">
      <c r="A6" s="340"/>
      <c r="B6" s="343"/>
      <c r="C6" s="265" t="s">
        <v>522</v>
      </c>
      <c r="D6" s="343"/>
      <c r="E6" s="265" t="s">
        <v>523</v>
      </c>
      <c r="F6" s="343"/>
      <c r="G6" s="265" t="s">
        <v>215</v>
      </c>
      <c r="H6" s="343"/>
      <c r="I6" s="265"/>
      <c r="K6" s="246" t="s">
        <v>317</v>
      </c>
      <c r="L6" s="246" t="s">
        <v>456</v>
      </c>
    </row>
    <row r="7" spans="1:12">
      <c r="A7" s="340"/>
      <c r="B7" s="343"/>
      <c r="C7" s="265" t="s">
        <v>525</v>
      </c>
      <c r="D7" s="340"/>
      <c r="E7" s="265" t="s">
        <v>526</v>
      </c>
      <c r="F7" s="343"/>
      <c r="G7" s="265" t="s">
        <v>216</v>
      </c>
      <c r="H7" s="343"/>
      <c r="I7" s="265"/>
      <c r="K7" s="246" t="s">
        <v>318</v>
      </c>
      <c r="L7" s="246" t="s">
        <v>529</v>
      </c>
    </row>
    <row r="8" spans="1:12">
      <c r="A8" s="340"/>
      <c r="B8" s="343"/>
      <c r="C8" s="265" t="s">
        <v>527</v>
      </c>
      <c r="D8" s="340"/>
      <c r="E8" s="265" t="s">
        <v>528</v>
      </c>
      <c r="F8" s="343"/>
      <c r="G8" s="265" t="s">
        <v>217</v>
      </c>
      <c r="H8" s="343"/>
      <c r="I8" s="265"/>
    </row>
    <row r="9" spans="1:12">
      <c r="A9" s="344"/>
      <c r="B9" s="344"/>
      <c r="C9" s="265" t="s">
        <v>530</v>
      </c>
      <c r="D9" s="344"/>
      <c r="E9" s="265" t="s">
        <v>531</v>
      </c>
      <c r="F9" s="345"/>
      <c r="G9" s="265" t="s">
        <v>218</v>
      </c>
      <c r="H9" s="345"/>
      <c r="I9" s="265"/>
      <c r="K9" s="245" t="s">
        <v>571</v>
      </c>
    </row>
    <row r="10" spans="1:12">
      <c r="A10" s="343" t="s">
        <v>532</v>
      </c>
      <c r="B10" s="337" t="s">
        <v>533</v>
      </c>
      <c r="C10" s="265" t="s">
        <v>714</v>
      </c>
      <c r="D10" s="346" t="s">
        <v>534</v>
      </c>
      <c r="E10" s="261" t="s">
        <v>678</v>
      </c>
      <c r="F10" s="337" t="s">
        <v>535</v>
      </c>
      <c r="G10" s="261" t="s">
        <v>715</v>
      </c>
      <c r="H10" s="337" t="s">
        <v>536</v>
      </c>
      <c r="I10" s="265" t="s">
        <v>660</v>
      </c>
      <c r="K10" s="246"/>
      <c r="L10" s="260" t="s">
        <v>647</v>
      </c>
    </row>
    <row r="11" spans="1:12">
      <c r="A11" s="343"/>
      <c r="B11" s="343"/>
      <c r="C11" s="265" t="s">
        <v>538</v>
      </c>
      <c r="D11" s="340"/>
      <c r="E11" s="261" t="s">
        <v>679</v>
      </c>
      <c r="F11" s="343"/>
      <c r="G11" s="261" t="s">
        <v>699</v>
      </c>
      <c r="H11" s="343"/>
      <c r="I11" s="265"/>
      <c r="K11" s="246" t="s">
        <v>537</v>
      </c>
      <c r="L11" s="261" t="s">
        <v>130</v>
      </c>
    </row>
    <row r="12" spans="1:12">
      <c r="A12" s="343"/>
      <c r="B12" s="343"/>
      <c r="C12" s="265" t="s">
        <v>539</v>
      </c>
      <c r="D12" s="340"/>
      <c r="E12" s="261" t="s">
        <v>680</v>
      </c>
      <c r="F12" s="343"/>
      <c r="G12" s="261" t="s">
        <v>386</v>
      </c>
      <c r="H12" s="343"/>
      <c r="I12" s="265"/>
      <c r="K12" s="246" t="s">
        <v>540</v>
      </c>
      <c r="L12" s="261" t="s">
        <v>130</v>
      </c>
    </row>
    <row r="13" spans="1:12">
      <c r="A13" s="343"/>
      <c r="B13" s="343"/>
      <c r="C13" s="265" t="s">
        <v>541</v>
      </c>
      <c r="D13" s="340"/>
      <c r="E13" s="261" t="s">
        <v>681</v>
      </c>
      <c r="F13" s="343"/>
      <c r="G13" s="261" t="s">
        <v>700</v>
      </c>
      <c r="H13" s="343"/>
      <c r="I13" s="265"/>
      <c r="K13" s="246" t="s">
        <v>542</v>
      </c>
      <c r="L13" s="261" t="s">
        <v>31</v>
      </c>
    </row>
    <row r="14" spans="1:12">
      <c r="A14" s="343"/>
      <c r="B14" s="343"/>
      <c r="C14" s="265" t="s">
        <v>717</v>
      </c>
      <c r="D14" s="340"/>
      <c r="E14" s="261" t="s">
        <v>682</v>
      </c>
      <c r="F14" s="343"/>
      <c r="G14" s="261" t="s">
        <v>716</v>
      </c>
      <c r="H14" s="343"/>
      <c r="I14" s="265"/>
    </row>
    <row r="15" spans="1:12">
      <c r="A15" s="343"/>
      <c r="B15" s="343"/>
      <c r="C15" s="265" t="s">
        <v>543</v>
      </c>
      <c r="D15" s="340"/>
      <c r="E15" s="261" t="s">
        <v>683</v>
      </c>
      <c r="F15" s="343"/>
      <c r="G15" s="261" t="s">
        <v>392</v>
      </c>
      <c r="H15" s="343"/>
      <c r="I15" s="265"/>
      <c r="K15" s="246"/>
      <c r="L15" s="260" t="s">
        <v>647</v>
      </c>
    </row>
    <row r="16" spans="1:12">
      <c r="A16" s="343"/>
      <c r="B16" s="337" t="s">
        <v>544</v>
      </c>
      <c r="C16" s="265" t="s">
        <v>545</v>
      </c>
      <c r="D16" s="346" t="s">
        <v>546</v>
      </c>
      <c r="E16" s="261" t="s">
        <v>684</v>
      </c>
      <c r="F16" s="337" t="s">
        <v>535</v>
      </c>
      <c r="G16" s="265" t="s">
        <v>547</v>
      </c>
      <c r="H16" s="337" t="s">
        <v>548</v>
      </c>
      <c r="I16" s="265" t="s">
        <v>661</v>
      </c>
      <c r="K16" s="246" t="s">
        <v>602</v>
      </c>
      <c r="L16" s="261" t="s">
        <v>130</v>
      </c>
    </row>
    <row r="17" spans="1:12">
      <c r="A17" s="343"/>
      <c r="B17" s="343"/>
      <c r="C17" s="265" t="s">
        <v>549</v>
      </c>
      <c r="D17" s="340"/>
      <c r="E17" s="261" t="s">
        <v>718</v>
      </c>
      <c r="F17" s="343"/>
      <c r="G17" s="265" t="s">
        <v>227</v>
      </c>
      <c r="H17" s="343"/>
      <c r="I17" s="265"/>
      <c r="K17" s="246" t="s">
        <v>652</v>
      </c>
      <c r="L17" s="261" t="s">
        <v>130</v>
      </c>
    </row>
    <row r="18" spans="1:12">
      <c r="A18" s="343"/>
      <c r="B18" s="343"/>
      <c r="C18" s="265" t="s">
        <v>550</v>
      </c>
      <c r="D18" s="340"/>
      <c r="E18" s="261" t="s">
        <v>685</v>
      </c>
      <c r="F18" s="343"/>
      <c r="G18" s="265" t="s">
        <v>228</v>
      </c>
      <c r="H18" s="343"/>
      <c r="I18" s="265"/>
    </row>
    <row r="19" spans="1:12">
      <c r="A19" s="343"/>
      <c r="B19" s="343"/>
      <c r="C19" s="265" t="s">
        <v>551</v>
      </c>
      <c r="D19" s="340"/>
      <c r="E19" s="261" t="s">
        <v>687</v>
      </c>
      <c r="F19" s="343"/>
      <c r="G19" s="265" t="s">
        <v>232</v>
      </c>
      <c r="H19" s="343"/>
      <c r="I19" s="265"/>
    </row>
    <row r="20" spans="1:12">
      <c r="A20" s="343"/>
      <c r="B20" s="343"/>
      <c r="C20" s="265" t="s">
        <v>552</v>
      </c>
      <c r="D20" s="340"/>
      <c r="E20" s="261" t="s">
        <v>688</v>
      </c>
      <c r="F20" s="343"/>
      <c r="G20" s="265" t="s">
        <v>233</v>
      </c>
      <c r="H20" s="343"/>
      <c r="I20" s="265"/>
    </row>
    <row r="21" spans="1:12">
      <c r="A21" s="343"/>
      <c r="B21" s="343"/>
      <c r="C21" s="265" t="s">
        <v>553</v>
      </c>
      <c r="D21" s="340"/>
      <c r="E21" s="261" t="s">
        <v>689</v>
      </c>
      <c r="F21" s="343"/>
      <c r="G21" s="265" t="s">
        <v>234</v>
      </c>
      <c r="H21" s="343"/>
      <c r="I21" s="265"/>
    </row>
    <row r="22" spans="1:12">
      <c r="A22" s="343"/>
      <c r="B22" s="343"/>
      <c r="C22" s="265" t="s">
        <v>554</v>
      </c>
      <c r="D22" s="340"/>
      <c r="E22" s="261" t="s">
        <v>690</v>
      </c>
      <c r="F22" s="343"/>
      <c r="G22" s="265" t="s">
        <v>235</v>
      </c>
      <c r="H22" s="343"/>
      <c r="I22" s="265"/>
    </row>
    <row r="23" spans="1:12">
      <c r="A23" s="343"/>
      <c r="B23" s="343"/>
      <c r="C23" s="265" t="s">
        <v>555</v>
      </c>
      <c r="D23" s="340"/>
      <c r="E23" s="261" t="s">
        <v>691</v>
      </c>
      <c r="F23" s="343"/>
      <c r="G23" s="265" t="s">
        <v>236</v>
      </c>
      <c r="H23" s="343"/>
      <c r="I23" s="265"/>
    </row>
    <row r="24" spans="1:12">
      <c r="A24" s="343"/>
      <c r="B24" s="343"/>
      <c r="C24" s="265" t="s">
        <v>556</v>
      </c>
      <c r="D24" s="340"/>
      <c r="E24" s="261" t="s">
        <v>692</v>
      </c>
      <c r="F24" s="343"/>
      <c r="G24" s="265" t="s">
        <v>237</v>
      </c>
      <c r="H24" s="343"/>
      <c r="I24" s="265"/>
    </row>
    <row r="25" spans="1:12">
      <c r="A25" s="343"/>
      <c r="B25" s="343"/>
      <c r="C25" s="265" t="s">
        <v>557</v>
      </c>
      <c r="D25" s="340"/>
      <c r="E25" s="261" t="s">
        <v>693</v>
      </c>
      <c r="F25" s="343"/>
      <c r="G25" s="265" t="s">
        <v>238</v>
      </c>
      <c r="H25" s="343"/>
      <c r="I25" s="265"/>
    </row>
    <row r="26" spans="1:12">
      <c r="A26" s="343"/>
      <c r="B26" s="343"/>
      <c r="C26" s="265" t="s">
        <v>558</v>
      </c>
      <c r="D26" s="340"/>
      <c r="E26" s="261" t="s">
        <v>694</v>
      </c>
      <c r="F26" s="343"/>
      <c r="G26" s="265" t="s">
        <v>229</v>
      </c>
      <c r="H26" s="343"/>
      <c r="I26" s="265"/>
    </row>
    <row r="27" spans="1:12">
      <c r="A27" s="343"/>
      <c r="B27" s="343"/>
      <c r="C27" s="265" t="s">
        <v>559</v>
      </c>
      <c r="D27" s="340"/>
      <c r="E27" s="261" t="s">
        <v>695</v>
      </c>
      <c r="F27" s="343"/>
      <c r="G27" s="265" t="s">
        <v>230</v>
      </c>
      <c r="H27" s="343"/>
      <c r="I27" s="265"/>
    </row>
    <row r="28" spans="1:12">
      <c r="A28" s="343"/>
      <c r="B28" s="343"/>
      <c r="C28" s="265" t="s">
        <v>560</v>
      </c>
      <c r="D28" s="340"/>
      <c r="E28" s="261" t="s">
        <v>696</v>
      </c>
      <c r="F28" s="343"/>
      <c r="G28" s="261" t="s">
        <v>712</v>
      </c>
      <c r="H28" s="343"/>
      <c r="I28" s="265"/>
    </row>
    <row r="29" spans="1:12">
      <c r="A29" s="343"/>
      <c r="B29" s="343"/>
      <c r="C29" s="265" t="s">
        <v>561</v>
      </c>
      <c r="D29" s="340"/>
      <c r="E29" s="261" t="s">
        <v>697</v>
      </c>
      <c r="F29" s="343"/>
      <c r="G29" s="261" t="s">
        <v>713</v>
      </c>
      <c r="H29" s="343"/>
      <c r="I29" s="265"/>
    </row>
    <row r="30" spans="1:12">
      <c r="A30" s="345"/>
      <c r="B30" s="345"/>
      <c r="C30" s="265" t="s">
        <v>562</v>
      </c>
      <c r="D30" s="340"/>
      <c r="E30" s="261" t="s">
        <v>698</v>
      </c>
      <c r="F30" s="343"/>
      <c r="G30" s="265" t="s">
        <v>231</v>
      </c>
      <c r="H30" s="343"/>
      <c r="I30" s="265"/>
    </row>
    <row r="31" spans="1:12" ht="30">
      <c r="A31" s="343" t="s">
        <v>563</v>
      </c>
      <c r="B31" s="343" t="s">
        <v>564</v>
      </c>
      <c r="C31" s="264" t="s">
        <v>632</v>
      </c>
      <c r="D31" s="346" t="s">
        <v>546</v>
      </c>
      <c r="E31" s="265" t="s">
        <v>565</v>
      </c>
      <c r="F31" s="337" t="s">
        <v>535</v>
      </c>
      <c r="G31" s="265" t="s">
        <v>242</v>
      </c>
      <c r="H31" s="337" t="s">
        <v>563</v>
      </c>
      <c r="I31" s="265" t="s">
        <v>662</v>
      </c>
    </row>
    <row r="32" spans="1:12">
      <c r="A32" s="343"/>
      <c r="B32" s="343"/>
      <c r="C32" s="265" t="s">
        <v>633</v>
      </c>
      <c r="D32" s="340"/>
      <c r="E32" s="265" t="s">
        <v>566</v>
      </c>
      <c r="F32" s="343"/>
      <c r="G32" s="265" t="s">
        <v>241</v>
      </c>
      <c r="H32" s="343"/>
      <c r="I32" s="265" t="s">
        <v>663</v>
      </c>
    </row>
    <row r="33" spans="1:9">
      <c r="A33" s="343"/>
      <c r="B33" s="343"/>
      <c r="C33" s="265" t="s">
        <v>634</v>
      </c>
      <c r="D33" s="340"/>
      <c r="E33" s="265" t="s">
        <v>565</v>
      </c>
      <c r="F33" s="343"/>
      <c r="G33" s="265" t="s">
        <v>242</v>
      </c>
      <c r="H33" s="343"/>
      <c r="I33" s="265"/>
    </row>
    <row r="34" spans="1:9">
      <c r="A34" s="343"/>
      <c r="B34" s="343"/>
      <c r="C34" s="265" t="s">
        <v>635</v>
      </c>
      <c r="D34" s="340"/>
      <c r="E34" s="265" t="s">
        <v>567</v>
      </c>
      <c r="F34" s="343"/>
      <c r="G34" s="265" t="s">
        <v>241</v>
      </c>
      <c r="H34" s="343"/>
      <c r="I34" s="265"/>
    </row>
    <row r="35" spans="1:9">
      <c r="A35" s="343"/>
      <c r="B35" s="343"/>
      <c r="C35" s="265" t="s">
        <v>636</v>
      </c>
      <c r="D35" s="340"/>
      <c r="E35" s="265" t="s">
        <v>566</v>
      </c>
      <c r="F35" s="343"/>
      <c r="G35" s="265" t="s">
        <v>241</v>
      </c>
      <c r="H35" s="343"/>
      <c r="I35" s="265"/>
    </row>
    <row r="36" spans="1:9">
      <c r="A36" s="343"/>
      <c r="B36" s="343"/>
      <c r="C36" s="265" t="s">
        <v>637</v>
      </c>
      <c r="D36" s="340"/>
      <c r="E36" s="265" t="s">
        <v>567</v>
      </c>
      <c r="F36" s="343"/>
      <c r="G36" s="265" t="s">
        <v>241</v>
      </c>
      <c r="H36" s="343"/>
      <c r="I36" s="265"/>
    </row>
    <row r="37" spans="1:9">
      <c r="A37" s="343"/>
      <c r="B37" s="343"/>
      <c r="C37" s="265" t="s">
        <v>638</v>
      </c>
      <c r="D37" s="340"/>
      <c r="E37" s="265" t="s">
        <v>568</v>
      </c>
      <c r="F37" s="343"/>
      <c r="G37" s="265" t="s">
        <v>241</v>
      </c>
      <c r="H37" s="343"/>
      <c r="I37" s="265"/>
    </row>
    <row r="38" spans="1:9">
      <c r="A38" s="343"/>
      <c r="B38" s="343"/>
      <c r="C38" s="265" t="s">
        <v>639</v>
      </c>
      <c r="D38" s="340"/>
      <c r="E38" s="265" t="s">
        <v>566</v>
      </c>
      <c r="F38" s="343"/>
      <c r="G38" s="265" t="s">
        <v>241</v>
      </c>
      <c r="H38" s="343"/>
      <c r="I38" s="265"/>
    </row>
    <row r="39" spans="1:9">
      <c r="A39" s="343"/>
      <c r="B39" s="343"/>
      <c r="C39" s="265" t="s">
        <v>640</v>
      </c>
      <c r="D39" s="340"/>
      <c r="E39" s="265" t="s">
        <v>568</v>
      </c>
      <c r="F39" s="343"/>
      <c r="G39" s="265" t="s">
        <v>241</v>
      </c>
      <c r="H39" s="343"/>
      <c r="I39" s="265"/>
    </row>
    <row r="40" spans="1:9">
      <c r="A40" s="343"/>
      <c r="B40" s="343"/>
      <c r="C40" s="265" t="s">
        <v>641</v>
      </c>
      <c r="D40" s="340"/>
      <c r="E40" s="265" t="s">
        <v>567</v>
      </c>
      <c r="F40" s="343"/>
      <c r="G40" s="265" t="s">
        <v>241</v>
      </c>
      <c r="H40" s="343"/>
      <c r="I40" s="265"/>
    </row>
    <row r="41" spans="1:9">
      <c r="A41" s="343"/>
      <c r="B41" s="343"/>
      <c r="C41" s="265" t="s">
        <v>642</v>
      </c>
      <c r="D41" s="340"/>
      <c r="E41" s="265" t="s">
        <v>569</v>
      </c>
      <c r="F41" s="343"/>
      <c r="G41" s="265" t="s">
        <v>242</v>
      </c>
      <c r="H41" s="343"/>
      <c r="I41" s="265"/>
    </row>
    <row r="42" spans="1:9">
      <c r="A42" s="343"/>
      <c r="B42" s="343"/>
      <c r="C42" s="265" t="s">
        <v>643</v>
      </c>
      <c r="D42" s="340"/>
      <c r="E42" s="265" t="s">
        <v>570</v>
      </c>
      <c r="F42" s="343"/>
      <c r="G42" s="265" t="s">
        <v>242</v>
      </c>
      <c r="H42" s="343"/>
      <c r="I42" s="265"/>
    </row>
    <row r="43" spans="1:9">
      <c r="A43" s="343"/>
      <c r="B43" s="343"/>
      <c r="C43" s="265" t="s">
        <v>644</v>
      </c>
      <c r="D43" s="340"/>
      <c r="E43" s="265" t="s">
        <v>568</v>
      </c>
      <c r="F43" s="343"/>
      <c r="G43" s="265" t="s">
        <v>241</v>
      </c>
      <c r="H43" s="343"/>
      <c r="I43" s="265"/>
    </row>
    <row r="44" spans="1:9">
      <c r="A44" s="343"/>
      <c r="B44" s="343"/>
      <c r="C44" s="265" t="s">
        <v>645</v>
      </c>
      <c r="D44" s="340"/>
      <c r="E44" s="265" t="s">
        <v>568</v>
      </c>
      <c r="F44" s="343"/>
      <c r="G44" s="265" t="s">
        <v>241</v>
      </c>
      <c r="H44" s="343"/>
      <c r="I44" s="265"/>
    </row>
    <row r="45" spans="1:9">
      <c r="A45" s="345"/>
      <c r="B45" s="345"/>
      <c r="C45" s="265" t="s">
        <v>646</v>
      </c>
      <c r="D45" s="344"/>
      <c r="E45" s="265" t="s">
        <v>568</v>
      </c>
      <c r="F45" s="345"/>
      <c r="G45" s="265" t="s">
        <v>241</v>
      </c>
      <c r="H45" s="345"/>
      <c r="I45" s="265"/>
    </row>
    <row r="46" spans="1:9">
      <c r="A46" s="343"/>
      <c r="B46" s="343"/>
      <c r="C46" s="265" t="s">
        <v>616</v>
      </c>
      <c r="D46" s="346" t="s">
        <v>617</v>
      </c>
      <c r="E46" s="265" t="s">
        <v>607</v>
      </c>
      <c r="F46" s="343"/>
      <c r="G46" s="265" t="s">
        <v>607</v>
      </c>
      <c r="H46" s="343"/>
      <c r="I46" s="265" t="s">
        <v>664</v>
      </c>
    </row>
    <row r="47" spans="1:9">
      <c r="A47" s="343"/>
      <c r="B47" s="343"/>
      <c r="C47" s="265" t="s">
        <v>618</v>
      </c>
      <c r="D47" s="340"/>
      <c r="E47" s="265" t="s">
        <v>611</v>
      </c>
      <c r="F47" s="343"/>
      <c r="G47" s="265" t="s">
        <v>611</v>
      </c>
      <c r="H47" s="343"/>
      <c r="I47" s="265" t="s">
        <v>665</v>
      </c>
    </row>
    <row r="48" spans="1:9">
      <c r="A48" s="343"/>
      <c r="B48" s="343"/>
      <c r="C48" s="265" t="s">
        <v>619</v>
      </c>
      <c r="D48" s="340"/>
      <c r="E48" s="265" t="s">
        <v>607</v>
      </c>
      <c r="F48" s="343"/>
      <c r="G48" s="265" t="s">
        <v>607</v>
      </c>
      <c r="H48" s="343"/>
      <c r="I48" s="265"/>
    </row>
    <row r="49" spans="1:9">
      <c r="A49" s="343"/>
      <c r="B49" s="343"/>
      <c r="C49" s="265" t="s">
        <v>620</v>
      </c>
      <c r="D49" s="340"/>
      <c r="E49" s="265" t="s">
        <v>611</v>
      </c>
      <c r="F49" s="343"/>
      <c r="G49" s="265" t="s">
        <v>611</v>
      </c>
      <c r="H49" s="343"/>
      <c r="I49" s="265"/>
    </row>
    <row r="50" spans="1:9">
      <c r="A50" s="343"/>
      <c r="B50" s="343"/>
      <c r="C50" s="265" t="s">
        <v>621</v>
      </c>
      <c r="D50" s="340"/>
      <c r="E50" s="265" t="s">
        <v>611</v>
      </c>
      <c r="F50" s="343"/>
      <c r="G50" s="265" t="s">
        <v>611</v>
      </c>
      <c r="H50" s="343"/>
      <c r="I50" s="265"/>
    </row>
    <row r="51" spans="1:9">
      <c r="A51" s="343"/>
      <c r="B51" s="343"/>
      <c r="C51" s="265" t="s">
        <v>622</v>
      </c>
      <c r="D51" s="340"/>
      <c r="E51" s="265" t="s">
        <v>611</v>
      </c>
      <c r="F51" s="343"/>
      <c r="G51" s="265" t="s">
        <v>611</v>
      </c>
      <c r="H51" s="343"/>
      <c r="I51" s="265"/>
    </row>
    <row r="52" spans="1:9">
      <c r="A52" s="343"/>
      <c r="B52" s="343"/>
      <c r="C52" s="265" t="s">
        <v>623</v>
      </c>
      <c r="D52" s="340"/>
      <c r="E52" s="265" t="s">
        <v>611</v>
      </c>
      <c r="F52" s="343"/>
      <c r="G52" s="265" t="s">
        <v>611</v>
      </c>
      <c r="H52" s="343"/>
      <c r="I52" s="265"/>
    </row>
    <row r="53" spans="1:9">
      <c r="A53" s="343"/>
      <c r="B53" s="343"/>
      <c r="C53" s="265" t="s">
        <v>624</v>
      </c>
      <c r="D53" s="340"/>
      <c r="E53" s="265" t="s">
        <v>611</v>
      </c>
      <c r="F53" s="343"/>
      <c r="G53" s="265" t="s">
        <v>611</v>
      </c>
      <c r="H53" s="343"/>
      <c r="I53" s="265"/>
    </row>
    <row r="54" spans="1:9">
      <c r="A54" s="343"/>
      <c r="B54" s="343"/>
      <c r="C54" s="265" t="s">
        <v>625</v>
      </c>
      <c r="D54" s="340"/>
      <c r="E54" s="265" t="s">
        <v>611</v>
      </c>
      <c r="F54" s="343"/>
      <c r="G54" s="265" t="s">
        <v>611</v>
      </c>
      <c r="H54" s="343"/>
      <c r="I54" s="265"/>
    </row>
    <row r="55" spans="1:9">
      <c r="A55" s="343"/>
      <c r="B55" s="343"/>
      <c r="C55" s="265" t="s">
        <v>626</v>
      </c>
      <c r="D55" s="340"/>
      <c r="E55" s="265" t="s">
        <v>611</v>
      </c>
      <c r="F55" s="343"/>
      <c r="G55" s="265" t="s">
        <v>611</v>
      </c>
      <c r="H55" s="343"/>
      <c r="I55" s="265"/>
    </row>
    <row r="56" spans="1:9">
      <c r="A56" s="343"/>
      <c r="B56" s="343"/>
      <c r="C56" s="265" t="s">
        <v>627</v>
      </c>
      <c r="D56" s="340"/>
      <c r="E56" s="265" t="s">
        <v>607</v>
      </c>
      <c r="F56" s="343"/>
      <c r="G56" s="265" t="s">
        <v>607</v>
      </c>
      <c r="H56" s="343"/>
      <c r="I56" s="265"/>
    </row>
    <row r="57" spans="1:9">
      <c r="A57" s="343"/>
      <c r="B57" s="343"/>
      <c r="C57" s="265" t="s">
        <v>628</v>
      </c>
      <c r="D57" s="340"/>
      <c r="E57" s="265" t="s">
        <v>607</v>
      </c>
      <c r="F57" s="343"/>
      <c r="G57" s="265" t="s">
        <v>607</v>
      </c>
      <c r="H57" s="343"/>
      <c r="I57" s="265"/>
    </row>
    <row r="58" spans="1:9">
      <c r="A58" s="343"/>
      <c r="B58" s="343"/>
      <c r="C58" s="265" t="s">
        <v>629</v>
      </c>
      <c r="D58" s="340"/>
      <c r="E58" s="265" t="s">
        <v>611</v>
      </c>
      <c r="F58" s="343"/>
      <c r="G58" s="265" t="s">
        <v>611</v>
      </c>
      <c r="H58" s="343"/>
      <c r="I58" s="265"/>
    </row>
    <row r="59" spans="1:9">
      <c r="A59" s="343"/>
      <c r="B59" s="343"/>
      <c r="C59" s="265" t="s">
        <v>630</v>
      </c>
      <c r="D59" s="340"/>
      <c r="E59" s="265" t="s">
        <v>611</v>
      </c>
      <c r="F59" s="343"/>
      <c r="G59" s="265" t="s">
        <v>611</v>
      </c>
      <c r="H59" s="343"/>
      <c r="I59" s="265"/>
    </row>
    <row r="60" spans="1:9">
      <c r="A60" s="345"/>
      <c r="B60" s="345"/>
      <c r="C60" s="265" t="s">
        <v>631</v>
      </c>
      <c r="D60" s="344"/>
      <c r="E60" s="265" t="s">
        <v>611</v>
      </c>
      <c r="F60" s="345"/>
      <c r="G60" s="265" t="s">
        <v>611</v>
      </c>
      <c r="H60" s="345"/>
      <c r="I60" s="265"/>
    </row>
  </sheetData>
  <phoneticPr fontId="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58" t="s">
        <v>89</v>
      </c>
      <c r="C2" s="59">
        <f>MAX(B4:B28)</f>
        <v>19</v>
      </c>
      <c r="D2" s="59"/>
    </row>
    <row r="3" spans="2:4" ht="13.5" thickBot="1">
      <c r="B3" s="52" t="s">
        <v>89</v>
      </c>
      <c r="C3" s="60" t="s">
        <v>93</v>
      </c>
      <c r="D3" s="53" t="s">
        <v>90</v>
      </c>
    </row>
    <row r="4" spans="2:4" ht="13.5" thickTop="1">
      <c r="B4" s="12">
        <v>0</v>
      </c>
      <c r="C4" s="61" t="s">
        <v>94</v>
      </c>
      <c r="D4" s="14" t="s">
        <v>19</v>
      </c>
    </row>
    <row r="5" spans="2:4" ht="39">
      <c r="B5" s="2">
        <v>1</v>
      </c>
      <c r="C5" s="62" t="s">
        <v>94</v>
      </c>
      <c r="D5" s="64" t="s">
        <v>95</v>
      </c>
    </row>
    <row r="6" spans="2:4" ht="26">
      <c r="B6" s="2">
        <v>2</v>
      </c>
      <c r="C6" s="62" t="s">
        <v>97</v>
      </c>
      <c r="D6" s="64" t="s">
        <v>98</v>
      </c>
    </row>
    <row r="7" spans="2:4" ht="52">
      <c r="B7" s="2">
        <v>3</v>
      </c>
      <c r="C7" s="62" t="s">
        <v>94</v>
      </c>
      <c r="D7" s="64" t="s">
        <v>101</v>
      </c>
    </row>
    <row r="8" spans="2:4" ht="78">
      <c r="B8" s="2">
        <v>4</v>
      </c>
      <c r="C8" s="62" t="s">
        <v>109</v>
      </c>
      <c r="D8" s="64" t="s">
        <v>115</v>
      </c>
    </row>
    <row r="9" spans="2:4" ht="41.25" customHeight="1">
      <c r="B9" s="2">
        <v>5</v>
      </c>
      <c r="C9" s="62" t="s">
        <v>110</v>
      </c>
      <c r="D9" s="64" t="s">
        <v>111</v>
      </c>
    </row>
    <row r="10" spans="2:4" ht="26">
      <c r="B10" s="2">
        <v>6</v>
      </c>
      <c r="C10" s="62" t="s">
        <v>94</v>
      </c>
      <c r="D10" s="64" t="s">
        <v>114</v>
      </c>
    </row>
    <row r="11" spans="2:4" ht="26">
      <c r="B11" s="2">
        <v>7</v>
      </c>
      <c r="C11" s="62" t="s">
        <v>109</v>
      </c>
      <c r="D11" s="64" t="s">
        <v>113</v>
      </c>
    </row>
    <row r="12" spans="2:4" ht="26">
      <c r="B12" s="2">
        <v>8</v>
      </c>
      <c r="C12" s="62" t="s">
        <v>94</v>
      </c>
      <c r="D12" s="64" t="s">
        <v>116</v>
      </c>
    </row>
    <row r="13" spans="2:4" ht="26">
      <c r="B13" s="2">
        <v>9</v>
      </c>
      <c r="C13" s="62" t="s">
        <v>94</v>
      </c>
      <c r="D13" s="64" t="s">
        <v>117</v>
      </c>
    </row>
    <row r="14" spans="2:4" ht="26">
      <c r="B14" s="2">
        <v>10</v>
      </c>
      <c r="C14" s="62" t="s">
        <v>118</v>
      </c>
      <c r="D14" s="64" t="s">
        <v>119</v>
      </c>
    </row>
    <row r="15" spans="2:4" ht="130">
      <c r="B15" s="2">
        <v>11</v>
      </c>
      <c r="C15" s="62" t="s">
        <v>94</v>
      </c>
      <c r="D15" s="64" t="s">
        <v>133</v>
      </c>
    </row>
    <row r="16" spans="2:4" ht="191.25" customHeight="1">
      <c r="B16" s="2">
        <v>12</v>
      </c>
      <c r="C16" s="62" t="s">
        <v>162</v>
      </c>
      <c r="D16" s="64" t="s">
        <v>171</v>
      </c>
    </row>
    <row r="17" spans="2:4" ht="26">
      <c r="B17" s="2">
        <v>13</v>
      </c>
      <c r="C17" s="62" t="s">
        <v>97</v>
      </c>
      <c r="D17" s="64" t="s">
        <v>174</v>
      </c>
    </row>
    <row r="18" spans="2:4" ht="91">
      <c r="B18" s="2">
        <v>14</v>
      </c>
      <c r="C18" s="62" t="s">
        <v>97</v>
      </c>
      <c r="D18" s="64" t="s">
        <v>176</v>
      </c>
    </row>
    <row r="19" spans="2:4" ht="39">
      <c r="B19" s="2">
        <v>15</v>
      </c>
      <c r="C19" s="62" t="s">
        <v>110</v>
      </c>
      <c r="D19" s="64" t="s">
        <v>180</v>
      </c>
    </row>
    <row r="20" spans="2:4" ht="64.5" customHeight="1">
      <c r="B20" s="2">
        <v>16</v>
      </c>
      <c r="C20" s="62" t="s">
        <v>110</v>
      </c>
      <c r="D20" s="64" t="s">
        <v>184</v>
      </c>
    </row>
    <row r="21" spans="2:4" ht="66.75" customHeight="1">
      <c r="B21" s="2">
        <v>17</v>
      </c>
      <c r="C21" s="62" t="s">
        <v>109</v>
      </c>
      <c r="D21" s="64" t="s">
        <v>199</v>
      </c>
    </row>
    <row r="22" spans="2:4" ht="26">
      <c r="B22" s="2">
        <v>18</v>
      </c>
      <c r="C22" s="62" t="s">
        <v>589</v>
      </c>
      <c r="D22" s="64" t="s">
        <v>590</v>
      </c>
    </row>
    <row r="23" spans="2:4" ht="26">
      <c r="B23" s="2">
        <v>19</v>
      </c>
      <c r="C23" s="62" t="s">
        <v>589</v>
      </c>
      <c r="D23" s="64" t="s">
        <v>591</v>
      </c>
    </row>
    <row r="24" spans="2:4">
      <c r="B24" s="2"/>
      <c r="C24" s="62"/>
      <c r="D24" s="64"/>
    </row>
    <row r="25" spans="2:4">
      <c r="B25" s="2"/>
      <c r="C25" s="62"/>
      <c r="D25" s="51"/>
    </row>
    <row r="26" spans="2:4">
      <c r="B26" s="2"/>
      <c r="C26" s="62"/>
      <c r="D26" s="51"/>
    </row>
    <row r="27" spans="2:4" ht="13.5" thickBot="1">
      <c r="B27" s="3"/>
      <c r="C27" s="6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表紙（承認欄）</vt:lpstr>
      <vt:lpstr>表紙</vt:lpstr>
      <vt:lpstr>はじめに</vt:lpstr>
      <vt:lpstr>Matrix</vt:lpstr>
      <vt:lpstr>Config_IF</vt:lpstr>
      <vt:lpstr>CH_Design</vt:lpstr>
      <vt:lpstr>BC</vt:lpstr>
      <vt:lpstr>PD1</vt:lpstr>
      <vt:lpstr>PD2</vt:lpstr>
      <vt:lpstr>Reference</vt:lpstr>
      <vt:lpstr>Reference2</vt:lpstr>
      <vt:lpstr>Reference3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2024-10-25T10:09:13Z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6e4e810d-77f6-4a4b-ba88-3a6d5ec74075</vt:lpwstr>
  </property>
  <property fmtid="{D5CDD505-2E9C-101B-9397-08002B2CF9AE}" pid="8" name="MSIP_Label_6add209e-37c4-4e15-ab1b-f9befe71def1_ContentBits">
    <vt:lpwstr>0</vt:lpwstr>
  </property>
</Properties>
</file>