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_19PFv3\FF.品質総点検(R4)\②設計～評価の全工程完了\3_不具合分析フィードバック\_fixed\"/>
    </mc:Choice>
  </mc:AlternateContent>
  <xr:revisionPtr revIDLastSave="0" documentId="13_ncr:1_{DA7A9980-3A94-4112-87CA-A6139EAF2DA4}" xr6:coauthVersionLast="47" xr6:coauthVersionMax="47" xr10:uidLastSave="{00000000-0000-0000-0000-000000000000}"/>
  <bookViews>
    <workbookView xWindow="-120" yWindow="-120" windowWidth="29040" windowHeight="15840" tabRatio="620"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TT" sheetId="19" r:id="rId7"/>
    <sheet name="PD" sheetId="20" r:id="rId8"/>
    <sheet name="Reference" sheetId="2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6" l="1"/>
  <c r="AU11" i="20"/>
  <c r="AU10" i="20"/>
  <c r="AU11" i="19"/>
  <c r="AU10" i="19"/>
  <c r="B13" i="1"/>
  <c r="B12" i="1"/>
  <c r="B11" i="1"/>
  <c r="B10" i="1"/>
  <c r="B9" i="1"/>
  <c r="AJ199" i="20" l="1"/>
  <c r="AQ199" i="20" s="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J196" i="20"/>
  <c r="AQ196" i="20" s="1"/>
  <c r="AS66" i="20" s="1"/>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AN192" i="20" s="1"/>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AN190" i="20" s="1"/>
  <c r="N190" i="20"/>
  <c r="M190" i="20"/>
  <c r="L190" i="20"/>
  <c r="K190" i="20"/>
  <c r="J190" i="20"/>
  <c r="I190" i="20"/>
  <c r="H190" i="20"/>
  <c r="G190" i="20"/>
  <c r="F190" i="20"/>
  <c r="E190" i="20"/>
  <c r="D190" i="20"/>
  <c r="AJ189" i="20"/>
  <c r="AQ189" i="20" s="1"/>
  <c r="AS59" i="20" s="1"/>
  <c r="AI189" i="20"/>
  <c r="AH189" i="20"/>
  <c r="AG189" i="20"/>
  <c r="AF189" i="20"/>
  <c r="AE189" i="20"/>
  <c r="AD189" i="20"/>
  <c r="AC189" i="20"/>
  <c r="AB189" i="20"/>
  <c r="AA189" i="20"/>
  <c r="Z189" i="20"/>
  <c r="Y189" i="20"/>
  <c r="X189" i="20"/>
  <c r="AM189" i="20" s="1"/>
  <c r="W189" i="20"/>
  <c r="V189" i="20"/>
  <c r="U189" i="20"/>
  <c r="T189" i="20"/>
  <c r="S189" i="20"/>
  <c r="R189" i="20"/>
  <c r="Q189" i="20"/>
  <c r="P189" i="20"/>
  <c r="O189" i="20"/>
  <c r="N189" i="20"/>
  <c r="M189" i="20"/>
  <c r="L189" i="20"/>
  <c r="AN189" i="20" s="1"/>
  <c r="K189" i="20"/>
  <c r="J189" i="20"/>
  <c r="I189" i="20"/>
  <c r="H189" i="20"/>
  <c r="G189" i="20"/>
  <c r="F189" i="20"/>
  <c r="E189" i="20"/>
  <c r="D189" i="20"/>
  <c r="AO189" i="20" s="1"/>
  <c r="AQ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AN188" i="20" s="1"/>
  <c r="L188" i="20"/>
  <c r="K188" i="20"/>
  <c r="J188" i="20"/>
  <c r="I188" i="20"/>
  <c r="H188" i="20"/>
  <c r="G188" i="20"/>
  <c r="F188" i="20"/>
  <c r="E188" i="20"/>
  <c r="D188" i="20"/>
  <c r="AJ187" i="20"/>
  <c r="AQ187" i="20" s="1"/>
  <c r="AS5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AJ186" i="20"/>
  <c r="AQ186" i="20" s="1"/>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K185" i="20"/>
  <c r="J185" i="20"/>
  <c r="I185" i="20"/>
  <c r="H185" i="20"/>
  <c r="G185" i="20"/>
  <c r="F185" i="20"/>
  <c r="E185" i="20"/>
  <c r="D185" i="20"/>
  <c r="AQ184" i="20"/>
  <c r="AS54" i="20" s="1"/>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Q182" i="20" s="1"/>
  <c r="AS52" i="20" s="1"/>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J180" i="20"/>
  <c r="AQ180" i="20" s="1"/>
  <c r="AI180" i="20"/>
  <c r="AH180" i="20"/>
  <c r="AG180" i="20"/>
  <c r="AF180" i="20"/>
  <c r="AE180" i="20"/>
  <c r="AD180" i="20"/>
  <c r="AC180" i="20"/>
  <c r="AB180" i="20"/>
  <c r="AA180" i="20"/>
  <c r="Z180" i="20"/>
  <c r="Y180" i="20"/>
  <c r="X180" i="20"/>
  <c r="W180" i="20"/>
  <c r="V180" i="20"/>
  <c r="U180" i="20"/>
  <c r="T180" i="20"/>
  <c r="S180" i="20"/>
  <c r="R180" i="20"/>
  <c r="Q180" i="20"/>
  <c r="P180" i="20"/>
  <c r="O180" i="20"/>
  <c r="AN180" i="20" s="1"/>
  <c r="N180" i="20"/>
  <c r="M180" i="20"/>
  <c r="L180" i="20"/>
  <c r="K180" i="20"/>
  <c r="J180" i="20"/>
  <c r="I180" i="20"/>
  <c r="H180" i="20"/>
  <c r="G180" i="20"/>
  <c r="F180" i="20"/>
  <c r="E180" i="20"/>
  <c r="D180" i="20"/>
  <c r="C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AN176" i="20" s="1"/>
  <c r="K176" i="20"/>
  <c r="J176" i="20"/>
  <c r="I176" i="20"/>
  <c r="H176" i="20"/>
  <c r="G176" i="20"/>
  <c r="F176" i="20"/>
  <c r="E176" i="20"/>
  <c r="D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L173" i="20" s="1"/>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Q172"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Q171" i="20" s="1"/>
  <c r="AS41" i="20" s="1"/>
  <c r="AI171" i="20"/>
  <c r="AH171" i="20"/>
  <c r="AG171" i="20"/>
  <c r="AF171" i="20"/>
  <c r="AE171" i="20"/>
  <c r="AD171" i="20"/>
  <c r="AC171" i="20"/>
  <c r="AB171" i="20"/>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J170" i="20"/>
  <c r="AQ170" i="20" s="1"/>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L169" i="20" s="1"/>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Q168"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AN168" i="20" s="1"/>
  <c r="K168" i="20"/>
  <c r="J168" i="20"/>
  <c r="I168" i="20"/>
  <c r="H168" i="20"/>
  <c r="G168" i="20"/>
  <c r="F168" i="20"/>
  <c r="E168" i="20"/>
  <c r="D168" i="20"/>
  <c r="AJ167" i="20"/>
  <c r="AQ167" i="20" s="1"/>
  <c r="AI167" i="20"/>
  <c r="AH167" i="20"/>
  <c r="AG167" i="20"/>
  <c r="AF167" i="20"/>
  <c r="AE167" i="20"/>
  <c r="AD167" i="20"/>
  <c r="AC167" i="20"/>
  <c r="AB167" i="20"/>
  <c r="AL167" i="20" s="1"/>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O167" i="20" s="1"/>
  <c r="AJ166" i="20"/>
  <c r="AQ166" i="20" s="1"/>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Q165" i="20" s="1"/>
  <c r="AI165" i="20"/>
  <c r="AH165" i="20"/>
  <c r="AG165" i="20"/>
  <c r="AF165" i="20"/>
  <c r="AE165" i="20"/>
  <c r="AD165" i="20"/>
  <c r="AC165" i="20"/>
  <c r="AL165" i="20" s="1"/>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K163" i="20"/>
  <c r="J163" i="20"/>
  <c r="I163" i="20"/>
  <c r="H163" i="20"/>
  <c r="G163" i="20"/>
  <c r="F163" i="20"/>
  <c r="E163" i="20"/>
  <c r="D163" i="20"/>
  <c r="AO163" i="20" s="1"/>
  <c r="AJ162" i="20"/>
  <c r="AQ162" i="20" s="1"/>
  <c r="AS32" i="20" s="1"/>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Q161" i="20" s="1"/>
  <c r="AI161" i="20"/>
  <c r="AH161" i="20"/>
  <c r="AG161" i="20"/>
  <c r="AF161" i="20"/>
  <c r="AE161" i="20"/>
  <c r="AD161" i="20"/>
  <c r="AC161" i="20"/>
  <c r="AB161" i="20"/>
  <c r="AL161" i="20" s="1"/>
  <c r="AA161" i="20"/>
  <c r="Z161" i="20"/>
  <c r="Y161" i="20"/>
  <c r="X161" i="20"/>
  <c r="AM161" i="20" s="1"/>
  <c r="W161" i="20"/>
  <c r="V161" i="20"/>
  <c r="U161" i="20"/>
  <c r="T161" i="20"/>
  <c r="S161" i="20"/>
  <c r="R161" i="20"/>
  <c r="Q161" i="20"/>
  <c r="P161" i="20"/>
  <c r="O161" i="20"/>
  <c r="N161" i="20"/>
  <c r="M161" i="20"/>
  <c r="L161" i="20"/>
  <c r="AN161" i="20" s="1"/>
  <c r="K161" i="20"/>
  <c r="J161" i="20"/>
  <c r="I161" i="20"/>
  <c r="H161" i="20"/>
  <c r="G161" i="20"/>
  <c r="F161" i="20"/>
  <c r="E161" i="20"/>
  <c r="D161" i="20"/>
  <c r="AO161" i="20" s="1"/>
  <c r="AJ160" i="20"/>
  <c r="AQ160" i="20" s="1"/>
  <c r="AS3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AM159" i="20" s="1"/>
  <c r="S159" i="20"/>
  <c r="R159" i="20"/>
  <c r="Q159" i="20"/>
  <c r="P159" i="20"/>
  <c r="O159" i="20"/>
  <c r="N159" i="20"/>
  <c r="M159" i="20"/>
  <c r="L159" i="20"/>
  <c r="K159" i="20"/>
  <c r="J159" i="20"/>
  <c r="I159" i="20"/>
  <c r="H159" i="20"/>
  <c r="G159" i="20"/>
  <c r="F159" i="20"/>
  <c r="E159" i="20"/>
  <c r="D159" i="20"/>
  <c r="AJ158" i="20"/>
  <c r="AQ158" i="20" s="1"/>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I157" i="20"/>
  <c r="AH157" i="20"/>
  <c r="AG157" i="20"/>
  <c r="AF157" i="20"/>
  <c r="AE157" i="20"/>
  <c r="AD157" i="20"/>
  <c r="AC157" i="20"/>
  <c r="AB157" i="20"/>
  <c r="AL157" i="20" s="1"/>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O157" i="20" s="1"/>
  <c r="AJ156" i="20"/>
  <c r="AQ156" i="20" s="1"/>
  <c r="AI156" i="20"/>
  <c r="AH156"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J154" i="20"/>
  <c r="AQ154" i="20" s="1"/>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L153" i="20" s="1"/>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AM148" i="20" s="1"/>
  <c r="S148" i="20"/>
  <c r="R148" i="20"/>
  <c r="Q148" i="20"/>
  <c r="P148" i="20"/>
  <c r="O148" i="20"/>
  <c r="N148" i="20"/>
  <c r="M148" i="20"/>
  <c r="L148" i="20"/>
  <c r="AN148" i="20" s="1"/>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AN146" i="20" s="1"/>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O145" i="20" s="1"/>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AN144" i="20" s="1"/>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AN143" i="20" s="1"/>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L141" i="20" s="1"/>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AN140" i="20" s="1"/>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AN136" i="20" s="1"/>
  <c r="K136" i="20"/>
  <c r="J136" i="20"/>
  <c r="I136" i="20"/>
  <c r="H136" i="20"/>
  <c r="G136" i="20"/>
  <c r="F136" i="20"/>
  <c r="E136" i="20"/>
  <c r="D136" i="20"/>
  <c r="C136" i="20"/>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J132" i="20"/>
  <c r="AI132" i="20"/>
  <c r="AH132" i="20"/>
  <c r="AG132" i="20"/>
  <c r="AF132" i="20"/>
  <c r="AE132" i="20"/>
  <c r="AD132" i="20"/>
  <c r="AC132" i="20"/>
  <c r="AB132" i="20"/>
  <c r="AL132" i="20" s="1"/>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Q131" i="20"/>
  <c r="AR67" i="20" s="1"/>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O131" i="20" s="1"/>
  <c r="AJ130" i="20"/>
  <c r="AQ130" i="20" s="1"/>
  <c r="AR66"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AN128" i="20" s="1"/>
  <c r="M128" i="20"/>
  <c r="L128" i="20"/>
  <c r="K128" i="20"/>
  <c r="J128" i="20"/>
  <c r="I128" i="20"/>
  <c r="H128" i="20"/>
  <c r="G128" i="20"/>
  <c r="F128" i="20"/>
  <c r="E128" i="20"/>
  <c r="D128" i="20"/>
  <c r="AQ127" i="20"/>
  <c r="AJ127" i="20"/>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Q126"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R59" i="20" s="1"/>
  <c r="AJ124" i="20"/>
  <c r="AI124" i="20"/>
  <c r="AH124" i="20"/>
  <c r="AG124" i="20"/>
  <c r="AF124" i="20"/>
  <c r="AE124" i="20"/>
  <c r="AD124" i="20"/>
  <c r="AC124" i="20"/>
  <c r="AB124" i="20"/>
  <c r="AL124" i="20" s="1"/>
  <c r="AA124" i="20"/>
  <c r="Z124" i="20"/>
  <c r="Y124" i="20"/>
  <c r="X124" i="20"/>
  <c r="W124" i="20"/>
  <c r="V124" i="20"/>
  <c r="U124" i="20"/>
  <c r="T124" i="20"/>
  <c r="S124" i="20"/>
  <c r="R124" i="20"/>
  <c r="Q124" i="20"/>
  <c r="P124" i="20"/>
  <c r="O124" i="20"/>
  <c r="N124" i="20"/>
  <c r="M124" i="20"/>
  <c r="L124" i="20"/>
  <c r="AN124" i="20" s="1"/>
  <c r="K124" i="20"/>
  <c r="J124" i="20"/>
  <c r="I124" i="20"/>
  <c r="H124" i="20"/>
  <c r="G124" i="20"/>
  <c r="F124" i="20"/>
  <c r="E124" i="20"/>
  <c r="D124" i="20"/>
  <c r="AQ123"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AJ122" i="20"/>
  <c r="AQ122" i="20" s="1"/>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L121" i="20" s="1"/>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AO121" i="20" s="1"/>
  <c r="AJ120" i="20"/>
  <c r="AQ120" i="20" s="1"/>
  <c r="AI120" i="20"/>
  <c r="AH120" i="20"/>
  <c r="AG120" i="20"/>
  <c r="AF120" i="20"/>
  <c r="AE120" i="20"/>
  <c r="AD120" i="20"/>
  <c r="AC120" i="20"/>
  <c r="AB120" i="20"/>
  <c r="AL120" i="20" s="1"/>
  <c r="AA120" i="20"/>
  <c r="Z120" i="20"/>
  <c r="Y120" i="20"/>
  <c r="X120" i="20"/>
  <c r="W120" i="20"/>
  <c r="V120" i="20"/>
  <c r="U120" i="20"/>
  <c r="T120" i="20"/>
  <c r="S120" i="20"/>
  <c r="R120" i="20"/>
  <c r="Q120" i="20"/>
  <c r="P120" i="20"/>
  <c r="O120" i="20"/>
  <c r="N120" i="20"/>
  <c r="M120" i="20"/>
  <c r="L120" i="20"/>
  <c r="AN120" i="20" s="1"/>
  <c r="K120" i="20"/>
  <c r="J120" i="20"/>
  <c r="I120" i="20"/>
  <c r="H120" i="20"/>
  <c r="G120" i="20"/>
  <c r="F120" i="20"/>
  <c r="E120" i="20"/>
  <c r="D120" i="20"/>
  <c r="AO120" i="20" s="1"/>
  <c r="AJ119" i="20"/>
  <c r="AQ119" i="20" s="1"/>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AJ116" i="20"/>
  <c r="AQ116" i="20" s="1"/>
  <c r="AI116" i="20"/>
  <c r="AH116" i="20"/>
  <c r="AG116" i="20"/>
  <c r="AF116" i="20"/>
  <c r="AE116" i="20"/>
  <c r="AD116" i="20"/>
  <c r="AC116" i="20"/>
  <c r="AL116" i="20" s="1"/>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Q115" i="20" s="1"/>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Q112" i="20"/>
  <c r="AL112"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AN112" i="20" s="1"/>
  <c r="K112" i="20"/>
  <c r="J112" i="20"/>
  <c r="I112" i="20"/>
  <c r="H112" i="20"/>
  <c r="G112" i="20"/>
  <c r="F112" i="20"/>
  <c r="E112" i="20"/>
  <c r="D112" i="20"/>
  <c r="AQ111" i="20"/>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J108" i="20"/>
  <c r="AQ108" i="20" s="1"/>
  <c r="AI108" i="20"/>
  <c r="AH108" i="20"/>
  <c r="AG108" i="20"/>
  <c r="AF108" i="20"/>
  <c r="AE108" i="20"/>
  <c r="AD108" i="20"/>
  <c r="AC108" i="20"/>
  <c r="AB108" i="20"/>
  <c r="AL108" i="20" s="1"/>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O108" i="20" s="1"/>
  <c r="AJ107" i="20"/>
  <c r="AQ107" i="20" s="1"/>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Q104" i="20"/>
  <c r="AJ104" i="20"/>
  <c r="AI104" i="20"/>
  <c r="AH104" i="20"/>
  <c r="AG104" i="20"/>
  <c r="AL104" i="20" s="1"/>
  <c r="AF104" i="20"/>
  <c r="AE104" i="20"/>
  <c r="AD104" i="20"/>
  <c r="AC104" i="20"/>
  <c r="AB104" i="20"/>
  <c r="AA104" i="20"/>
  <c r="Z104" i="20"/>
  <c r="Y104" i="20"/>
  <c r="X104" i="20"/>
  <c r="W104" i="20"/>
  <c r="V104" i="20"/>
  <c r="U104" i="20"/>
  <c r="T104" i="20"/>
  <c r="S104" i="20"/>
  <c r="R104" i="20"/>
  <c r="Q104" i="20"/>
  <c r="P104" i="20"/>
  <c r="O104" i="20"/>
  <c r="N104" i="20"/>
  <c r="M104" i="20"/>
  <c r="AN104" i="20" s="1"/>
  <c r="L104" i="20"/>
  <c r="K104" i="20"/>
  <c r="J104" i="20"/>
  <c r="I104" i="20"/>
  <c r="H104" i="20"/>
  <c r="G104" i="20"/>
  <c r="F104" i="20"/>
  <c r="E104" i="20"/>
  <c r="D104" i="20"/>
  <c r="AJ103" i="20"/>
  <c r="AQ103" i="20" s="1"/>
  <c r="AR39" i="20" s="1"/>
  <c r="AI103" i="20"/>
  <c r="AH103" i="20"/>
  <c r="AG103" i="20"/>
  <c r="AF103" i="20"/>
  <c r="AE103" i="20"/>
  <c r="AD103" i="20"/>
  <c r="AC103" i="20"/>
  <c r="AB103" i="20"/>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I101" i="20"/>
  <c r="AH101"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AL100" i="20"/>
  <c r="AJ100" i="20"/>
  <c r="AQ100" i="20" s="1"/>
  <c r="AR35" i="20" s="1"/>
  <c r="AI100" i="20"/>
  <c r="AH100" i="20"/>
  <c r="AG100" i="20"/>
  <c r="AF100" i="20"/>
  <c r="AE100" i="20"/>
  <c r="AD100" i="20"/>
  <c r="AC100" i="20"/>
  <c r="AB100" i="20"/>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Q99"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I97" i="20"/>
  <c r="AH97" i="20"/>
  <c r="AG97" i="20"/>
  <c r="AF97" i="20"/>
  <c r="AE97" i="20"/>
  <c r="AD97" i="20"/>
  <c r="AC97" i="20"/>
  <c r="AL97" i="20" s="1"/>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Q96" i="20" s="1"/>
  <c r="AI96" i="20"/>
  <c r="AH96" i="20"/>
  <c r="AG96" i="20"/>
  <c r="AF96" i="20"/>
  <c r="AE96" i="20"/>
  <c r="AD96" i="20"/>
  <c r="AC96" i="20"/>
  <c r="AL96" i="20" s="1"/>
  <c r="AB96" i="20"/>
  <c r="AA96" i="20"/>
  <c r="Z96" i="20"/>
  <c r="Y96" i="20"/>
  <c r="X96" i="20"/>
  <c r="W96" i="20"/>
  <c r="V96" i="20"/>
  <c r="U96" i="20"/>
  <c r="T96" i="20"/>
  <c r="S96" i="20"/>
  <c r="R96" i="20"/>
  <c r="Q96" i="20"/>
  <c r="P96" i="20"/>
  <c r="O96" i="20"/>
  <c r="N96" i="20"/>
  <c r="AN96" i="20" s="1"/>
  <c r="M96" i="20"/>
  <c r="L96" i="20"/>
  <c r="K96" i="20"/>
  <c r="J96" i="20"/>
  <c r="I96" i="20"/>
  <c r="H96" i="20"/>
  <c r="G96" i="20"/>
  <c r="F96" i="20"/>
  <c r="E96" i="20"/>
  <c r="D96" i="20"/>
  <c r="AQ95" i="20"/>
  <c r="AJ95" i="20"/>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K95" i="20"/>
  <c r="J95" i="20"/>
  <c r="I95" i="20"/>
  <c r="H95" i="20"/>
  <c r="G95" i="20"/>
  <c r="F95" i="20"/>
  <c r="E95" i="20"/>
  <c r="D95" i="20"/>
  <c r="AO95" i="20" s="1"/>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I93" i="20"/>
  <c r="AH93" i="20"/>
  <c r="AG93" i="20"/>
  <c r="AF93" i="20"/>
  <c r="AE93" i="20"/>
  <c r="AD93" i="20"/>
  <c r="AC93" i="20"/>
  <c r="AB93" i="20"/>
  <c r="AA93" i="20"/>
  <c r="Z93" i="20"/>
  <c r="Y93" i="20"/>
  <c r="X93" i="20"/>
  <c r="W93" i="20"/>
  <c r="V93" i="20"/>
  <c r="AM93" i="20" s="1"/>
  <c r="U93" i="20"/>
  <c r="T93" i="20"/>
  <c r="S93" i="20"/>
  <c r="R93" i="20"/>
  <c r="Q93" i="20"/>
  <c r="P93" i="20"/>
  <c r="O93" i="20"/>
  <c r="N93" i="20"/>
  <c r="M93" i="20"/>
  <c r="L93" i="20"/>
  <c r="K93" i="20"/>
  <c r="J93" i="20"/>
  <c r="I93" i="20"/>
  <c r="H93" i="20"/>
  <c r="G93" i="20"/>
  <c r="F93" i="20"/>
  <c r="E93" i="20"/>
  <c r="D93" i="20"/>
  <c r="AQ92" i="20"/>
  <c r="AJ92" i="20"/>
  <c r="AI92" i="20"/>
  <c r="AH92" i="20"/>
  <c r="AG92" i="20"/>
  <c r="AL92" i="20" s="1"/>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J91" i="20"/>
  <c r="AQ91" i="20" s="1"/>
  <c r="AR27" i="20" s="1"/>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J90" i="20"/>
  <c r="AQ90" i="20" s="1"/>
  <c r="AR25"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Q88" i="20" s="1"/>
  <c r="AR23" i="20" s="1"/>
  <c r="AI88" i="20"/>
  <c r="AH88" i="20"/>
  <c r="AG88" i="20"/>
  <c r="AF88" i="20"/>
  <c r="AE88" i="20"/>
  <c r="AD88" i="20"/>
  <c r="AC88" i="20"/>
  <c r="AB88" i="20"/>
  <c r="AL88" i="20" s="1"/>
  <c r="AA88" i="20"/>
  <c r="Z88" i="20"/>
  <c r="Y88" i="20"/>
  <c r="X88" i="20"/>
  <c r="W88" i="20"/>
  <c r="V88" i="20"/>
  <c r="U88" i="20"/>
  <c r="T88" i="20"/>
  <c r="S88" i="20"/>
  <c r="R88" i="20"/>
  <c r="Q88" i="20"/>
  <c r="P88" i="20"/>
  <c r="O88" i="20"/>
  <c r="N88" i="20"/>
  <c r="AN88" i="20" s="1"/>
  <c r="M88" i="20"/>
  <c r="L88" i="20"/>
  <c r="K88" i="20"/>
  <c r="J88" i="20"/>
  <c r="I88" i="20"/>
  <c r="H88" i="20"/>
  <c r="G88" i="20"/>
  <c r="F88" i="20"/>
  <c r="E88" i="20"/>
  <c r="D88" i="20"/>
  <c r="AJ87" i="20"/>
  <c r="AQ87" i="20" s="1"/>
  <c r="AI87" i="20"/>
  <c r="AH87" i="20"/>
  <c r="AG87" i="20"/>
  <c r="AF87" i="20"/>
  <c r="AE87" i="20"/>
  <c r="AD87" i="20"/>
  <c r="AC87" i="20"/>
  <c r="AB87" i="20"/>
  <c r="AL87" i="20" s="1"/>
  <c r="AA87" i="20"/>
  <c r="Z87" i="20"/>
  <c r="Y87" i="20"/>
  <c r="X87" i="20"/>
  <c r="W87" i="20"/>
  <c r="V87" i="20"/>
  <c r="U87" i="20"/>
  <c r="T87" i="20"/>
  <c r="S87" i="20"/>
  <c r="R87" i="20"/>
  <c r="Q87" i="20"/>
  <c r="P87" i="20"/>
  <c r="O87" i="20"/>
  <c r="N87" i="20"/>
  <c r="M87" i="20"/>
  <c r="L87" i="20"/>
  <c r="K87" i="20"/>
  <c r="J87" i="20"/>
  <c r="I87" i="20"/>
  <c r="H87" i="20"/>
  <c r="G87" i="20"/>
  <c r="F87" i="20"/>
  <c r="E87" i="20"/>
  <c r="D87" i="20"/>
  <c r="AO87" i="20" s="1"/>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AN84" i="20" s="1"/>
  <c r="L84" i="20"/>
  <c r="K84" i="20"/>
  <c r="J84" i="20"/>
  <c r="I84" i="20"/>
  <c r="H84" i="20"/>
  <c r="G84" i="20"/>
  <c r="F84" i="20"/>
  <c r="E84" i="20"/>
  <c r="D84" i="20"/>
  <c r="AO84" i="20" s="1"/>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AO83" i="20" s="1"/>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AO79" i="20" s="1"/>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J76" i="20"/>
  <c r="AI76" i="20"/>
  <c r="AH76" i="20"/>
  <c r="AG76" i="20"/>
  <c r="AF76" i="20"/>
  <c r="AL76" i="20" s="1"/>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AN74" i="20" s="1"/>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AN73" i="20" s="1"/>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AN72" i="20" s="1"/>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AO71" i="20" s="1"/>
  <c r="H71" i="20"/>
  <c r="G71" i="20"/>
  <c r="F71" i="20"/>
  <c r="E71" i="20"/>
  <c r="D71" i="20"/>
  <c r="AT70" i="20"/>
  <c r="AR70" i="20"/>
  <c r="AT69" i="20"/>
  <c r="C69" i="20"/>
  <c r="AT68" i="20"/>
  <c r="AS68" i="20"/>
  <c r="C68" i="20"/>
  <c r="C198" i="20" s="1"/>
  <c r="AT67" i="20"/>
  <c r="C67" i="20"/>
  <c r="C197" i="20" s="1"/>
  <c r="AT66" i="20"/>
  <c r="C66" i="20"/>
  <c r="C131" i="20" s="1"/>
  <c r="AT65" i="20"/>
  <c r="C65" i="20"/>
  <c r="C195" i="20" s="1"/>
  <c r="AT64" i="20"/>
  <c r="C64" i="20"/>
  <c r="C194" i="20" s="1"/>
  <c r="AT63" i="20"/>
  <c r="C63" i="20"/>
  <c r="C193" i="20" s="1"/>
  <c r="AT62" i="20"/>
  <c r="C62" i="20"/>
  <c r="C127" i="20" s="1"/>
  <c r="AT61" i="20"/>
  <c r="AR61" i="20"/>
  <c r="C61" i="20"/>
  <c r="C191" i="20" s="1"/>
  <c r="AT60" i="20"/>
  <c r="C60" i="20"/>
  <c r="C190" i="20" s="1"/>
  <c r="AT59" i="20"/>
  <c r="C59" i="20"/>
  <c r="C189" i="20" s="1"/>
  <c r="AT58" i="20"/>
  <c r="C58" i="20"/>
  <c r="C123" i="20" s="1"/>
  <c r="AT57" i="20"/>
  <c r="C57" i="20"/>
  <c r="AT56" i="20"/>
  <c r="AS56" i="20"/>
  <c r="C56" i="20"/>
  <c r="C186" i="20" s="1"/>
  <c r="AT55" i="20"/>
  <c r="C55" i="20"/>
  <c r="C185" i="20" s="1"/>
  <c r="AT54" i="20"/>
  <c r="C54" i="20"/>
  <c r="C119" i="20" s="1"/>
  <c r="AT53" i="20"/>
  <c r="C53" i="20"/>
  <c r="C183" i="20" s="1"/>
  <c r="AT52" i="20"/>
  <c r="C52" i="20"/>
  <c r="C182" i="20" s="1"/>
  <c r="AT51" i="20"/>
  <c r="C51" i="20"/>
  <c r="C181" i="20" s="1"/>
  <c r="AT50" i="20"/>
  <c r="C50" i="20"/>
  <c r="C115" i="20" s="1"/>
  <c r="AT49" i="20"/>
  <c r="AR49" i="20"/>
  <c r="C49" i="20"/>
  <c r="C179" i="20" s="1"/>
  <c r="AT48" i="20"/>
  <c r="C48" i="20"/>
  <c r="C178" i="20" s="1"/>
  <c r="AT47" i="20"/>
  <c r="AR47" i="20"/>
  <c r="C47" i="20"/>
  <c r="C177" i="20" s="1"/>
  <c r="AT46" i="20"/>
  <c r="C46" i="20"/>
  <c r="C111" i="20" s="1"/>
  <c r="AT45" i="20"/>
  <c r="C45" i="20"/>
  <c r="AT44" i="20"/>
  <c r="AS44" i="20"/>
  <c r="C44" i="20"/>
  <c r="C174" i="20" s="1"/>
  <c r="AT43" i="20"/>
  <c r="C43" i="20"/>
  <c r="C173" i="20" s="1"/>
  <c r="AT42" i="20"/>
  <c r="AS42" i="20"/>
  <c r="C42" i="20"/>
  <c r="C107" i="20" s="1"/>
  <c r="AT41" i="20"/>
  <c r="C41" i="20"/>
  <c r="C171" i="20" s="1"/>
  <c r="AT40" i="20"/>
  <c r="C40" i="20"/>
  <c r="C170" i="20" s="1"/>
  <c r="AT39" i="20"/>
  <c r="C39" i="20"/>
  <c r="C169" i="20" s="1"/>
  <c r="AT38" i="20"/>
  <c r="C38" i="20"/>
  <c r="C103" i="20" s="1"/>
  <c r="AT37" i="20"/>
  <c r="C37" i="20"/>
  <c r="C167" i="20" s="1"/>
  <c r="AT36" i="20"/>
  <c r="C36" i="20"/>
  <c r="C166" i="20" s="1"/>
  <c r="AT35" i="20"/>
  <c r="C35" i="20"/>
  <c r="C165" i="20" s="1"/>
  <c r="AT34" i="20"/>
  <c r="C34" i="20"/>
  <c r="C99" i="20" s="1"/>
  <c r="AT33" i="20"/>
  <c r="C33" i="20"/>
  <c r="AT32" i="20"/>
  <c r="C32" i="20"/>
  <c r="C162" i="20" s="1"/>
  <c r="AT31" i="20"/>
  <c r="C31" i="20"/>
  <c r="C161" i="20" s="1"/>
  <c r="AT30" i="20"/>
  <c r="C30" i="20"/>
  <c r="C95" i="20" s="1"/>
  <c r="AT29" i="20"/>
  <c r="C29" i="20"/>
  <c r="C159" i="20" s="1"/>
  <c r="AT28" i="20"/>
  <c r="C28" i="20"/>
  <c r="C158" i="20" s="1"/>
  <c r="AT27" i="20"/>
  <c r="C27" i="20"/>
  <c r="C157" i="20" s="1"/>
  <c r="AT26" i="20"/>
  <c r="C26" i="20"/>
  <c r="C91" i="20" s="1"/>
  <c r="AT25" i="20"/>
  <c r="C25" i="20"/>
  <c r="C155" i="20" s="1"/>
  <c r="AT24" i="20"/>
  <c r="C24" i="20"/>
  <c r="C154" i="20" s="1"/>
  <c r="AT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41" i="20" s="1"/>
  <c r="C10" i="20"/>
  <c r="C75" i="20" s="1"/>
  <c r="AL9" i="20"/>
  <c r="C9" i="20"/>
  <c r="C8" i="20"/>
  <c r="C138" i="20" s="1"/>
  <c r="AW7" i="20"/>
  <c r="C7" i="20"/>
  <c r="C137" i="20" s="1"/>
  <c r="AW6" i="20"/>
  <c r="AL6" i="20"/>
  <c r="C6" i="20"/>
  <c r="C71" i="20"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AO197" i="19" s="1"/>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U195" i="19"/>
  <c r="T195" i="19"/>
  <c r="S195" i="19"/>
  <c r="R195" i="19"/>
  <c r="Q195" i="19"/>
  <c r="P195" i="19"/>
  <c r="O195" i="19"/>
  <c r="AN195" i="19" s="1"/>
  <c r="N195" i="19"/>
  <c r="M195" i="19"/>
  <c r="L195" i="19"/>
  <c r="K195" i="19"/>
  <c r="J195" i="19"/>
  <c r="I195" i="19"/>
  <c r="H195" i="19"/>
  <c r="G195" i="19"/>
  <c r="F195" i="19"/>
  <c r="E195" i="19"/>
  <c r="D195" i="19"/>
  <c r="AJ194" i="19"/>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K193" i="19"/>
  <c r="J193" i="19"/>
  <c r="I193" i="19"/>
  <c r="H193" i="19"/>
  <c r="G193" i="19"/>
  <c r="F193" i="19"/>
  <c r="E193" i="19"/>
  <c r="D193" i="19"/>
  <c r="AO193" i="19" s="1"/>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AN191" i="19" s="1"/>
  <c r="N191" i="19"/>
  <c r="M191" i="19"/>
  <c r="L191" i="19"/>
  <c r="K191" i="19"/>
  <c r="J191" i="19"/>
  <c r="I191" i="19"/>
  <c r="H191" i="19"/>
  <c r="G191" i="19"/>
  <c r="F191" i="19"/>
  <c r="E191" i="19"/>
  <c r="D191" i="19"/>
  <c r="AJ190" i="19"/>
  <c r="AI190" i="19"/>
  <c r="AH190" i="19"/>
  <c r="AG190" i="19"/>
  <c r="AF190" i="19"/>
  <c r="AE190" i="19"/>
  <c r="AD190" i="19"/>
  <c r="AC190" i="19"/>
  <c r="AB190" i="19"/>
  <c r="AA190" i="19"/>
  <c r="Z190" i="19"/>
  <c r="Y190" i="19"/>
  <c r="X190" i="19"/>
  <c r="W190" i="19"/>
  <c r="V190" i="19"/>
  <c r="U190" i="19"/>
  <c r="T190" i="19"/>
  <c r="S190" i="19"/>
  <c r="R190" i="19"/>
  <c r="Q190" i="19"/>
  <c r="P190" i="19"/>
  <c r="O190" i="19"/>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O189" i="19" s="1"/>
  <c r="AJ188" i="19"/>
  <c r="AI188" i="19"/>
  <c r="AH188" i="19"/>
  <c r="AG188" i="19"/>
  <c r="AF188" i="19"/>
  <c r="AE188" i="19"/>
  <c r="AD188" i="19"/>
  <c r="AC188" i="19"/>
  <c r="AB188" i="19"/>
  <c r="AA188" i="19"/>
  <c r="Z188" i="19"/>
  <c r="Y188" i="19"/>
  <c r="X188" i="19"/>
  <c r="W188" i="19"/>
  <c r="V188" i="19"/>
  <c r="U188" i="19"/>
  <c r="T188" i="19"/>
  <c r="S188" i="19"/>
  <c r="R188" i="19"/>
  <c r="Q188" i="19"/>
  <c r="P188" i="19"/>
  <c r="O188" i="19"/>
  <c r="N188" i="19"/>
  <c r="M188" i="19"/>
  <c r="L188" i="19"/>
  <c r="K188" i="19"/>
  <c r="J188" i="19"/>
  <c r="I188" i="19"/>
  <c r="H188" i="19"/>
  <c r="G188" i="19"/>
  <c r="F188" i="19"/>
  <c r="E188" i="19"/>
  <c r="D188"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K185" i="19"/>
  <c r="J185" i="19"/>
  <c r="I185" i="19"/>
  <c r="H185" i="19"/>
  <c r="G185" i="19"/>
  <c r="F185" i="19"/>
  <c r="E185" i="19"/>
  <c r="D185"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N180" i="19"/>
  <c r="M180" i="19"/>
  <c r="L180" i="19"/>
  <c r="K180" i="19"/>
  <c r="J180" i="19"/>
  <c r="I180" i="19"/>
  <c r="H180" i="19"/>
  <c r="G180" i="19"/>
  <c r="F180" i="19"/>
  <c r="E180" i="19"/>
  <c r="D180"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K179" i="19"/>
  <c r="J179" i="19"/>
  <c r="I179" i="19"/>
  <c r="H179" i="19"/>
  <c r="G179" i="19"/>
  <c r="F179" i="19"/>
  <c r="E179" i="19"/>
  <c r="D179"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I177" i="19"/>
  <c r="AH177" i="19"/>
  <c r="AG177" i="19"/>
  <c r="AF177" i="19"/>
  <c r="AE177" i="19"/>
  <c r="AD177" i="19"/>
  <c r="AC177" i="19"/>
  <c r="AB177" i="19"/>
  <c r="AA177" i="19"/>
  <c r="Z177" i="19"/>
  <c r="Y177" i="19"/>
  <c r="X177" i="19"/>
  <c r="W177" i="19"/>
  <c r="V177" i="19"/>
  <c r="U177" i="19"/>
  <c r="T177" i="19"/>
  <c r="S177" i="19"/>
  <c r="R177" i="19"/>
  <c r="Q177" i="19"/>
  <c r="P177" i="19"/>
  <c r="O177" i="19"/>
  <c r="N177" i="19"/>
  <c r="M177" i="19"/>
  <c r="L177" i="19"/>
  <c r="K177" i="19"/>
  <c r="J177" i="19"/>
  <c r="I177" i="19"/>
  <c r="H177" i="19"/>
  <c r="G177" i="19"/>
  <c r="F177" i="19"/>
  <c r="E177" i="19"/>
  <c r="D177" i="19"/>
  <c r="AJ176" i="19"/>
  <c r="AI176" i="19"/>
  <c r="AH176" i="19"/>
  <c r="AG176" i="19"/>
  <c r="AF176" i="19"/>
  <c r="AE176" i="19"/>
  <c r="AD176" i="19"/>
  <c r="AC176" i="19"/>
  <c r="AB176" i="19"/>
  <c r="AL176" i="19" s="1"/>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J174" i="19"/>
  <c r="AI174" i="19"/>
  <c r="AH174" i="19"/>
  <c r="AG174" i="19"/>
  <c r="AF174" i="19"/>
  <c r="AE174" i="19"/>
  <c r="AD174" i="19"/>
  <c r="AC174" i="19"/>
  <c r="AB174" i="19"/>
  <c r="AA174" i="19"/>
  <c r="Z174" i="19"/>
  <c r="Y174" i="19"/>
  <c r="X174" i="19"/>
  <c r="W174" i="19"/>
  <c r="V174" i="19"/>
  <c r="U174" i="19"/>
  <c r="T174" i="19"/>
  <c r="AM174" i="19" s="1"/>
  <c r="S174" i="19"/>
  <c r="R174" i="19"/>
  <c r="Q174" i="19"/>
  <c r="P174" i="19"/>
  <c r="O174" i="19"/>
  <c r="N174" i="19"/>
  <c r="M174" i="19"/>
  <c r="L174" i="19"/>
  <c r="K174" i="19"/>
  <c r="J174" i="19"/>
  <c r="I174" i="19"/>
  <c r="H174" i="19"/>
  <c r="G174" i="19"/>
  <c r="F174" i="19"/>
  <c r="E174" i="19"/>
  <c r="D174"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J171" i="19"/>
  <c r="AI171" i="19"/>
  <c r="AH171" i="19"/>
  <c r="AG171" i="19"/>
  <c r="AF171" i="19"/>
  <c r="AE171" i="19"/>
  <c r="AD171" i="19"/>
  <c r="AC171" i="19"/>
  <c r="AB171" i="19"/>
  <c r="AA171" i="19"/>
  <c r="Z171" i="19"/>
  <c r="Y171" i="19"/>
  <c r="X171" i="19"/>
  <c r="AM171" i="19" s="1"/>
  <c r="W171" i="19"/>
  <c r="V171" i="19"/>
  <c r="U171" i="19"/>
  <c r="T171" i="19"/>
  <c r="S171" i="19"/>
  <c r="R171" i="19"/>
  <c r="Q171" i="19"/>
  <c r="P171" i="19"/>
  <c r="O171" i="19"/>
  <c r="N171" i="19"/>
  <c r="M171" i="19"/>
  <c r="L171" i="19"/>
  <c r="K171" i="19"/>
  <c r="J171" i="19"/>
  <c r="I171" i="19"/>
  <c r="H171" i="19"/>
  <c r="G171" i="19"/>
  <c r="F171" i="19"/>
  <c r="E171" i="19"/>
  <c r="D171" i="19"/>
  <c r="AO171" i="19" s="1"/>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I168" i="19"/>
  <c r="AH168" i="19"/>
  <c r="AG168" i="19"/>
  <c r="AF168" i="19"/>
  <c r="AE168" i="19"/>
  <c r="AD168" i="19"/>
  <c r="AC168" i="19"/>
  <c r="AB168" i="19"/>
  <c r="AL168" i="19" s="1"/>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O168" i="19" s="1"/>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J166" i="19"/>
  <c r="AI166" i="19"/>
  <c r="AH166" i="19"/>
  <c r="AG166" i="19"/>
  <c r="AF166" i="19"/>
  <c r="AE166" i="19"/>
  <c r="AD166" i="19"/>
  <c r="AC166" i="19"/>
  <c r="AB166" i="19"/>
  <c r="AA166" i="19"/>
  <c r="Z166" i="19"/>
  <c r="Y166" i="19"/>
  <c r="X166" i="19"/>
  <c r="W166" i="19"/>
  <c r="V166" i="19"/>
  <c r="U166" i="19"/>
  <c r="T166" i="19"/>
  <c r="S166" i="19"/>
  <c r="R166" i="19"/>
  <c r="Q166" i="19"/>
  <c r="P166" i="19"/>
  <c r="O166" i="19"/>
  <c r="AN166" i="19" s="1"/>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O164" i="19" s="1"/>
  <c r="AJ163" i="19"/>
  <c r="AI163" i="19"/>
  <c r="AH163" i="19"/>
  <c r="AG163" i="19"/>
  <c r="AF163" i="19"/>
  <c r="AE163" i="19"/>
  <c r="AD163" i="19"/>
  <c r="AC163" i="19"/>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O163" i="19" s="1"/>
  <c r="AJ162" i="19"/>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AM159" i="19" s="1"/>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X155" i="19"/>
  <c r="W155" i="19"/>
  <c r="V155" i="19"/>
  <c r="U155" i="19"/>
  <c r="T155" i="19"/>
  <c r="S155" i="19"/>
  <c r="R155" i="19"/>
  <c r="Q155" i="19"/>
  <c r="P155" i="19"/>
  <c r="O155" i="19"/>
  <c r="N155" i="19"/>
  <c r="M155" i="19"/>
  <c r="L155" i="19"/>
  <c r="K155" i="19"/>
  <c r="J155" i="19"/>
  <c r="I155" i="19"/>
  <c r="H155" i="19"/>
  <c r="G155" i="19"/>
  <c r="F155" i="19"/>
  <c r="E155" i="19"/>
  <c r="AO155" i="19" s="1"/>
  <c r="D155" i="19"/>
  <c r="AJ154" i="19"/>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U147" i="19"/>
  <c r="T147" i="19"/>
  <c r="S147" i="19"/>
  <c r="R147" i="19"/>
  <c r="Q147" i="19"/>
  <c r="P147" i="19"/>
  <c r="O147" i="19"/>
  <c r="N147" i="19"/>
  <c r="M147" i="19"/>
  <c r="L147" i="19"/>
  <c r="K147" i="19"/>
  <c r="J147" i="19"/>
  <c r="I147" i="19"/>
  <c r="H147" i="19"/>
  <c r="G147" i="19"/>
  <c r="F147" i="19"/>
  <c r="E147" i="19"/>
  <c r="D147" i="19"/>
  <c r="AO147" i="19" s="1"/>
  <c r="AJ146" i="19"/>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O143" i="19" s="1"/>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K140" i="19"/>
  <c r="J140" i="19"/>
  <c r="I140" i="19"/>
  <c r="H140" i="19"/>
  <c r="G140" i="19"/>
  <c r="F140" i="19"/>
  <c r="E140" i="19"/>
  <c r="D140" i="19"/>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O139" i="19" s="1"/>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L136" i="19" s="1"/>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G132" i="19"/>
  <c r="F132" i="19"/>
  <c r="E132" i="19"/>
  <c r="D132"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Q130" i="19"/>
  <c r="P130" i="19"/>
  <c r="O130" i="19"/>
  <c r="N130" i="19"/>
  <c r="M130" i="19"/>
  <c r="L130" i="19"/>
  <c r="K130" i="19"/>
  <c r="J130" i="19"/>
  <c r="I130" i="19"/>
  <c r="H130" i="19"/>
  <c r="G130" i="19"/>
  <c r="F130" i="19"/>
  <c r="E130" i="19"/>
  <c r="D130"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AN128" i="19" s="1"/>
  <c r="L128" i="19"/>
  <c r="K128" i="19"/>
  <c r="J128" i="19"/>
  <c r="I128" i="19"/>
  <c r="H128" i="19"/>
  <c r="G128" i="19"/>
  <c r="F128" i="19"/>
  <c r="E128" i="19"/>
  <c r="D128" i="19"/>
  <c r="AJ127" i="19"/>
  <c r="AI127" i="19"/>
  <c r="AH127" i="19"/>
  <c r="AG127" i="19"/>
  <c r="AF127" i="19"/>
  <c r="AE127" i="19"/>
  <c r="AD127" i="19"/>
  <c r="AC127" i="19"/>
  <c r="AB127" i="19"/>
  <c r="AA127" i="19"/>
  <c r="Z127" i="19"/>
  <c r="Y127" i="19"/>
  <c r="X127" i="19"/>
  <c r="W127" i="19"/>
  <c r="AM127" i="19" s="1"/>
  <c r="V127" i="19"/>
  <c r="U127" i="19"/>
  <c r="T127" i="19"/>
  <c r="S127" i="19"/>
  <c r="R127" i="19"/>
  <c r="Q127" i="19"/>
  <c r="P127" i="19"/>
  <c r="O127" i="19"/>
  <c r="N127" i="19"/>
  <c r="M127" i="19"/>
  <c r="L127" i="19"/>
  <c r="K127" i="19"/>
  <c r="J127" i="19"/>
  <c r="I127" i="19"/>
  <c r="H127" i="19"/>
  <c r="G127" i="19"/>
  <c r="F127" i="19"/>
  <c r="E127" i="19"/>
  <c r="D127" i="19"/>
  <c r="AJ126" i="19"/>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O124" i="19" s="1"/>
  <c r="AJ123" i="19"/>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AN122" i="19" s="1"/>
  <c r="N122" i="19"/>
  <c r="M122" i="19"/>
  <c r="L122" i="19"/>
  <c r="K122" i="19"/>
  <c r="J122" i="19"/>
  <c r="I122" i="19"/>
  <c r="H122" i="19"/>
  <c r="G122" i="19"/>
  <c r="F122" i="19"/>
  <c r="E122" i="19"/>
  <c r="D122" i="19"/>
  <c r="C122" i="19"/>
  <c r="AJ121" i="19"/>
  <c r="AI121" i="19"/>
  <c r="AH121" i="19"/>
  <c r="AG121" i="19"/>
  <c r="AF121" i="19"/>
  <c r="AE121" i="19"/>
  <c r="AD121" i="19"/>
  <c r="AC121" i="19"/>
  <c r="AB121" i="19"/>
  <c r="AA121" i="19"/>
  <c r="Z121" i="19"/>
  <c r="Y121" i="19"/>
  <c r="X121" i="19"/>
  <c r="W121" i="19"/>
  <c r="V121" i="19"/>
  <c r="U121" i="19"/>
  <c r="T121" i="19"/>
  <c r="AM121" i="19" s="1"/>
  <c r="S121" i="19"/>
  <c r="R121" i="19"/>
  <c r="Q121" i="19"/>
  <c r="P121" i="19"/>
  <c r="O121" i="19"/>
  <c r="N121" i="19"/>
  <c r="M121" i="19"/>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I119" i="19"/>
  <c r="AH119" i="19"/>
  <c r="AG119" i="19"/>
  <c r="AF119" i="19"/>
  <c r="AE119" i="19"/>
  <c r="AD119" i="19"/>
  <c r="AC119" i="19"/>
  <c r="AB119" i="19"/>
  <c r="AA119" i="19"/>
  <c r="Z119" i="19"/>
  <c r="Y119" i="19"/>
  <c r="X119" i="19"/>
  <c r="W119" i="19"/>
  <c r="V119" i="19"/>
  <c r="U119" i="19"/>
  <c r="T119" i="19"/>
  <c r="AM119" i="19" s="1"/>
  <c r="S119" i="19"/>
  <c r="R119" i="19"/>
  <c r="Q119" i="19"/>
  <c r="P119" i="19"/>
  <c r="O119" i="19"/>
  <c r="N119" i="19"/>
  <c r="M119" i="19"/>
  <c r="L119" i="19"/>
  <c r="K119" i="19"/>
  <c r="J119" i="19"/>
  <c r="I119" i="19"/>
  <c r="H119" i="19"/>
  <c r="G119" i="19"/>
  <c r="F119" i="19"/>
  <c r="E119" i="19"/>
  <c r="D119" i="19"/>
  <c r="AJ118" i="19"/>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J115" i="19"/>
  <c r="AI115" i="19"/>
  <c r="AH115" i="19"/>
  <c r="AG115" i="19"/>
  <c r="AF115" i="19"/>
  <c r="AE115" i="19"/>
  <c r="AD115" i="19"/>
  <c r="AC115" i="19"/>
  <c r="AB115" i="19"/>
  <c r="AL115" i="19" s="1"/>
  <c r="AA115" i="19"/>
  <c r="Z115" i="19"/>
  <c r="Y115" i="19"/>
  <c r="X115" i="19"/>
  <c r="W115" i="19"/>
  <c r="V115" i="19"/>
  <c r="U115" i="19"/>
  <c r="AM115" i="19" s="1"/>
  <c r="T115" i="19"/>
  <c r="S115" i="19"/>
  <c r="R115" i="19"/>
  <c r="Q115" i="19"/>
  <c r="P115" i="19"/>
  <c r="O115" i="19"/>
  <c r="N115" i="19"/>
  <c r="M115" i="19"/>
  <c r="L115" i="19"/>
  <c r="K115" i="19"/>
  <c r="J115" i="19"/>
  <c r="I115" i="19"/>
  <c r="H115" i="19"/>
  <c r="G115" i="19"/>
  <c r="F115" i="19"/>
  <c r="E115" i="19"/>
  <c r="D115" i="19"/>
  <c r="AO115" i="19" s="1"/>
  <c r="AJ114" i="19"/>
  <c r="AI114" i="19"/>
  <c r="AH114" i="19"/>
  <c r="AG114" i="19"/>
  <c r="AF114" i="19"/>
  <c r="AE114" i="19"/>
  <c r="AD114" i="19"/>
  <c r="AC114" i="19"/>
  <c r="AB114" i="19"/>
  <c r="AA114" i="19"/>
  <c r="Z114" i="19"/>
  <c r="Y114" i="19"/>
  <c r="AM114" i="19" s="1"/>
  <c r="X114" i="19"/>
  <c r="W114" i="19"/>
  <c r="V114" i="19"/>
  <c r="U114" i="19"/>
  <c r="T114" i="19"/>
  <c r="S114" i="19"/>
  <c r="R114" i="19"/>
  <c r="Q114" i="19"/>
  <c r="P114" i="19"/>
  <c r="O114" i="19"/>
  <c r="N114" i="19"/>
  <c r="M114" i="19"/>
  <c r="L114" i="19"/>
  <c r="K114" i="19"/>
  <c r="J114" i="19"/>
  <c r="I114" i="19"/>
  <c r="H114" i="19"/>
  <c r="G114" i="19"/>
  <c r="F114" i="19"/>
  <c r="E114" i="19"/>
  <c r="D114" i="19"/>
  <c r="AJ113" i="19"/>
  <c r="AI113" i="19"/>
  <c r="AH113" i="19"/>
  <c r="AG113" i="19"/>
  <c r="AF113" i="19"/>
  <c r="AE113" i="19"/>
  <c r="AD113" i="19"/>
  <c r="AC113" i="19"/>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I111" i="19"/>
  <c r="AH111" i="19"/>
  <c r="AG111" i="19"/>
  <c r="AF111" i="19"/>
  <c r="AE111" i="19"/>
  <c r="AD111" i="19"/>
  <c r="AC111" i="19"/>
  <c r="AB111" i="19"/>
  <c r="AA111" i="19"/>
  <c r="Z111" i="19"/>
  <c r="Y111" i="19"/>
  <c r="X111" i="19"/>
  <c r="W111" i="19"/>
  <c r="V111" i="19"/>
  <c r="AM111" i="19" s="1"/>
  <c r="U111" i="19"/>
  <c r="T111" i="19"/>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AJ109" i="19"/>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AN109" i="19" s="1"/>
  <c r="K109" i="19"/>
  <c r="J109" i="19"/>
  <c r="I109" i="19"/>
  <c r="H109" i="19"/>
  <c r="G109" i="19"/>
  <c r="F109" i="19"/>
  <c r="E109" i="19"/>
  <c r="D109"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I106" i="19"/>
  <c r="AH106" i="19"/>
  <c r="AG106" i="19"/>
  <c r="AF106" i="19"/>
  <c r="AE106" i="19"/>
  <c r="AD106" i="19"/>
  <c r="AC106" i="19"/>
  <c r="AB106" i="19"/>
  <c r="AA106" i="19"/>
  <c r="Z106" i="19"/>
  <c r="Y106" i="19"/>
  <c r="X106" i="19"/>
  <c r="W106" i="19"/>
  <c r="V106" i="19"/>
  <c r="U106" i="19"/>
  <c r="T106" i="19"/>
  <c r="S106" i="19"/>
  <c r="R106" i="19"/>
  <c r="Q106" i="19"/>
  <c r="P106" i="19"/>
  <c r="O106" i="19"/>
  <c r="AN106" i="19" s="1"/>
  <c r="N106" i="19"/>
  <c r="M106" i="19"/>
  <c r="L106" i="19"/>
  <c r="K106" i="19"/>
  <c r="J106" i="19"/>
  <c r="I106" i="19"/>
  <c r="H106" i="19"/>
  <c r="G106" i="19"/>
  <c r="F106" i="19"/>
  <c r="E106" i="19"/>
  <c r="D106"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I103" i="19"/>
  <c r="AH103" i="19"/>
  <c r="AG103" i="19"/>
  <c r="AF103" i="19"/>
  <c r="AE103" i="19"/>
  <c r="AD103" i="19"/>
  <c r="AC103" i="19"/>
  <c r="AB103" i="19"/>
  <c r="AA103" i="19"/>
  <c r="Z103" i="19"/>
  <c r="Y103" i="19"/>
  <c r="X103" i="19"/>
  <c r="W103" i="19"/>
  <c r="V103" i="19"/>
  <c r="U103" i="19"/>
  <c r="T103" i="19"/>
  <c r="AM103" i="19" s="1"/>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O101" i="19" s="1"/>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AM99" i="19" s="1"/>
  <c r="U99" i="19"/>
  <c r="T99" i="19"/>
  <c r="S99" i="19"/>
  <c r="R99" i="19"/>
  <c r="Q99" i="19"/>
  <c r="P99" i="19"/>
  <c r="O99" i="19"/>
  <c r="N99" i="19"/>
  <c r="M99" i="19"/>
  <c r="L99" i="19"/>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C98" i="19"/>
  <c r="AJ97" i="19"/>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AJ94" i="19"/>
  <c r="AI94" i="19"/>
  <c r="AH94" i="19"/>
  <c r="AG94" i="19"/>
  <c r="AF94" i="19"/>
  <c r="AE94" i="19"/>
  <c r="AD94" i="19"/>
  <c r="AC94" i="19"/>
  <c r="AB94" i="19"/>
  <c r="AA94" i="19"/>
  <c r="Z94" i="19"/>
  <c r="Y94" i="19"/>
  <c r="X94" i="19"/>
  <c r="W94" i="19"/>
  <c r="V94" i="19"/>
  <c r="U94" i="19"/>
  <c r="T94" i="19"/>
  <c r="S94" i="19"/>
  <c r="R94" i="19"/>
  <c r="Q94" i="19"/>
  <c r="P94" i="19"/>
  <c r="O94" i="19"/>
  <c r="N94" i="19"/>
  <c r="M94" i="19"/>
  <c r="AN94" i="19" s="1"/>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D91" i="19"/>
  <c r="AO91" i="19" s="1"/>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D89" i="19"/>
  <c r="AO89" i="19" s="1"/>
  <c r="AJ88" i="19"/>
  <c r="AI88" i="19"/>
  <c r="AH88" i="19"/>
  <c r="AG88" i="19"/>
  <c r="AF88" i="19"/>
  <c r="AE88" i="19"/>
  <c r="AD88" i="19"/>
  <c r="AC88" i="19"/>
  <c r="AB88" i="19"/>
  <c r="AL88" i="19" s="1"/>
  <c r="AA88" i="19"/>
  <c r="Z88" i="19"/>
  <c r="Y88" i="19"/>
  <c r="X88" i="19"/>
  <c r="W88" i="19"/>
  <c r="V88" i="19"/>
  <c r="U88" i="19"/>
  <c r="T88" i="19"/>
  <c r="S88" i="19"/>
  <c r="R88" i="19"/>
  <c r="Q88" i="19"/>
  <c r="P88" i="19"/>
  <c r="O88" i="19"/>
  <c r="N88" i="19"/>
  <c r="M88" i="19"/>
  <c r="L88" i="19"/>
  <c r="K88" i="19"/>
  <c r="J88" i="19"/>
  <c r="I88" i="19"/>
  <c r="H88" i="19"/>
  <c r="G88" i="19"/>
  <c r="F88" i="19"/>
  <c r="E88" i="19"/>
  <c r="D88"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C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F81" i="19"/>
  <c r="E81" i="19"/>
  <c r="D81"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K80" i="19"/>
  <c r="J80" i="19"/>
  <c r="I80" i="19"/>
  <c r="H80" i="19"/>
  <c r="G80" i="19"/>
  <c r="F80" i="19"/>
  <c r="E80" i="19"/>
  <c r="D80" i="19"/>
  <c r="AJ79" i="19"/>
  <c r="AI79" i="19"/>
  <c r="AH79" i="19"/>
  <c r="AG79" i="19"/>
  <c r="AF79" i="19"/>
  <c r="AE79" i="19"/>
  <c r="AD79" i="19"/>
  <c r="AC79" i="19"/>
  <c r="AB79" i="19"/>
  <c r="AA79" i="19"/>
  <c r="Z79" i="19"/>
  <c r="Y79" i="19"/>
  <c r="X79" i="19"/>
  <c r="W79" i="19"/>
  <c r="V79" i="19"/>
  <c r="U79" i="19"/>
  <c r="T79" i="19"/>
  <c r="S79" i="19"/>
  <c r="R79" i="19"/>
  <c r="Q79" i="19"/>
  <c r="P79" i="19"/>
  <c r="O79" i="19"/>
  <c r="N79" i="19"/>
  <c r="M79" i="19"/>
  <c r="L79" i="19"/>
  <c r="K79" i="19"/>
  <c r="J79" i="19"/>
  <c r="I79" i="19"/>
  <c r="H79" i="19"/>
  <c r="G79" i="19"/>
  <c r="F79" i="19"/>
  <c r="E79" i="19"/>
  <c r="D79" i="19"/>
  <c r="AO79" i="19" s="1"/>
  <c r="AJ78" i="19"/>
  <c r="AI78" i="19"/>
  <c r="AH78" i="19"/>
  <c r="AG78" i="19"/>
  <c r="AF78" i="19"/>
  <c r="AE78" i="19"/>
  <c r="AD78" i="19"/>
  <c r="AL78" i="19" s="1"/>
  <c r="AC78" i="19"/>
  <c r="AB78" i="19"/>
  <c r="AA78" i="19"/>
  <c r="Z78" i="19"/>
  <c r="Y78" i="19"/>
  <c r="AM78" i="19" s="1"/>
  <c r="X78" i="19"/>
  <c r="W78" i="19"/>
  <c r="V78" i="19"/>
  <c r="U78" i="19"/>
  <c r="T78" i="19"/>
  <c r="S78" i="19"/>
  <c r="R78" i="19"/>
  <c r="Q78" i="19"/>
  <c r="P78" i="19"/>
  <c r="O78" i="19"/>
  <c r="N78" i="19"/>
  <c r="M78" i="19"/>
  <c r="AN78" i="19" s="1"/>
  <c r="L78" i="19"/>
  <c r="K78" i="19"/>
  <c r="J78" i="19"/>
  <c r="I78" i="19"/>
  <c r="H78" i="19"/>
  <c r="G78" i="19"/>
  <c r="F78" i="19"/>
  <c r="E78" i="19"/>
  <c r="D78" i="19"/>
  <c r="C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O77" i="19" s="1"/>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AM75" i="19" s="1"/>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O73"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K72" i="19"/>
  <c r="J72" i="19"/>
  <c r="I72" i="19"/>
  <c r="H72" i="19"/>
  <c r="G72" i="19"/>
  <c r="F72" i="19"/>
  <c r="E72" i="19"/>
  <c r="D72"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K71" i="19"/>
  <c r="J71" i="19"/>
  <c r="I71" i="19"/>
  <c r="H71" i="19"/>
  <c r="G71" i="19"/>
  <c r="F71" i="19"/>
  <c r="E71" i="19"/>
  <c r="D71" i="19"/>
  <c r="AT70" i="19"/>
  <c r="C69" i="19"/>
  <c r="C199" i="19" s="1"/>
  <c r="C68" i="19"/>
  <c r="C67" i="19"/>
  <c r="C197" i="19" s="1"/>
  <c r="C66" i="19"/>
  <c r="C131" i="19" s="1"/>
  <c r="C65" i="19"/>
  <c r="C64" i="19"/>
  <c r="C194" i="19" s="1"/>
  <c r="C63" i="19"/>
  <c r="C62" i="19"/>
  <c r="C61" i="19"/>
  <c r="C60" i="19"/>
  <c r="C190" i="19" s="1"/>
  <c r="C59" i="19"/>
  <c r="C58" i="19"/>
  <c r="C57" i="19"/>
  <c r="C187" i="19" s="1"/>
  <c r="C56" i="19"/>
  <c r="C55" i="19"/>
  <c r="C185" i="19" s="1"/>
  <c r="C54" i="19"/>
  <c r="C119" i="19" s="1"/>
  <c r="C53" i="19"/>
  <c r="C52" i="19"/>
  <c r="C182" i="19" s="1"/>
  <c r="C51" i="19"/>
  <c r="C50" i="19"/>
  <c r="C49" i="19"/>
  <c r="C48" i="19"/>
  <c r="C178" i="19" s="1"/>
  <c r="C47" i="19"/>
  <c r="C46" i="19"/>
  <c r="C45" i="19"/>
  <c r="C175" i="19" s="1"/>
  <c r="C44"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C12" i="19"/>
  <c r="C11" i="19"/>
  <c r="C141" i="19" s="1"/>
  <c r="C10" i="19"/>
  <c r="C9" i="19"/>
  <c r="C139" i="19" s="1"/>
  <c r="C8" i="19"/>
  <c r="C138" i="19" s="1"/>
  <c r="AW7" i="19"/>
  <c r="C7" i="19"/>
  <c r="AW6" i="19"/>
  <c r="AL6" i="19"/>
  <c r="C6" i="19"/>
  <c r="C71" i="19" s="1"/>
  <c r="AR43" i="20" l="1"/>
  <c r="AR51" i="20"/>
  <c r="AR55" i="20"/>
  <c r="AS25" i="20"/>
  <c r="AS31" i="20"/>
  <c r="AS37" i="20"/>
  <c r="AO74" i="19"/>
  <c r="AM82" i="19"/>
  <c r="AO83" i="19"/>
  <c r="AQ83" i="19" s="1"/>
  <c r="AR18" i="19" s="1"/>
  <c r="AM89" i="19"/>
  <c r="AO106" i="19"/>
  <c r="C110" i="19"/>
  <c r="AN110" i="19"/>
  <c r="AM112" i="19"/>
  <c r="AM118" i="19"/>
  <c r="AO119" i="19"/>
  <c r="AM123" i="19"/>
  <c r="AM125" i="19"/>
  <c r="AM126" i="19"/>
  <c r="AN127" i="19"/>
  <c r="AQ127" i="19"/>
  <c r="AR62" i="19" s="1"/>
  <c r="AO129" i="19"/>
  <c r="AN132" i="19"/>
  <c r="AN137" i="19"/>
  <c r="AM140" i="19"/>
  <c r="AM144" i="19"/>
  <c r="AO151" i="19"/>
  <c r="AL151" i="19"/>
  <c r="AN163" i="19"/>
  <c r="AM165" i="19"/>
  <c r="AM175" i="19"/>
  <c r="AM178" i="19"/>
  <c r="AM182" i="19"/>
  <c r="AM186" i="19"/>
  <c r="AM190" i="19"/>
  <c r="AM194" i="19"/>
  <c r="AM198" i="19"/>
  <c r="AN77" i="20"/>
  <c r="AM81" i="20"/>
  <c r="AN99" i="20"/>
  <c r="AO107" i="20"/>
  <c r="AM115" i="20"/>
  <c r="AM117" i="20"/>
  <c r="AO119" i="20"/>
  <c r="AL119" i="20"/>
  <c r="AN125" i="20"/>
  <c r="AR60" i="20"/>
  <c r="AN133" i="20"/>
  <c r="AO136" i="20"/>
  <c r="AL136" i="20"/>
  <c r="AO141" i="20"/>
  <c r="AO146" i="20"/>
  <c r="AL146" i="20"/>
  <c r="C156" i="20"/>
  <c r="AN162" i="20"/>
  <c r="C168" i="20"/>
  <c r="AO169" i="20"/>
  <c r="AN173" i="20"/>
  <c r="AM173" i="20"/>
  <c r="AS43" i="20"/>
  <c r="AO180" i="20"/>
  <c r="AO185" i="20"/>
  <c r="AL185" i="20"/>
  <c r="AL186" i="20"/>
  <c r="AO190" i="20"/>
  <c r="AO195" i="20"/>
  <c r="AL195" i="20"/>
  <c r="AQ109" i="19"/>
  <c r="AR44" i="19" s="1"/>
  <c r="AL84" i="19"/>
  <c r="AM91" i="19"/>
  <c r="AN104" i="19"/>
  <c r="AN141" i="19"/>
  <c r="AN145" i="19"/>
  <c r="AN146" i="19"/>
  <c r="AO159" i="19"/>
  <c r="AM169" i="19"/>
  <c r="AO172" i="19"/>
  <c r="AO176" i="19"/>
  <c r="AQ176" i="19" s="1"/>
  <c r="AS46" i="19" s="1"/>
  <c r="AQ179" i="19"/>
  <c r="AS49" i="19" s="1"/>
  <c r="AN199" i="19"/>
  <c r="AM75" i="20"/>
  <c r="AO88" i="20"/>
  <c r="AO89" i="20"/>
  <c r="AN93" i="20"/>
  <c r="AR28" i="20"/>
  <c r="AN100" i="20"/>
  <c r="AR46" i="20"/>
  <c r="AM124" i="20"/>
  <c r="AN131" i="20"/>
  <c r="C140" i="20"/>
  <c r="AM145" i="20"/>
  <c r="AM147" i="20"/>
  <c r="AN150" i="20"/>
  <c r="AO162" i="20"/>
  <c r="AL162" i="20"/>
  <c r="AO168" i="20"/>
  <c r="AL168" i="20"/>
  <c r="AN174" i="20"/>
  <c r="AM176" i="20"/>
  <c r="AL180" i="20"/>
  <c r="C184" i="20"/>
  <c r="AN184" i="20"/>
  <c r="AM191" i="20"/>
  <c r="AN81" i="19"/>
  <c r="AN86" i="19"/>
  <c r="AO92" i="19"/>
  <c r="AO96" i="19"/>
  <c r="AN99" i="19"/>
  <c r="AO110" i="19"/>
  <c r="AQ110" i="19" s="1"/>
  <c r="AR45" i="19" s="1"/>
  <c r="AN113" i="19"/>
  <c r="AT12" i="19"/>
  <c r="AM71" i="19"/>
  <c r="AL74" i="19"/>
  <c r="AN76" i="19"/>
  <c r="AO78" i="19"/>
  <c r="AL80" i="19"/>
  <c r="C82" i="19"/>
  <c r="AN82" i="19"/>
  <c r="AN85" i="19"/>
  <c r="AM97" i="19"/>
  <c r="AN108" i="19"/>
  <c r="AN117" i="19"/>
  <c r="AM122" i="19"/>
  <c r="AO123" i="19"/>
  <c r="AO146" i="19"/>
  <c r="AN149" i="19"/>
  <c r="AN150" i="19"/>
  <c r="AN153" i="19"/>
  <c r="AM160" i="19"/>
  <c r="AL164" i="19"/>
  <c r="AO167" i="19"/>
  <c r="AO180" i="19"/>
  <c r="AO184" i="19"/>
  <c r="AO188" i="19"/>
  <c r="AO192" i="19"/>
  <c r="AO196" i="19"/>
  <c r="AM72" i="20"/>
  <c r="AM79" i="20"/>
  <c r="AN81" i="20"/>
  <c r="AL89" i="20"/>
  <c r="AO100" i="20"/>
  <c r="AN105" i="20"/>
  <c r="AR40" i="20"/>
  <c r="AO112" i="20"/>
  <c r="AO113" i="20"/>
  <c r="AL113" i="20"/>
  <c r="AN117" i="20"/>
  <c r="AR52" i="20"/>
  <c r="AL126" i="20"/>
  <c r="AL134" i="20"/>
  <c r="AL137" i="20"/>
  <c r="AO140" i="20"/>
  <c r="AL140" i="20"/>
  <c r="AQ140" i="20" s="1"/>
  <c r="AS10" i="20" s="1"/>
  <c r="AM142" i="20"/>
  <c r="AN156" i="20"/>
  <c r="AM170" i="20"/>
  <c r="AO174" i="20"/>
  <c r="AO179" i="20"/>
  <c r="AL179" i="20"/>
  <c r="AO184" i="20"/>
  <c r="AN187" i="20"/>
  <c r="AN193" i="20"/>
  <c r="AM193" i="20"/>
  <c r="AS63" i="20"/>
  <c r="AN194" i="20"/>
  <c r="AM196" i="20"/>
  <c r="AO199" i="20"/>
  <c r="AL199" i="20"/>
  <c r="AN72" i="19"/>
  <c r="AO87" i="19"/>
  <c r="AO82" i="19"/>
  <c r="AN90" i="19"/>
  <c r="AM90" i="19"/>
  <c r="AM101" i="19"/>
  <c r="AN121" i="19"/>
  <c r="AQ121" i="19"/>
  <c r="AR56" i="19" s="1"/>
  <c r="AM130" i="19"/>
  <c r="AM134" i="19"/>
  <c r="AN136" i="19"/>
  <c r="AN157" i="19"/>
  <c r="AN158" i="19"/>
  <c r="AN161" i="19"/>
  <c r="AN162" i="19"/>
  <c r="AM177" i="19"/>
  <c r="AM189" i="19"/>
  <c r="AM193" i="19"/>
  <c r="AQ193" i="19" s="1"/>
  <c r="AS63" i="19" s="1"/>
  <c r="AM197" i="19"/>
  <c r="AQ197" i="19" s="1"/>
  <c r="AS67" i="19" s="1"/>
  <c r="AM104" i="20"/>
  <c r="AR58" i="20"/>
  <c r="AM149" i="20"/>
  <c r="AM153" i="20"/>
  <c r="AS29" i="20"/>
  <c r="AM165" i="20"/>
  <c r="C188" i="20"/>
  <c r="AN125" i="19"/>
  <c r="AO127" i="19"/>
  <c r="AL127" i="19"/>
  <c r="AM129" i="19"/>
  <c r="AM131" i="19"/>
  <c r="AM133" i="19"/>
  <c r="AO137" i="19"/>
  <c r="AO158" i="19"/>
  <c r="AO162" i="19"/>
  <c r="AN165" i="19"/>
  <c r="AO175" i="19"/>
  <c r="C72" i="20"/>
  <c r="AN76" i="20"/>
  <c r="AM76" i="20"/>
  <c r="AO77" i="20"/>
  <c r="AL77" i="20"/>
  <c r="AM83" i="20"/>
  <c r="AO99" i="20"/>
  <c r="AM107" i="20"/>
  <c r="AM109" i="20"/>
  <c r="AO111" i="20"/>
  <c r="AL111" i="20"/>
  <c r="AN115" i="20"/>
  <c r="AM119" i="20"/>
  <c r="AO124" i="20"/>
  <c r="C132" i="20"/>
  <c r="AN132" i="20"/>
  <c r="AO133" i="20"/>
  <c r="AL133" i="20"/>
  <c r="AO139" i="20"/>
  <c r="C144" i="20"/>
  <c r="AM146" i="20"/>
  <c r="AN154" i="20"/>
  <c r="C160" i="20"/>
  <c r="AN160" i="20"/>
  <c r="AN166" i="20"/>
  <c r="C172" i="20"/>
  <c r="AO173" i="20"/>
  <c r="AN177" i="20"/>
  <c r="AM177" i="20"/>
  <c r="AS47" i="20"/>
  <c r="AN178" i="20"/>
  <c r="AM180" i="20"/>
  <c r="AO188" i="20"/>
  <c r="AL189" i="20"/>
  <c r="AM195" i="20"/>
  <c r="AN197" i="20"/>
  <c r="AM197" i="20"/>
  <c r="AS67" i="20"/>
  <c r="AT6" i="19"/>
  <c r="AN75" i="19"/>
  <c r="AM92" i="19"/>
  <c r="AM96" i="19"/>
  <c r="AN112" i="19"/>
  <c r="AO113" i="19"/>
  <c r="AQ113" i="19" s="1"/>
  <c r="AR48" i="19" s="1"/>
  <c r="AN116" i="19"/>
  <c r="AM138" i="19"/>
  <c r="AN140" i="19"/>
  <c r="AO141" i="19"/>
  <c r="AN144" i="19"/>
  <c r="AN169" i="19"/>
  <c r="AO179" i="19"/>
  <c r="AO183" i="19"/>
  <c r="AQ183" i="19" s="1"/>
  <c r="AS53" i="19" s="1"/>
  <c r="AO187" i="19"/>
  <c r="AQ187" i="19" s="1"/>
  <c r="AS57" i="19" s="1"/>
  <c r="AO191" i="19"/>
  <c r="AQ191" i="19" s="1"/>
  <c r="AS61" i="19" s="1"/>
  <c r="AO195" i="19"/>
  <c r="AQ195" i="19" s="1"/>
  <c r="AS65" i="19" s="1"/>
  <c r="AO199" i="19"/>
  <c r="AQ199" i="19" s="1"/>
  <c r="AO72" i="20"/>
  <c r="AN85" i="20"/>
  <c r="AN92" i="20"/>
  <c r="C104" i="20"/>
  <c r="AM126" i="20"/>
  <c r="AO132" i="20"/>
  <c r="AM134" i="20"/>
  <c r="AO149" i="20"/>
  <c r="AO160" i="20"/>
  <c r="AL160" i="20"/>
  <c r="AM162" i="20"/>
  <c r="AO172" i="20"/>
  <c r="AL172" i="20"/>
  <c r="AL188" i="20"/>
  <c r="AN191" i="20"/>
  <c r="AS61" i="20"/>
  <c r="AO198" i="20"/>
  <c r="AM79" i="19"/>
  <c r="AO81" i="19"/>
  <c r="AM83" i="19"/>
  <c r="AN84" i="19"/>
  <c r="AN88" i="19"/>
  <c r="AO108" i="19"/>
  <c r="AQ108" i="19" s="1"/>
  <c r="AR43" i="19" s="1"/>
  <c r="AN111" i="19"/>
  <c r="AO117" i="19"/>
  <c r="AQ117" i="19" s="1"/>
  <c r="AR52" i="19" s="1"/>
  <c r="AN120" i="19"/>
  <c r="AO126" i="19"/>
  <c r="AM128" i="19"/>
  <c r="AO131" i="19"/>
  <c r="AO136" i="19"/>
  <c r="AN139" i="19"/>
  <c r="AM142" i="19"/>
  <c r="AM146" i="19"/>
  <c r="AN148" i="19"/>
  <c r="AO149" i="19"/>
  <c r="AN152" i="19"/>
  <c r="AO153" i="19"/>
  <c r="AN173" i="19"/>
  <c r="AN174" i="19"/>
  <c r="AM180" i="19"/>
  <c r="AM184" i="19"/>
  <c r="AM188" i="19"/>
  <c r="AM192" i="19"/>
  <c r="AM196" i="19"/>
  <c r="AL71" i="20"/>
  <c r="C76" i="20"/>
  <c r="AN79" i="20"/>
  <c r="AN80" i="20"/>
  <c r="AM80" i="20"/>
  <c r="AO81" i="20"/>
  <c r="AO92" i="20"/>
  <c r="AN97" i="20"/>
  <c r="AR32" i="20"/>
  <c r="AO104" i="20"/>
  <c r="AO105" i="20"/>
  <c r="AL105" i="20"/>
  <c r="AN109" i="20"/>
  <c r="AR44" i="20"/>
  <c r="C116" i="20"/>
  <c r="AN116" i="20"/>
  <c r="AO123" i="20"/>
  <c r="AL123" i="20"/>
  <c r="AN129" i="20"/>
  <c r="AN137" i="20"/>
  <c r="AM137" i="20"/>
  <c r="AN138" i="20"/>
  <c r="AM140" i="20"/>
  <c r="C148" i="20"/>
  <c r="AS40" i="20"/>
  <c r="AM179" i="20"/>
  <c r="AN181" i="20"/>
  <c r="AM181" i="20"/>
  <c r="AS51" i="20"/>
  <c r="AN182" i="20"/>
  <c r="AO187" i="20"/>
  <c r="AL187" i="20"/>
  <c r="C192" i="20"/>
  <c r="AO193" i="20"/>
  <c r="AL194" i="20"/>
  <c r="AM199" i="20"/>
  <c r="AN71" i="19"/>
  <c r="AO95" i="19"/>
  <c r="AO85" i="19"/>
  <c r="AN98" i="19"/>
  <c r="AN102" i="19"/>
  <c r="AM102" i="19"/>
  <c r="AM105" i="19"/>
  <c r="AM107" i="19"/>
  <c r="AM109" i="19"/>
  <c r="AN124" i="19"/>
  <c r="AQ124" i="19" s="1"/>
  <c r="AR59" i="19" s="1"/>
  <c r="AM132" i="19"/>
  <c r="AM150" i="19"/>
  <c r="AM154" i="19"/>
  <c r="AN156" i="19"/>
  <c r="AN160" i="19"/>
  <c r="AO174" i="19"/>
  <c r="AQ174" i="19" s="1"/>
  <c r="AS44" i="19" s="1"/>
  <c r="AN177" i="19"/>
  <c r="AN178" i="19"/>
  <c r="AN181" i="19"/>
  <c r="AN182" i="19"/>
  <c r="AN185" i="19"/>
  <c r="AN189" i="19"/>
  <c r="AN190" i="19"/>
  <c r="AN193" i="19"/>
  <c r="AN194" i="19"/>
  <c r="AN197" i="19"/>
  <c r="AN198" i="19"/>
  <c r="AO76" i="20"/>
  <c r="AM87" i="20"/>
  <c r="AO91" i="20"/>
  <c r="AM96" i="20"/>
  <c r="AM101" i="20"/>
  <c r="AO103" i="20"/>
  <c r="AL103" i="20"/>
  <c r="AO116" i="20"/>
  <c r="AN121" i="20"/>
  <c r="AO143" i="20"/>
  <c r="AL143" i="20"/>
  <c r="AO148" i="20"/>
  <c r="AO153" i="20"/>
  <c r="AM155" i="20"/>
  <c r="AN157" i="20"/>
  <c r="AM157" i="20"/>
  <c r="AN163" i="20"/>
  <c r="AS33" i="20"/>
  <c r="AO165" i="20"/>
  <c r="AM167" i="20"/>
  <c r="AO171" i="20"/>
  <c r="AL171" i="20"/>
  <c r="AN175" i="20"/>
  <c r="AO192" i="20"/>
  <c r="AL193" i="20"/>
  <c r="AM194" i="20"/>
  <c r="AN80" i="19"/>
  <c r="AO71" i="19"/>
  <c r="AN129" i="19"/>
  <c r="AQ129" i="19" s="1"/>
  <c r="AR64" i="19" s="1"/>
  <c r="AN130" i="19"/>
  <c r="AN133" i="19"/>
  <c r="AN134" i="19"/>
  <c r="AM139" i="19"/>
  <c r="AO140" i="19"/>
  <c r="AO144" i="19"/>
  <c r="AM158" i="19"/>
  <c r="AM162" i="19"/>
  <c r="AN164" i="19"/>
  <c r="AO165" i="19"/>
  <c r="AN168" i="19"/>
  <c r="AL172" i="19"/>
  <c r="AO178" i="19"/>
  <c r="AO182" i="19"/>
  <c r="AO190" i="19"/>
  <c r="AO194" i="19"/>
  <c r="AO198" i="19"/>
  <c r="AQ198" i="19" s="1"/>
  <c r="AS68" i="19" s="1"/>
  <c r="C80" i="20"/>
  <c r="AM84" i="20"/>
  <c r="AR31" i="20"/>
  <c r="AM99" i="20"/>
  <c r="AN107" i="20"/>
  <c r="AM111" i="20"/>
  <c r="AO115" i="20"/>
  <c r="AR63" i="20"/>
  <c r="AL130" i="20"/>
  <c r="AM139" i="20"/>
  <c r="AN141" i="20"/>
  <c r="AM141" i="20"/>
  <c r="C152" i="20"/>
  <c r="AN152" i="20"/>
  <c r="AN158" i="20"/>
  <c r="C164" i="20"/>
  <c r="AN164" i="20"/>
  <c r="AN169" i="20"/>
  <c r="AM169" i="20"/>
  <c r="AS39" i="20"/>
  <c r="C176" i="20"/>
  <c r="AO177" i="20"/>
  <c r="AL177" i="20"/>
  <c r="AM183" i="20"/>
  <c r="AN185" i="20"/>
  <c r="AM185" i="20"/>
  <c r="AS55" i="20"/>
  <c r="AN186" i="20"/>
  <c r="AL192" i="20"/>
  <c r="AO197" i="20"/>
  <c r="AN74" i="19"/>
  <c r="AM74" i="19"/>
  <c r="AO75" i="19"/>
  <c r="AL75" i="19"/>
  <c r="AN87" i="19"/>
  <c r="AM87" i="19"/>
  <c r="AN92" i="19"/>
  <c r="C102" i="19"/>
  <c r="AM106" i="19"/>
  <c r="AO107" i="19"/>
  <c r="AQ107" i="19" s="1"/>
  <c r="AR42" i="19" s="1"/>
  <c r="AM113" i="19"/>
  <c r="AO130" i="19"/>
  <c r="AQ130" i="19" s="1"/>
  <c r="AR65" i="19" s="1"/>
  <c r="AO134" i="19"/>
  <c r="AQ134" i="19" s="1"/>
  <c r="AM143" i="19"/>
  <c r="AN147" i="19"/>
  <c r="AM147" i="19"/>
  <c r="AO148" i="19"/>
  <c r="AO152" i="19"/>
  <c r="AQ152" i="19" s="1"/>
  <c r="AS22" i="19" s="1"/>
  <c r="AM163" i="19"/>
  <c r="AM166" i="19"/>
  <c r="AO169" i="19"/>
  <c r="AN176" i="19"/>
  <c r="AT9" i="20"/>
  <c r="AL72" i="20"/>
  <c r="AM73" i="20"/>
  <c r="AO75" i="20"/>
  <c r="AL75" i="20"/>
  <c r="AO80" i="20"/>
  <c r="AN89" i="20"/>
  <c r="AR24" i="20"/>
  <c r="C96" i="20"/>
  <c r="AN101" i="20"/>
  <c r="AR36" i="20"/>
  <c r="AN126" i="20"/>
  <c r="C128" i="20"/>
  <c r="AM131" i="20"/>
  <c r="AN134" i="20"/>
  <c r="AN142" i="20"/>
  <c r="AL158" i="20"/>
  <c r="AO164" i="20"/>
  <c r="AL164" i="20"/>
  <c r="AN170" i="20"/>
  <c r="AO176" i="20"/>
  <c r="AO191" i="20"/>
  <c r="AL191" i="20"/>
  <c r="C196" i="20"/>
  <c r="AN196" i="20"/>
  <c r="AL197" i="20"/>
  <c r="AO88" i="19"/>
  <c r="AQ88" i="19" s="1"/>
  <c r="AR23" i="19" s="1"/>
  <c r="AO93" i="19"/>
  <c r="AM95" i="19"/>
  <c r="AO97" i="19"/>
  <c r="AO102" i="19"/>
  <c r="AM108" i="19"/>
  <c r="AM110" i="19"/>
  <c r="AO111" i="19"/>
  <c r="AQ111" i="19" s="1"/>
  <c r="AR46" i="19" s="1"/>
  <c r="AM117" i="19"/>
  <c r="AM136" i="19"/>
  <c r="AM149" i="19"/>
  <c r="AM151" i="19"/>
  <c r="AM153" i="19"/>
  <c r="AM155" i="19"/>
  <c r="AO156" i="19"/>
  <c r="AO160" i="19"/>
  <c r="AM167" i="19"/>
  <c r="AM170" i="19"/>
  <c r="AM179" i="19"/>
  <c r="AM183" i="19"/>
  <c r="AM187" i="19"/>
  <c r="AN188" i="19"/>
  <c r="AQ188" i="19"/>
  <c r="AS58" i="19" s="1"/>
  <c r="AM191" i="19"/>
  <c r="AN192" i="19"/>
  <c r="AM195" i="19"/>
  <c r="AN196" i="19"/>
  <c r="AQ196" i="19" s="1"/>
  <c r="AS66" i="19" s="1"/>
  <c r="AM199" i="19"/>
  <c r="AM71" i="20"/>
  <c r="AM77" i="20"/>
  <c r="C84" i="20"/>
  <c r="AM88" i="20"/>
  <c r="AO96" i="20"/>
  <c r="AO97" i="20"/>
  <c r="C108" i="20"/>
  <c r="AN108" i="20"/>
  <c r="AN113" i="20"/>
  <c r="AR48" i="20"/>
  <c r="C120" i="20"/>
  <c r="AM123" i="20"/>
  <c r="AM125" i="20"/>
  <c r="AO128" i="20"/>
  <c r="AO129" i="20"/>
  <c r="AL129" i="20"/>
  <c r="AO137" i="20"/>
  <c r="AQ137" i="20" s="1"/>
  <c r="AS7" i="20" s="1"/>
  <c r="AL176" i="20"/>
  <c r="AS49" i="20"/>
  <c r="AO181" i="20"/>
  <c r="AL181" i="20"/>
  <c r="AM187" i="20"/>
  <c r="AO196" i="20"/>
  <c r="AQ178" i="19"/>
  <c r="AS48" i="19" s="1"/>
  <c r="AQ190" i="19"/>
  <c r="AS60" i="19" s="1"/>
  <c r="AL80" i="20"/>
  <c r="AQ80" i="20" s="1"/>
  <c r="AL84" i="20"/>
  <c r="AQ84" i="20" s="1"/>
  <c r="AL145" i="20"/>
  <c r="AL148" i="20"/>
  <c r="AQ148" i="20" s="1"/>
  <c r="AL149" i="20"/>
  <c r="AL81" i="20"/>
  <c r="AL139" i="20"/>
  <c r="AL79" i="20"/>
  <c r="AL83" i="20"/>
  <c r="AQ169" i="19"/>
  <c r="AS39" i="19" s="1"/>
  <c r="AL190" i="19"/>
  <c r="AL194" i="19"/>
  <c r="AQ194" i="19" s="1"/>
  <c r="AS64" i="19" s="1"/>
  <c r="AL198" i="19"/>
  <c r="AL184" i="19"/>
  <c r="AL178" i="19"/>
  <c r="AL180" i="19"/>
  <c r="AL92" i="19"/>
  <c r="AL73" i="19"/>
  <c r="AL140" i="19"/>
  <c r="AL114" i="19"/>
  <c r="AL126" i="19"/>
  <c r="AL107" i="19"/>
  <c r="AL108" i="19"/>
  <c r="AL113" i="19"/>
  <c r="AL119" i="19"/>
  <c r="AL131" i="19"/>
  <c r="AL171" i="19"/>
  <c r="AL189" i="19"/>
  <c r="AQ189" i="19" s="1"/>
  <c r="AS59" i="19" s="1"/>
  <c r="AL193" i="19"/>
  <c r="AL197" i="19"/>
  <c r="AL106" i="19"/>
  <c r="AQ106" i="19" s="1"/>
  <c r="AR41" i="19" s="1"/>
  <c r="AL118" i="19"/>
  <c r="AL130" i="19"/>
  <c r="AL111" i="19"/>
  <c r="AL117" i="19"/>
  <c r="AL129" i="19"/>
  <c r="AL175" i="19"/>
  <c r="AL112" i="19"/>
  <c r="AL123" i="19"/>
  <c r="AL124" i="19"/>
  <c r="AL179" i="19"/>
  <c r="AL134" i="19"/>
  <c r="AL169" i="19"/>
  <c r="AL174" i="19"/>
  <c r="AL183" i="19"/>
  <c r="AL188" i="19"/>
  <c r="AL192" i="19"/>
  <c r="AQ192" i="19" s="1"/>
  <c r="AS62" i="19" s="1"/>
  <c r="AL196" i="19"/>
  <c r="AL110" i="19"/>
  <c r="AL187" i="19"/>
  <c r="AL199" i="19"/>
  <c r="AL122" i="19"/>
  <c r="AL182" i="19"/>
  <c r="AQ182" i="19" s="1"/>
  <c r="AS52" i="19" s="1"/>
  <c r="AL191" i="19"/>
  <c r="AL195" i="19"/>
  <c r="AQ79" i="20"/>
  <c r="AM90" i="20"/>
  <c r="AM98" i="20"/>
  <c r="AM106" i="20"/>
  <c r="AM114" i="20"/>
  <c r="AM122" i="20"/>
  <c r="AM133" i="20"/>
  <c r="AQ146" i="20"/>
  <c r="AO152" i="20"/>
  <c r="AL152" i="20"/>
  <c r="AS36" i="20"/>
  <c r="AS35" i="20"/>
  <c r="AM186" i="20"/>
  <c r="AS27" i="20"/>
  <c r="AS28" i="20"/>
  <c r="AS58" i="20"/>
  <c r="C139" i="20"/>
  <c r="C74" i="20"/>
  <c r="C143" i="20"/>
  <c r="AQ143" i="20" s="1"/>
  <c r="AS13" i="20" s="1"/>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Q141" i="20"/>
  <c r="AS11" i="20" s="1"/>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C77" i="20"/>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Q149" i="19"/>
  <c r="AS19" i="19" s="1"/>
  <c r="AL102" i="19"/>
  <c r="AL160" i="19"/>
  <c r="AL163" i="19"/>
  <c r="AL152" i="19"/>
  <c r="AL156" i="19"/>
  <c r="AL158" i="19"/>
  <c r="AQ158" i="19" s="1"/>
  <c r="AS28" i="19" s="1"/>
  <c r="AL153" i="19"/>
  <c r="AQ153" i="19" s="1"/>
  <c r="AS23" i="19" s="1"/>
  <c r="AL79" i="19"/>
  <c r="AL144" i="19"/>
  <c r="AL76" i="19"/>
  <c r="AL165" i="19"/>
  <c r="AL98" i="19"/>
  <c r="AL159" i="19"/>
  <c r="AL91" i="19"/>
  <c r="AL90" i="19"/>
  <c r="AL101" i="19"/>
  <c r="AL162" i="19"/>
  <c r="AQ162" i="19" s="1"/>
  <c r="AS32" i="19" s="1"/>
  <c r="AL95" i="19"/>
  <c r="AL96" i="19"/>
  <c r="AQ96" i="19" s="1"/>
  <c r="AL167" i="19"/>
  <c r="AL87" i="19"/>
  <c r="AL94" i="19"/>
  <c r="AL93" i="19"/>
  <c r="AL155" i="19"/>
  <c r="AQ155" i="19" s="1"/>
  <c r="AS25" i="19" s="1"/>
  <c r="AL148" i="19"/>
  <c r="AL77" i="19"/>
  <c r="AL143" i="19"/>
  <c r="AL141" i="19"/>
  <c r="AL139" i="19"/>
  <c r="AQ139" i="19" s="1"/>
  <c r="AS9" i="19" s="1"/>
  <c r="AL71" i="19"/>
  <c r="AQ71" i="19" s="1"/>
  <c r="AR6" i="19" s="1"/>
  <c r="AL137" i="19"/>
  <c r="AQ137" i="19" s="1"/>
  <c r="AS7" i="19" s="1"/>
  <c r="AL72" i="19"/>
  <c r="AL149" i="19"/>
  <c r="AL147" i="19"/>
  <c r="AQ147" i="19" s="1"/>
  <c r="AL82" i="19"/>
  <c r="AQ82" i="19" s="1"/>
  <c r="AR17" i="19" s="1"/>
  <c r="AL146" i="19"/>
  <c r="AQ146" i="19" s="1"/>
  <c r="AL86" i="19"/>
  <c r="AQ78" i="19"/>
  <c r="AR13" i="19" s="1"/>
  <c r="C91" i="19"/>
  <c r="C156" i="19"/>
  <c r="C169" i="19"/>
  <c r="C104" i="19"/>
  <c r="C74" i="19"/>
  <c r="AQ74" i="19" s="1"/>
  <c r="AR9" i="19" s="1"/>
  <c r="AN83" i="19"/>
  <c r="AL89" i="19"/>
  <c r="AO90" i="19"/>
  <c r="AN101" i="19"/>
  <c r="AN103" i="19"/>
  <c r="AO105" i="19"/>
  <c r="AQ105" i="19" s="1"/>
  <c r="AR40" i="19" s="1"/>
  <c r="AL105" i="19"/>
  <c r="AO112" i="19"/>
  <c r="AQ112" i="19" s="1"/>
  <c r="AR47" i="19" s="1"/>
  <c r="AO118" i="19"/>
  <c r="AQ118" i="19" s="1"/>
  <c r="AR53" i="19" s="1"/>
  <c r="AM120" i="19"/>
  <c r="AL132" i="19"/>
  <c r="AO142" i="19"/>
  <c r="AL142" i="19"/>
  <c r="AN172" i="19"/>
  <c r="AQ172" i="19" s="1"/>
  <c r="AS42" i="19" s="1"/>
  <c r="AN183" i="19"/>
  <c r="AM185" i="19"/>
  <c r="C123" i="19"/>
  <c r="C188" i="19"/>
  <c r="C75" i="19"/>
  <c r="C140" i="19"/>
  <c r="C191" i="19"/>
  <c r="C126" i="19"/>
  <c r="AL81" i="19"/>
  <c r="AL85" i="19"/>
  <c r="AO86" i="19"/>
  <c r="AQ86" i="19" s="1"/>
  <c r="AR21" i="19" s="1"/>
  <c r="AM93" i="19"/>
  <c r="AN100" i="19"/>
  <c r="AO104" i="19"/>
  <c r="AQ104" i="19" s="1"/>
  <c r="AR39" i="19" s="1"/>
  <c r="AN115" i="19"/>
  <c r="AQ115" i="19" s="1"/>
  <c r="AR50" i="19" s="1"/>
  <c r="AM148" i="19"/>
  <c r="AN151" i="19"/>
  <c r="AQ151" i="19" s="1"/>
  <c r="AS21" i="19" s="1"/>
  <c r="AO157" i="19"/>
  <c r="AL157" i="19"/>
  <c r="AQ157" i="19" s="1"/>
  <c r="AS27" i="19" s="1"/>
  <c r="AM164" i="19"/>
  <c r="AQ164" i="19" s="1"/>
  <c r="AS34" i="19" s="1"/>
  <c r="AN167" i="19"/>
  <c r="AQ167" i="19" s="1"/>
  <c r="AO173" i="19"/>
  <c r="AQ173" i="19" s="1"/>
  <c r="AS43" i="19" s="1"/>
  <c r="AL173" i="19"/>
  <c r="AN187" i="19"/>
  <c r="C162" i="19"/>
  <c r="C97" i="19"/>
  <c r="C150" i="19"/>
  <c r="C85" i="19"/>
  <c r="C165" i="19"/>
  <c r="C100" i="19"/>
  <c r="C157" i="19"/>
  <c r="C92" i="19"/>
  <c r="C179" i="19"/>
  <c r="C114" i="19"/>
  <c r="AO103" i="19"/>
  <c r="AQ103" i="19" s="1"/>
  <c r="AL103" i="19"/>
  <c r="C111" i="19"/>
  <c r="C176" i="19"/>
  <c r="C198" i="19"/>
  <c r="C133" i="19"/>
  <c r="AO76" i="19"/>
  <c r="AL83" i="19"/>
  <c r="C99" i="19"/>
  <c r="C164" i="19"/>
  <c r="C183" i="19"/>
  <c r="C118" i="19"/>
  <c r="C186" i="19"/>
  <c r="C121" i="19"/>
  <c r="C127" i="19"/>
  <c r="C192" i="19"/>
  <c r="AM73" i="19"/>
  <c r="AM77" i="19"/>
  <c r="AM88" i="19"/>
  <c r="AN96" i="19"/>
  <c r="AM98" i="19"/>
  <c r="AL104" i="19"/>
  <c r="AN107" i="19"/>
  <c r="AO109" i="19"/>
  <c r="AL109" i="19"/>
  <c r="AO122" i="19"/>
  <c r="AQ122" i="19" s="1"/>
  <c r="AR57" i="19" s="1"/>
  <c r="AM124" i="19"/>
  <c r="AO128" i="19"/>
  <c r="AM137" i="19"/>
  <c r="AN143" i="19"/>
  <c r="AO145" i="19"/>
  <c r="AL145" i="19"/>
  <c r="AQ145" i="19" s="1"/>
  <c r="AS15" i="19" s="1"/>
  <c r="AO150" i="19"/>
  <c r="AL150" i="19"/>
  <c r="AM152" i="19"/>
  <c r="AN155" i="19"/>
  <c r="AO161" i="19"/>
  <c r="AL161" i="19"/>
  <c r="AO166" i="19"/>
  <c r="AL166" i="19"/>
  <c r="AM168" i="19"/>
  <c r="AQ168" i="19" s="1"/>
  <c r="AN171" i="19"/>
  <c r="AQ171" i="19" s="1"/>
  <c r="AS41" i="19" s="1"/>
  <c r="AO177" i="19"/>
  <c r="AQ177" i="19" s="1"/>
  <c r="AS47" i="19" s="1"/>
  <c r="AL177" i="19"/>
  <c r="AN180" i="19"/>
  <c r="AQ180" i="19" s="1"/>
  <c r="AS50" i="19" s="1"/>
  <c r="AN186" i="19"/>
  <c r="AO72" i="19"/>
  <c r="AO80" i="19"/>
  <c r="AQ80" i="19" s="1"/>
  <c r="AR15" i="19" s="1"/>
  <c r="AO84" i="19"/>
  <c r="AQ84" i="19" s="1"/>
  <c r="AR19" i="19" s="1"/>
  <c r="AN97" i="19"/>
  <c r="AO116" i="19"/>
  <c r="AQ116" i="19" s="1"/>
  <c r="AR51" i="19" s="1"/>
  <c r="B6" i="19"/>
  <c r="C189" i="19"/>
  <c r="C124" i="19"/>
  <c r="AM81" i="19"/>
  <c r="AM85" i="19"/>
  <c r="AN93" i="19"/>
  <c r="AN95" i="19"/>
  <c r="AO100" i="19"/>
  <c r="AM104" i="19"/>
  <c r="AN119" i="19"/>
  <c r="AQ119" i="19" s="1"/>
  <c r="AR54" i="19" s="1"/>
  <c r="AO121" i="19"/>
  <c r="AL121" i="19"/>
  <c r="AM157" i="19"/>
  <c r="AM173" i="19"/>
  <c r="AO186" i="19"/>
  <c r="AQ186" i="19" s="1"/>
  <c r="AS56" i="19" s="1"/>
  <c r="AL186" i="19"/>
  <c r="C142" i="19"/>
  <c r="C77" i="19"/>
  <c r="C195" i="19"/>
  <c r="C130" i="19"/>
  <c r="AM72" i="19"/>
  <c r="AM80" i="19"/>
  <c r="AM84" i="19"/>
  <c r="AN114" i="19"/>
  <c r="AL116" i="19"/>
  <c r="AN131" i="19"/>
  <c r="AQ131" i="19" s="1"/>
  <c r="AR66" i="19" s="1"/>
  <c r="AO133" i="19"/>
  <c r="AQ133" i="19" s="1"/>
  <c r="AR68" i="19" s="1"/>
  <c r="AL133" i="19"/>
  <c r="AM141" i="19"/>
  <c r="AN154" i="19"/>
  <c r="AN170" i="19"/>
  <c r="AO181" i="19"/>
  <c r="AQ181" i="19" s="1"/>
  <c r="AS51" i="19" s="1"/>
  <c r="AL181" i="19"/>
  <c r="AN184" i="19"/>
  <c r="AQ184" i="19" s="1"/>
  <c r="AS54" i="19" s="1"/>
  <c r="C137" i="19"/>
  <c r="C72" i="19"/>
  <c r="C153" i="19"/>
  <c r="C88" i="19"/>
  <c r="C174" i="19"/>
  <c r="C109" i="19"/>
  <c r="C115" i="19"/>
  <c r="C180" i="19"/>
  <c r="AM76" i="19"/>
  <c r="AM94" i="19"/>
  <c r="C87" i="19"/>
  <c r="C152" i="19"/>
  <c r="C177" i="19"/>
  <c r="C112" i="19"/>
  <c r="C193" i="19"/>
  <c r="C128" i="19"/>
  <c r="AN89" i="19"/>
  <c r="AN91" i="19"/>
  <c r="AL97" i="19"/>
  <c r="AO98" i="19"/>
  <c r="AO99" i="19"/>
  <c r="AL99" i="19"/>
  <c r="AN105" i="19"/>
  <c r="AO114" i="19"/>
  <c r="AQ114" i="19" s="1"/>
  <c r="AR49" i="19" s="1"/>
  <c r="AM116" i="19"/>
  <c r="AO120" i="19"/>
  <c r="AQ120" i="19" s="1"/>
  <c r="AR55" i="19" s="1"/>
  <c r="AN126" i="19"/>
  <c r="AL128" i="19"/>
  <c r="AO154" i="19"/>
  <c r="AL154" i="19"/>
  <c r="AQ154" i="19" s="1"/>
  <c r="AS24" i="19" s="1"/>
  <c r="AM156" i="19"/>
  <c r="AN159" i="19"/>
  <c r="AO170" i="19"/>
  <c r="AQ170" i="19" s="1"/>
  <c r="AS40" i="19" s="1"/>
  <c r="AL170" i="19"/>
  <c r="AM172" i="19"/>
  <c r="AN175" i="19"/>
  <c r="AQ175" i="19" s="1"/>
  <c r="AS45" i="19" s="1"/>
  <c r="C103" i="19"/>
  <c r="C168" i="19"/>
  <c r="AN73" i="19"/>
  <c r="AQ73" i="19" s="1"/>
  <c r="AR8" i="19" s="1"/>
  <c r="AN77" i="19"/>
  <c r="C94" i="19"/>
  <c r="AL100" i="19"/>
  <c r="AQ100" i="19" s="1"/>
  <c r="AR35" i="19" s="1"/>
  <c r="AO132" i="19"/>
  <c r="AQ132" i="19" s="1"/>
  <c r="AR67" i="19" s="1"/>
  <c r="AN138" i="19"/>
  <c r="AM145" i="19"/>
  <c r="AM161" i="19"/>
  <c r="AO185" i="19"/>
  <c r="AQ185" i="19" s="1"/>
  <c r="AS55" i="19" s="1"/>
  <c r="AL185" i="19"/>
  <c r="C79" i="19"/>
  <c r="C144" i="19"/>
  <c r="C181" i="19"/>
  <c r="C116" i="19"/>
  <c r="AO94" i="19"/>
  <c r="AM100" i="19"/>
  <c r="C106" i="19"/>
  <c r="AO138" i="19"/>
  <c r="AL138" i="19"/>
  <c r="AN179" i="19"/>
  <c r="AQ72" i="19"/>
  <c r="AR7" i="19" s="1"/>
  <c r="AQ75" i="19"/>
  <c r="AR10" i="19" s="1"/>
  <c r="AN79" i="19"/>
  <c r="AM86" i="19"/>
  <c r="C90" i="19"/>
  <c r="AN118" i="19"/>
  <c r="AL120" i="19"/>
  <c r="AN123" i="19"/>
  <c r="AQ123" i="19" s="1"/>
  <c r="AR58" i="19" s="1"/>
  <c r="AO125" i="19"/>
  <c r="AQ125" i="19" s="1"/>
  <c r="AR60" i="19" s="1"/>
  <c r="AL125" i="19"/>
  <c r="AN142" i="19"/>
  <c r="AM176" i="19"/>
  <c r="AM181" i="19"/>
  <c r="C136" i="19"/>
  <c r="AQ136" i="19" s="1"/>
  <c r="AS6" i="19" s="1"/>
  <c r="C148" i="19"/>
  <c r="C160" i="19"/>
  <c r="C172" i="19"/>
  <c r="C184" i="19"/>
  <c r="C196" i="19"/>
  <c r="C76" i="19"/>
  <c r="C80" i="19"/>
  <c r="C84" i="19"/>
  <c r="C96" i="19"/>
  <c r="C108" i="19"/>
  <c r="C120" i="19"/>
  <c r="C132" i="19"/>
  <c r="C73" i="19"/>
  <c r="C81" i="19"/>
  <c r="C89" i="19"/>
  <c r="C93" i="19"/>
  <c r="C101" i="19"/>
  <c r="C105" i="19"/>
  <c r="C113" i="19"/>
  <c r="C117" i="19"/>
  <c r="C125" i="19"/>
  <c r="C129" i="19"/>
  <c r="C134" i="19"/>
  <c r="AS70" i="19" l="1"/>
  <c r="AS69" i="19"/>
  <c r="AR70" i="19"/>
  <c r="AR69" i="19"/>
  <c r="AQ95" i="19"/>
  <c r="AQ126" i="19"/>
  <c r="AR61" i="19" s="1"/>
  <c r="AQ140" i="19"/>
  <c r="AS10" i="19" s="1"/>
  <c r="AQ156" i="19"/>
  <c r="AS26" i="19" s="1"/>
  <c r="AQ99" i="19"/>
  <c r="AR34" i="19" s="1"/>
  <c r="AQ141" i="19"/>
  <c r="AS11" i="19" s="1"/>
  <c r="AQ101" i="19"/>
  <c r="AR36" i="19" s="1"/>
  <c r="AQ166" i="19"/>
  <c r="AS36" i="19" s="1"/>
  <c r="AQ128" i="19"/>
  <c r="AR63" i="19" s="1"/>
  <c r="AQ90" i="19"/>
  <c r="AR25" i="19" s="1"/>
  <c r="AQ163" i="19"/>
  <c r="AS33" i="19" s="1"/>
  <c r="AQ92" i="19"/>
  <c r="AR27" i="19" s="1"/>
  <c r="AR15" i="20"/>
  <c r="AQ91" i="19"/>
  <c r="AR26" i="19" s="1"/>
  <c r="AQ160" i="19"/>
  <c r="AS30" i="19" s="1"/>
  <c r="AQ97" i="19"/>
  <c r="AR32" i="19" s="1"/>
  <c r="AQ161" i="19"/>
  <c r="AS31" i="19" s="1"/>
  <c r="AQ148" i="19"/>
  <c r="AS18" i="19" s="1"/>
  <c r="AQ159" i="19"/>
  <c r="AS29" i="19" s="1"/>
  <c r="AQ102" i="19"/>
  <c r="AR38" i="19" s="1"/>
  <c r="AQ98" i="19"/>
  <c r="AR33" i="19" s="1"/>
  <c r="AQ93" i="19"/>
  <c r="AR28" i="19" s="1"/>
  <c r="AQ165" i="19"/>
  <c r="AS35" i="19" s="1"/>
  <c r="AQ77" i="20"/>
  <c r="AR12" i="20" s="1"/>
  <c r="AQ89" i="19"/>
  <c r="AR24" i="19" s="1"/>
  <c r="AQ94" i="19"/>
  <c r="AR29" i="19" s="1"/>
  <c r="AQ150" i="19"/>
  <c r="AS20" i="19" s="1"/>
  <c r="AQ85" i="19"/>
  <c r="AR20" i="19" s="1"/>
  <c r="AQ87" i="19"/>
  <c r="AR22" i="19" s="1"/>
  <c r="AQ144" i="19"/>
  <c r="AQ73" i="20"/>
  <c r="AR8" i="20" s="1"/>
  <c r="AQ81" i="19"/>
  <c r="AR16" i="19" s="1"/>
  <c r="AQ79" i="19"/>
  <c r="AR20" i="20"/>
  <c r="AS16" i="20"/>
  <c r="AR19" i="20"/>
  <c r="AQ82" i="20"/>
  <c r="AR17" i="20" s="1"/>
  <c r="AQ83" i="20"/>
  <c r="AR18" i="20" s="1"/>
  <c r="AQ149" i="20"/>
  <c r="AS19" i="20" s="1"/>
  <c r="AQ138" i="20"/>
  <c r="AS8" i="20" s="1"/>
  <c r="AQ150" i="20"/>
  <c r="AS20" i="20" s="1"/>
  <c r="AQ86" i="20"/>
  <c r="AR22" i="20" s="1"/>
  <c r="AQ147" i="20"/>
  <c r="AS17" i="20" s="1"/>
  <c r="AQ78" i="20"/>
  <c r="AR13" i="20" s="1"/>
  <c r="AQ74" i="20"/>
  <c r="AR9" i="20" s="1"/>
  <c r="AR31" i="19"/>
  <c r="AR30" i="19"/>
  <c r="AS37" i="19"/>
  <c r="AS38" i="19"/>
  <c r="AS17" i="19"/>
  <c r="AS16" i="19"/>
  <c r="AS22" i="20"/>
  <c r="AR21" i="20"/>
  <c r="AQ142" i="20"/>
  <c r="AS12" i="20" s="1"/>
  <c r="B136" i="20"/>
  <c r="B71" i="20"/>
  <c r="AQ144" i="20"/>
  <c r="AS14" i="20" s="1"/>
  <c r="AQ77" i="19"/>
  <c r="AR12" i="19" s="1"/>
  <c r="AQ143" i="19"/>
  <c r="AS14" i="19" s="1"/>
  <c r="AR14" i="19"/>
  <c r="AQ138" i="19"/>
  <c r="AS8" i="19" s="1"/>
  <c r="B136" i="19"/>
  <c r="B71" i="19"/>
  <c r="AQ142" i="19"/>
  <c r="AS12" i="19" s="1"/>
  <c r="AQ76" i="19"/>
  <c r="AR11" i="19" s="1"/>
  <c r="AS21" i="20" l="1"/>
  <c r="AR37" i="19"/>
  <c r="AS15" i="20"/>
  <c r="AR14" i="20"/>
  <c r="AS18" i="20"/>
  <c r="AS13" i="1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W17" i="20"/>
  <c r="AL37" i="19"/>
  <c r="AT37" i="19" s="1"/>
  <c r="AL25" i="19"/>
  <c r="AT25" i="19" s="1"/>
  <c r="AL31" i="19"/>
  <c r="AT31" i="19" s="1"/>
  <c r="AL26" i="19"/>
  <c r="AT26" i="19" s="1"/>
  <c r="AL28" i="19"/>
  <c r="AT28" i="19" s="1"/>
  <c r="AL35" i="19"/>
  <c r="AT35" i="19" s="1"/>
  <c r="AL23" i="19"/>
  <c r="AT23" i="19" s="1"/>
  <c r="AL29" i="19"/>
  <c r="AT29" i="19" s="1"/>
  <c r="AL34" i="19"/>
  <c r="AT34" i="19" s="1"/>
  <c r="AL27" i="19"/>
  <c r="AT27" i="19" s="1"/>
  <c r="AL24" i="19"/>
  <c r="AT24" i="19" s="1"/>
  <c r="AL30" i="19"/>
  <c r="AT30" i="19" s="1"/>
  <c r="AL33" i="19"/>
  <c r="AT33" i="19" s="1"/>
  <c r="AL36" i="19"/>
  <c r="AT36" i="19" s="1"/>
  <c r="AL20" i="19"/>
  <c r="AT20" i="19" s="1"/>
  <c r="AL32" i="19"/>
  <c r="AT32"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1" i="19" l="1"/>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C2" i="7" l="1"/>
  <c r="G14" i="4" l="1"/>
  <c r="AW15" i="20" s="1"/>
  <c r="AU8" i="20"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8"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00000000-0006-0000-0700-00000A000000}">
      <text>
        <r>
          <rPr>
            <b/>
            <sz val="9"/>
            <color indexed="81"/>
            <rFont val="MS P ゴシック"/>
            <family val="3"/>
            <charset val="128"/>
          </rPr>
          <t xml:space="preserve">リモート送信条件成立：IG ON 且つ PTS ONが15[s]以上
</t>
        </r>
      </text>
    </comment>
    <comment ref="E81" authorId="1" shapeId="0" xr:uid="{00000000-0006-0000-0700-00000B000000}">
      <text>
        <r>
          <rPr>
            <b/>
            <sz val="9"/>
            <color indexed="81"/>
            <rFont val="MS P ゴシック"/>
            <family val="3"/>
            <charset val="128"/>
          </rPr>
          <t xml:space="preserve">IG ON 且つ ST OFF
</t>
        </r>
      </text>
    </comment>
    <comment ref="F81" authorId="1" shapeId="0" xr:uid="{00000000-0006-0000-0700-00000C000000}">
      <text>
        <r>
          <rPr>
            <b/>
            <sz val="9"/>
            <color indexed="81"/>
            <rFont val="MS P ゴシック"/>
            <family val="3"/>
            <charset val="128"/>
          </rPr>
          <t>IG ON</t>
        </r>
      </text>
    </comment>
    <comment ref="G81" authorId="1" shapeId="0" xr:uid="{00000000-0006-0000-0700-00000D000000}">
      <text>
        <r>
          <rPr>
            <b/>
            <sz val="9"/>
            <color indexed="81"/>
            <rFont val="MS P ゴシック"/>
            <family val="3"/>
            <charset val="128"/>
          </rPr>
          <t xml:space="preserve">IG OFF 且つ IG OFF後25[m]未満
</t>
        </r>
      </text>
    </comment>
    <comment ref="H81" authorId="1" shapeId="0" xr:uid="{00000000-0006-0000-0700-00000E000000}">
      <text>
        <r>
          <rPr>
            <b/>
            <sz val="9"/>
            <color indexed="81"/>
            <rFont val="MS P ゴシック"/>
            <family val="3"/>
            <charset val="128"/>
          </rPr>
          <t xml:space="preserve">IG OFF
</t>
        </r>
      </text>
    </comment>
    <comment ref="I81" authorId="1" shapeId="0" xr:uid="{00000000-0006-0000-0700-00000F000000}">
      <text>
        <r>
          <rPr>
            <b/>
            <sz val="9"/>
            <color indexed="81"/>
            <rFont val="MS P ゴシック"/>
            <family val="3"/>
            <charset val="128"/>
          </rPr>
          <t xml:space="preserve">IG ON 又は IG OFF後25[m]未満
</t>
        </r>
      </text>
    </comment>
    <comment ref="J81"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<sst xmlns="http://schemas.openxmlformats.org/spreadsheetml/2006/main" count="4717" uniqueCount="359">
  <si>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</si>
  <si>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</si>
  <si>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</si>
  <si>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</si>
  <si>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</si>
  <si>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</si>
  <si>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</si>
  <si>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</si>
  <si>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</si>
  <si>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</si>
  <si>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</si>
  <si>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</si>
  <si>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</si>
  <si>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</si>
  <si>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</si>
  <si>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</si>
  <si>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</si>
  <si>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</si>
  <si>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</si>
  <si>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</si>
  <si>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</si>
  <si>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</si>
  <si>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</si>
  <si>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</si>
  <si>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</si>
  <si>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</si>
  <si>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</si>
  <si>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</si>
  <si>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</si>
  <si>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</si>
  <si>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</si>
  <si>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</si>
  <si>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</si>
  <si>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</si>
  <si>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</si>
  <si>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</si>
  <si>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</si>
  <si>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</si>
  <si>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</si>
  <si>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</si>
  <si>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</si>
  <si>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</si>
  <si>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</si>
  <si>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</si>
  <si>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</si>
  <si>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</si>
  <si>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</si>
  <si>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</si>
  <si>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</si>
  <si>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</si>
  <si>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</si>
  <si>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</si>
  <si>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</si>
  <si>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</si>
  <si>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</si>
  <si>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</si>
  <si>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</si>
  <si>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</si>
  <si>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</si>
  <si>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</si>
  <si>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</si>
  <si>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</si>
  <si>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</si>
  <si>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</si>
  <si>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</si>
  <si>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</si>
  <si>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</si>
  <si>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</si>
  <si>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</si>
  <si>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</si>
  <si>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</si>
  <si>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</si>
  <si>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</si>
  <si>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</si>
  <si>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</si>
  <si>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</si>
  <si>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</si>
  <si>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</si>
  <si>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</si>
  <si>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</si>
  <si>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</si>
  <si>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</si>
  <si>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</si>
  <si>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</si>
  <si>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</si>
  <si>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</si>
  <si>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</si>
  <si>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</si>
  <si>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</si>
  <si>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</si>
  <si>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</si>
  <si>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</si>
  <si>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</si>
  <si>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</si>
  <si>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</si>
  <si>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</si>
  <si>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</si>
  <si>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</si>
  <si>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</si>
  <si>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</si>
  <si>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</si>
  <si>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</si>
  <si>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</si>
  <si>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</si>
  <si>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</si>
  <si>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</si>
  <si>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</si>
  <si>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</si>
  <si>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</si>
  <si>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</si>
  <si>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</si>
  <si>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</si>
  <si>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</si>
  <si>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</si>
  <si>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</si>
  <si>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</si>
  <si>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</si>
  <si>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</si>
  <si>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</si>
  <si>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</si>
  <si>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</si>
  <si>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</si>
  <si>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</si>
  <si>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</si>
  <si>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</si>
  <si>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</si>
  <si>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</si>
  <si>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</si>
  <si>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</si>
  <si>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</si>
  <si>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</si>
  <si>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</si>
  <si>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</si>
  <si>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</si>
  <si>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</si>
  <si>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</si>
  <si>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</si>
  <si>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</si>
  <si>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</si>
  <si>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</si>
  <si>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</si>
  <si>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</si>
  <si>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</si>
  <si>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</si>
  <si>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</si>
  <si>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</si>
  <si>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</si>
  <si>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</si>
  <si>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</si>
  <si>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</si>
  <si>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</si>
  <si>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</si>
  <si>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</si>
  <si>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</si>
  <si>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</si>
  <si>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</si>
  <si>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</si>
  <si>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</si>
  <si>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</si>
  <si>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</si>
  <si>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</si>
  <si>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</si>
  <si>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</si>
  <si>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</si>
  <si>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</si>
  <si>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</si>
  <si>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</si>
  <si>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</si>
  <si>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</si>
  <si>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</si>
  <si>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</si>
  <si>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</si>
  <si>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</si>
  <si>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</si>
  <si>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</si>
  <si>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</si>
  <si>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</si>
  <si>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</si>
  <si>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</si>
  <si>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</si>
  <si>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</si>
  <si>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</si>
  <si>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</si>
  <si>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</si>
  <si>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</si>
  <si>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</si>
  <si>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</si>
  <si>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</si>
  <si>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</si>
  <si>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</si>
  <si>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</si>
  <si>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</si>
  <si>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</si>
  <si>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</si>
  <si>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</si>
  <si>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</si>
  <si>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</si>
  <si>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</si>
  <si>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</si>
  <si>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</si>
  <si>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</si>
  <si>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</si>
  <si>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</si>
  <si>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</si>
  <si>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</si>
  <si>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</si>
  <si>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</si>
  <si>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</si>
  <si>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</si>
  <si>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</si>
  <si>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</si>
  <si>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</si>
  <si>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</si>
  <si>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</si>
  <si>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</si>
  <si>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</si>
  <si>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</si>
  <si>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</si>
  <si>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</si>
  <si>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</si>
  <si>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</si>
  <si>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</si>
  <si>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</si>
  <si>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</si>
  <si>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</si>
  <si>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</si>
  <si>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</si>
  <si>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</si>
  <si>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</si>
  <si>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</si>
  <si>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ABSW</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</si>
  <si>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</si>
  <si>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</si>
  <si>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</si>
  <si>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</si>
  <si>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</si>
  <si>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</si>
  <si>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</si>
  <si>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</si>
  <si>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</si>
  <si>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</si>
  <si>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</si>
  <si>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</si>
  <si>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VSC1S95</t>
    <phoneticPr fontId="2"/>
  </si>
  <si>
    <t>VSC1S95</t>
  </si>
  <si>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</si>
  <si>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</si>
  <si>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</si>
  <si>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</si>
  <si>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</si>
  <si>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</si>
  <si>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</si>
  <si>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</si>
  <si>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</si>
  <si>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</si>
  <si>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</si>
  <si>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*b</t>
    <phoneticPr fontId="2"/>
  </si>
  <si>
    <t>*b</t>
    <phoneticPr fontId="2"/>
  </si>
  <si>
    <t>点滅(4HZ)</t>
  </si>
  <si>
    <t>-</t>
    <phoneticPr fontId="2"/>
  </si>
  <si>
    <t>点灯</t>
  </si>
  <si>
    <t>点滅(1HZ)</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</si>
  <si>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</si>
  <si>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</si>
  <si>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</si>
  <si>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</si>
  <si>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</si>
  <si>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</si>
  <si>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</si>
  <si>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</si>
  <si>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</si>
  <si>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</si>
  <si>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</si>
  <si>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</si>
  <si>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</si>
  <si>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</si>
  <si>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</si>
  <si>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</si>
  <si>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</si>
  <si>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</si>
  <si>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</si>
  <si>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</si>
  <si>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</si>
  <si>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</si>
  <si>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</si>
  <si>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要求なし(0b)/
要求あり(1b)</t>
    <phoneticPr fontId="2"/>
  </si>
  <si>
    <t>IG ON + 通常 + 要求なし + 未定義</t>
  </si>
  <si>
    <t>IG ON + 通常 + 要求あり + 未定義</t>
  </si>
  <si>
    <t>IG ON + 未受信 + * + *</t>
    <phoneticPr fontId="2"/>
  </si>
  <si>
    <t>IG ON + 通信途絶 + * + *</t>
    <phoneticPr fontId="2"/>
  </si>
  <si>
    <t>IG ON + 未受信通信途絶 + * + *</t>
    <phoneticPr fontId="2"/>
  </si>
  <si>
    <t>IG OFF + * + * + *</t>
    <phoneticPr fontId="2"/>
  </si>
  <si>
    <t>UNKNOWN/
MALFUNC</t>
    <phoneticPr fontId="2"/>
  </si>
  <si>
    <t>MET1S35</t>
    <phoneticPr fontId="2"/>
  </si>
  <si>
    <t>VSC1S95_STS</t>
    <phoneticPr fontId="2"/>
  </si>
  <si>
    <t>VSC1S95_STS</t>
    <phoneticPr fontId="2"/>
  </si>
  <si>
    <t>DDRTWV</t>
    <phoneticPr fontId="2"/>
  </si>
  <si>
    <t>B_ABS</t>
    <phoneticPr fontId="2"/>
  </si>
  <si>
    <t>VSC1S95_STS</t>
    <phoneticPr fontId="2"/>
  </si>
  <si>
    <t>VSC1S95_STS</t>
    <phoneticPr fontId="2"/>
  </si>
  <si>
    <t>ABS_MID</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</si>
  <si>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</si>
  <si>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</si>
  <si>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</si>
  <si>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</si>
  <si>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</si>
  <si>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</si>
  <si>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</si>
  <si>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</si>
  <si>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</si>
  <si>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ON_RW</t>
  </si>
  <si>
    <t>ON_RW</t>
    <phoneticPr fontId="2"/>
  </si>
  <si>
    <t>ON</t>
    <phoneticPr fontId="2"/>
  </si>
  <si>
    <t>FLASH_1HZ</t>
    <phoneticPr fontId="2"/>
  </si>
  <si>
    <t>ON_RW</t>
    <phoneticPr fontId="2"/>
  </si>
  <si>
    <t>UNKNOWN/
FLASH_4HZ/
ON/
FLASH_1HZ/
ON_RW</t>
    <phoneticPr fontId="2"/>
  </si>
  <si>
    <t>ON</t>
    <phoneticPr fontId="2"/>
  </si>
  <si>
    <t>DDRTWV</t>
    <phoneticPr fontId="2"/>
  </si>
  <si>
    <t>点滅(4HZ)</t>
    <phoneticPr fontId="2"/>
  </si>
  <si>
    <t>点灯</t>
    <phoneticPr fontId="2"/>
  </si>
  <si>
    <t>点滅(1HZ)</t>
    <phoneticPr fontId="2"/>
  </si>
  <si>
    <t>消灯(000b)/
消灯(001b)/
点滅(4HZ)(010b)/
点灯(011b)/
点滅(1HZ)(100b)/
点灯(111b)/
未定義(上記以外)</t>
    <phoneticPr fontId="2"/>
  </si>
  <si>
    <t>IG ON + 通常 + 要求なし + 消灯</t>
  </si>
  <si>
    <t>IG ON + 通常 + 要求なし + 点滅(4HZ)</t>
  </si>
  <si>
    <t>IG ON + 通常 + 要求なし + 点灯</t>
  </si>
  <si>
    <t>IG ON + 通常 + 要求なし + 点滅(1HZ)</t>
  </si>
  <si>
    <t>IG ON + 通常 + 要求あり + 消灯</t>
  </si>
  <si>
    <t>IG ON + 通常 + 要求あり + 点滅(4HZ)</t>
  </si>
  <si>
    <t>IG ON + 通常 + 要求あり + 点灯</t>
  </si>
  <si>
    <t>IG ON + 通常 + 要求あり + 点滅(1HZ)</t>
  </si>
  <si>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</si>
  <si>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</si>
  <si>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</si>
  <si>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</si>
  <si>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</si>
  <si>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</si>
  <si>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</si>
  <si>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</si>
  <si>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</si>
  <si>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</si>
  <si>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</si>
  <si>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</si>
  <si>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</si>
  <si>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</si>
  <si>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</si>
  <si>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</si>
  <si>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</si>
  <si>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</si>
  <si>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</si>
  <si>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</si>
  <si>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</si>
  <si>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</si>
  <si>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</si>
  <si>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</si>
  <si>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</si>
  <si>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</si>
  <si>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</si>
  <si>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1.1.1</t>
    <phoneticPr fontId="2"/>
  </si>
  <si>
    <t>品質総点検(R4)：Alert設計書の修正対応
[PD]シート
・数式の変更(AU8、AU10、AU11)
[TT]シート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</si>
</sst>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31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9"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77" xfId="3" applyFont="1" applyBorder="1">
      <alignment vertical="center"/>
    </xf>
    <xf numFmtId="0" fontId="22" fillId="0" borderId="78" xfId="3" applyFont="1" applyBorder="1">
      <alignment vertical="center"/>
    </xf>
    <xf numFmtId="0" fontId="22" fillId="0" borderId="78" xfId="3" applyFont="1" applyBorder="1" applyAlignment="1">
      <alignment horizontal="center" vertical="center"/>
    </xf>
    <xf numFmtId="0" fontId="22" fillId="0" borderId="77"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E31BF8C5-5AC8-498C-A0D3-F4CF1199D389}"/>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D93BB69-B3E5-4308-9A2E-256E6403F97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F368C85-0C94-44DE-B257-06B4EEA1DBC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A2936EFD-7F68-4B62-B100-ECC8D50C460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B44C044-5598-4E49-9FE7-36A6D257777B}"/>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DCA1CE36-1826-4977-BE28-873D635228E7}"/>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29</xdr:row>
      <xdr:rowOff>67234</xdr:rowOff>
    </xdr:from>
    <xdr:to>
      <xdr:col>11</xdr:col>
      <xdr:colOff>774700</xdr:colOff>
      <xdr:row>32</xdr:row>
      <xdr:rowOff>12700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87</xdr:row>
      <xdr:rowOff>44823</xdr:rowOff>
    </xdr:from>
    <xdr:to>
      <xdr:col>11</xdr:col>
      <xdr:colOff>560294</xdr:colOff>
      <xdr:row>89</xdr:row>
      <xdr:rowOff>68647</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42</xdr:col>
      <xdr:colOff>422544</xdr:colOff>
      <xdr:row>29</xdr:row>
      <xdr:rowOff>114300</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77</xdr:row>
      <xdr:rowOff>102446</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79</xdr:row>
      <xdr:rowOff>276162</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80</xdr:row>
      <xdr:rowOff>34857</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85409</xdr:colOff>
      <xdr:row>80</xdr:row>
      <xdr:rowOff>609524</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140724</xdr:colOff>
      <xdr:row>125</xdr:row>
      <xdr:rowOff>94433</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55</xdr:col>
      <xdr:colOff>480060</xdr:colOff>
      <xdr:row>11</xdr:row>
      <xdr:rowOff>68580</xdr:rowOff>
    </xdr:from>
    <xdr:to>
      <xdr:col>76</xdr:col>
      <xdr:colOff>316555</xdr:colOff>
      <xdr:row>58</xdr:row>
      <xdr:rowOff>18148</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110264</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43</xdr:row>
      <xdr:rowOff>162560</xdr:rowOff>
    </xdr:from>
    <xdr:to>
      <xdr:col>76</xdr:col>
      <xdr:colOff>264161</xdr:colOff>
      <xdr:row>56</xdr:row>
      <xdr:rowOff>5080</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75316081" y="9916160"/>
          <a:ext cx="6451600" cy="2219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38</xdr:row>
      <xdr:rowOff>76200</xdr:rowOff>
    </xdr:from>
    <xdr:to>
      <xdr:col>76</xdr:col>
      <xdr:colOff>289561</xdr:colOff>
      <xdr:row>43</xdr:row>
      <xdr:rowOff>127000</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75316081" y="8915400"/>
          <a:ext cx="6477000" cy="965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a:extLst>
            <a:ext uri="{FF2B5EF4-FFF2-40B4-BE49-F238E27FC236}">
              <a16:creationId xmlns:a16="http://schemas.microsoft.com/office/drawing/2014/main" id="{00000000-0008-0000-0700-00006F000000}"/>
            </a:ext>
          </a:extLst>
        </xdr:cNvPr>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a:extLst>
            <a:ext uri="{FF2B5EF4-FFF2-40B4-BE49-F238E27FC236}">
              <a16:creationId xmlns:a16="http://schemas.microsoft.com/office/drawing/2014/main" id="{00000000-0008-0000-0700-000070000000}"/>
            </a:ext>
          </a:extLst>
        </xdr:cNvPr>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a:extLst>
            <a:ext uri="{FF2B5EF4-FFF2-40B4-BE49-F238E27FC236}">
              <a16:creationId xmlns:a16="http://schemas.microsoft.com/office/drawing/2014/main" id="{00000000-0008-0000-0700-000075000000}"/>
            </a:ext>
          </a:extLst>
        </xdr:cNvPr>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a:extLst>
            <a:ext uri="{FF2B5EF4-FFF2-40B4-BE49-F238E27FC236}">
              <a16:creationId xmlns:a16="http://schemas.microsoft.com/office/drawing/2014/main" id="{00000000-0008-0000-0700-000076000000}"/>
            </a:ext>
          </a:extLst>
        </xdr:cNvPr>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a:extLst>
            <a:ext uri="{FF2B5EF4-FFF2-40B4-BE49-F238E27FC236}">
              <a16:creationId xmlns:a16="http://schemas.microsoft.com/office/drawing/2014/main" id="{00000000-0008-0000-0700-000077000000}"/>
            </a:ext>
          </a:extLst>
        </xdr:cNvPr>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a:extLst>
            <a:ext uri="{FF2B5EF4-FFF2-40B4-BE49-F238E27FC236}">
              <a16:creationId xmlns:a16="http://schemas.microsoft.com/office/drawing/2014/main" id="{00000000-0008-0000-0700-000078000000}"/>
            </a:ext>
          </a:extLst>
        </xdr:cNvPr>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a:extLst>
            <a:ext uri="{FF2B5EF4-FFF2-40B4-BE49-F238E27FC236}">
              <a16:creationId xmlns:a16="http://schemas.microsoft.com/office/drawing/2014/main" id="{00000000-0008-0000-0700-00007B000000}"/>
            </a:ext>
          </a:extLst>
        </xdr:cNvPr>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a:extLst>
            <a:ext uri="{FF2B5EF4-FFF2-40B4-BE49-F238E27FC236}">
              <a16:creationId xmlns:a16="http://schemas.microsoft.com/office/drawing/2014/main" id="{00000000-0008-0000-0700-00007F000000}"/>
            </a:ext>
          </a:extLst>
        </xdr:cNvPr>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393670</xdr:colOff>
      <xdr:row>78</xdr:row>
      <xdr:rowOff>115555</xdr:rowOff>
    </xdr:to>
    <xdr:pic>
      <xdr:nvPicPr>
        <xdr:cNvPr id="128" name="図 127">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335280</xdr:colOff>
      <xdr:row>63</xdr:row>
      <xdr:rowOff>0</xdr:rowOff>
    </xdr:from>
    <xdr:to>
      <xdr:col>78</xdr:col>
      <xdr:colOff>43927</xdr:colOff>
      <xdr:row>78</xdr:row>
      <xdr:rowOff>93233</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80619600" y="13411200"/>
          <a:ext cx="2147047"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30480</xdr:colOff>
      <xdr:row>63</xdr:row>
      <xdr:rowOff>0</xdr:rowOff>
    </xdr:from>
    <xdr:to>
      <xdr:col>82</xdr:col>
      <xdr:colOff>418203</xdr:colOff>
      <xdr:row>78</xdr:row>
      <xdr:rowOff>93233</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82753200" y="13411200"/>
          <a:ext cx="2826123"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62</xdr:row>
      <xdr:rowOff>121920</xdr:rowOff>
    </xdr:from>
    <xdr:to>
      <xdr:col>74</xdr:col>
      <xdr:colOff>335282</xdr:colOff>
      <xdr:row>75</xdr:row>
      <xdr:rowOff>0</xdr:rowOff>
    </xdr:to>
    <xdr:cxnSp macro="">
      <xdr:nvCxnSpPr>
        <xdr:cNvPr id="132" name="直線コネクタ 8">
          <a:extLst>
            <a:ext uri="{FF2B5EF4-FFF2-40B4-BE49-F238E27FC236}">
              <a16:creationId xmlns:a16="http://schemas.microsoft.com/office/drawing/2014/main" id="{00000000-0008-0000-0700-000084000000}"/>
            </a:ext>
          </a:extLst>
        </xdr:cNvPr>
        <xdr:cNvCxnSpPr/>
      </xdr:nvCxnSpPr>
      <xdr:spPr>
        <a:xfrm rot="10800000">
          <a:off x="55290720" y="13350240"/>
          <a:ext cx="25328882" cy="22555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213360</xdr:colOff>
      <xdr:row>57</xdr:row>
      <xdr:rowOff>30480</xdr:rowOff>
    </xdr:from>
    <xdr:to>
      <xdr:col>74</xdr:col>
      <xdr:colOff>335282</xdr:colOff>
      <xdr:row>73</xdr:row>
      <xdr:rowOff>0</xdr:rowOff>
    </xdr:to>
    <xdr:cxnSp macro="">
      <xdr:nvCxnSpPr>
        <xdr:cNvPr id="133" name="直線コネクタ 8">
          <a:extLst>
            <a:ext uri="{FF2B5EF4-FFF2-40B4-BE49-F238E27FC236}">
              <a16:creationId xmlns:a16="http://schemas.microsoft.com/office/drawing/2014/main" id="{00000000-0008-0000-0700-000085000000}"/>
            </a:ext>
          </a:extLst>
        </xdr:cNvPr>
        <xdr:cNvCxnSpPr/>
      </xdr:nvCxnSpPr>
      <xdr:spPr>
        <a:xfrm rot="10800000">
          <a:off x="55504080" y="12344400"/>
          <a:ext cx="25115522" cy="2895600"/>
        </a:xfrm>
        <a:prstGeom prst="bentConnector3">
          <a:avLst>
            <a:gd name="adj1" fmla="val 47816"/>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114300</xdr:colOff>
      <xdr:row>38</xdr:row>
      <xdr:rowOff>25400</xdr:rowOff>
    </xdr:from>
    <xdr:to>
      <xdr:col>84</xdr:col>
      <xdr:colOff>393700</xdr:colOff>
      <xdr:row>44</xdr:row>
      <xdr:rowOff>25400</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9098200" y="83312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520700</xdr:colOff>
      <xdr:row>47</xdr:row>
      <xdr:rowOff>76200</xdr:rowOff>
    </xdr:from>
    <xdr:to>
      <xdr:col>83</xdr:col>
      <xdr:colOff>292100</xdr:colOff>
      <xdr:row>53</xdr:row>
      <xdr:rowOff>25400</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48895000" y="9867900"/>
          <a:ext cx="4038600" cy="939800"/>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sheetData sheetId="315"/>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6395-C7FC-4890-9BE4-DDE7AAB91B0F}">
  <sheetPr>
    <tabColor theme="5"/>
  </sheetPr>
  <dimension ref="C1:AM57"/>
  <sheetViews>
    <sheetView showGridLines="0" tabSelected="1" view="pageBreakPreview" zoomScale="85" zoomScaleNormal="100" zoomScaleSheetLayoutView="85" workbookViewId="0"/>
  </sheetViews>
  <sheetFormatPr defaultColWidth="8.125" defaultRowHeight="15.75"/>
  <cols>
    <col min="1" max="52" width="2.125" style="233" customWidth="1"/>
    <col min="53" max="16384" width="8.125" style="23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4"/>
    </row>
    <row r="11" spans="6:20" ht="13.15" customHeight="1"/>
    <row r="12" spans="6:20" ht="13.15" customHeight="1"/>
    <row r="13" spans="6:20" ht="13.15" customHeight="1">
      <c r="T13" s="235" t="str">
        <f ca="1">MID(CELL("filename",A1),FIND("[",CELL("filename",A1))+1,FIND("]",CELL("filename",A1))-FIND("[",CELL("filename",A1))-1)</f>
        <v>alert_C_ABS-CSTD-0-01-A-C0.xlsx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6"/>
      <c r="V32" s="236"/>
    </row>
    <row r="33" spans="3:39" ht="13.15" customHeight="1">
      <c r="M33" s="237"/>
      <c r="N33" s="237"/>
      <c r="O33" s="237"/>
      <c r="P33" s="237"/>
      <c r="Q33" s="237"/>
      <c r="AF33" s="237"/>
      <c r="AG33" s="237"/>
      <c r="AH33" s="237"/>
      <c r="AI33" s="237"/>
      <c r="AJ33" s="237"/>
    </row>
    <row r="34" spans="3:39" ht="13.15" customHeight="1">
      <c r="Y34" s="236" t="s">
        <v>339</v>
      </c>
    </row>
    <row r="35" spans="3:39" ht="13.15" customHeight="1">
      <c r="Y35" s="255" t="s">
        <v>340</v>
      </c>
      <c r="Z35" s="256"/>
      <c r="AA35" s="256"/>
      <c r="AB35" s="256"/>
      <c r="AC35" s="257"/>
      <c r="AD35" s="255" t="s">
        <v>341</v>
      </c>
      <c r="AE35" s="256"/>
      <c r="AF35" s="256"/>
      <c r="AG35" s="256"/>
      <c r="AH35" s="257"/>
      <c r="AI35" s="255" t="s">
        <v>342</v>
      </c>
      <c r="AJ35" s="256"/>
      <c r="AK35" s="256"/>
      <c r="AL35" s="256"/>
      <c r="AM35" s="257"/>
    </row>
    <row r="36" spans="3:39" ht="13.15" customHeight="1">
      <c r="D36" s="237"/>
      <c r="E36" s="238"/>
      <c r="F36" s="237"/>
      <c r="G36" s="237"/>
      <c r="I36" s="237"/>
      <c r="J36" s="238"/>
      <c r="K36" s="237"/>
      <c r="L36" s="237"/>
      <c r="M36" s="237"/>
      <c r="N36" s="237"/>
      <c r="O36" s="238"/>
      <c r="P36" s="237"/>
      <c r="Q36" s="237"/>
      <c r="W36" s="237"/>
      <c r="X36" s="238"/>
      <c r="Y36" s="239"/>
      <c r="Z36" s="240"/>
      <c r="AA36" s="240"/>
      <c r="AB36" s="240"/>
      <c r="AC36" s="241"/>
      <c r="AD36" s="239"/>
      <c r="AE36" s="240"/>
      <c r="AF36" s="240"/>
      <c r="AG36" s="240"/>
      <c r="AH36" s="241"/>
      <c r="AI36" s="239"/>
      <c r="AJ36" s="240"/>
      <c r="AK36" s="240"/>
      <c r="AL36" s="240"/>
      <c r="AM36" s="241"/>
    </row>
    <row r="37" spans="3:39" ht="13.15" customHeight="1">
      <c r="Y37" s="242"/>
      <c r="AC37" s="243"/>
      <c r="AD37" s="242"/>
      <c r="AH37" s="243"/>
      <c r="AI37" s="242"/>
      <c r="AM37" s="243"/>
    </row>
    <row r="38" spans="3:39" ht="13.15" customHeight="1">
      <c r="Y38" s="242"/>
      <c r="Z38" s="237"/>
      <c r="AA38" s="238" t="s">
        <v>343</v>
      </c>
      <c r="AB38" s="237"/>
      <c r="AC38" s="244"/>
      <c r="AD38" s="242"/>
      <c r="AE38" s="237"/>
      <c r="AF38" s="238" t="s">
        <v>344</v>
      </c>
      <c r="AG38" s="237"/>
      <c r="AH38" s="244"/>
      <c r="AI38" s="245"/>
      <c r="AJ38" s="237"/>
      <c r="AK38" s="238" t="s">
        <v>345</v>
      </c>
      <c r="AL38" s="237"/>
      <c r="AM38" s="244"/>
    </row>
    <row r="39" spans="3:39" ht="13.15" customHeight="1">
      <c r="Y39" s="242"/>
      <c r="AC39" s="243"/>
      <c r="AD39" s="242"/>
      <c r="AH39" s="243"/>
      <c r="AI39" s="242"/>
      <c r="AM39" s="243"/>
    </row>
    <row r="40" spans="3:39" ht="13.15" customHeight="1">
      <c r="C40" s="236"/>
      <c r="V40" s="236"/>
      <c r="Y40" s="246"/>
      <c r="Z40" s="247"/>
      <c r="AA40" s="247"/>
      <c r="AB40" s="247"/>
      <c r="AC40" s="248"/>
      <c r="AD40" s="246"/>
      <c r="AE40" s="247"/>
      <c r="AF40" s="247"/>
      <c r="AG40" s="247"/>
      <c r="AH40" s="248"/>
      <c r="AI40" s="246"/>
      <c r="AJ40" s="247"/>
      <c r="AK40" s="247"/>
      <c r="AL40" s="247"/>
      <c r="AM40" s="248"/>
    </row>
    <row r="41" spans="3:39" ht="13.15" customHeight="1"/>
    <row r="42" spans="3:39" ht="13.15" customHeight="1">
      <c r="Y42" s="236" t="s">
        <v>346</v>
      </c>
    </row>
    <row r="43" spans="3:39" ht="13.15" customHeight="1">
      <c r="Y43" s="255" t="s">
        <v>340</v>
      </c>
      <c r="Z43" s="256"/>
      <c r="AA43" s="256"/>
      <c r="AB43" s="256"/>
      <c r="AC43" s="257"/>
      <c r="AD43" s="255" t="s">
        <v>341</v>
      </c>
      <c r="AE43" s="256"/>
      <c r="AF43" s="256"/>
      <c r="AG43" s="256"/>
      <c r="AH43" s="257"/>
      <c r="AI43" s="255" t="s">
        <v>342</v>
      </c>
      <c r="AJ43" s="256"/>
      <c r="AK43" s="256"/>
      <c r="AL43" s="256"/>
      <c r="AM43" s="257"/>
    </row>
    <row r="44" spans="3:39" ht="13.15" customHeight="1">
      <c r="D44" s="237"/>
      <c r="E44" s="238"/>
      <c r="F44" s="237"/>
      <c r="G44" s="237"/>
      <c r="H44" s="237"/>
      <c r="I44" s="237"/>
      <c r="J44" s="238"/>
      <c r="K44" s="237"/>
      <c r="L44" s="237"/>
      <c r="M44" s="237"/>
      <c r="N44" s="237"/>
      <c r="O44" s="238"/>
      <c r="P44" s="237"/>
      <c r="Q44" s="237"/>
      <c r="W44" s="237"/>
      <c r="X44" s="238"/>
      <c r="Y44" s="239"/>
      <c r="Z44" s="240"/>
      <c r="AA44" s="240"/>
      <c r="AB44" s="240"/>
      <c r="AC44" s="241"/>
      <c r="AD44" s="240"/>
      <c r="AE44" s="240"/>
      <c r="AF44" s="240"/>
      <c r="AG44" s="240"/>
      <c r="AH44" s="241"/>
      <c r="AI44" s="239"/>
      <c r="AJ44" s="240"/>
      <c r="AK44" s="240"/>
      <c r="AL44" s="240"/>
      <c r="AM44" s="241"/>
    </row>
    <row r="45" spans="3:39" ht="13.15" customHeight="1">
      <c r="Y45" s="242"/>
      <c r="AC45" s="243"/>
      <c r="AH45" s="243"/>
      <c r="AI45" s="242"/>
      <c r="AM45" s="243"/>
    </row>
    <row r="46" spans="3:39" ht="13.15" customHeight="1">
      <c r="Y46" s="242"/>
      <c r="Z46" s="237"/>
      <c r="AA46" s="238" t="s">
        <v>347</v>
      </c>
      <c r="AB46" s="237"/>
      <c r="AC46" s="244"/>
      <c r="AD46" s="237"/>
      <c r="AE46" s="237"/>
      <c r="AF46" s="238" t="s">
        <v>348</v>
      </c>
      <c r="AG46" s="237"/>
      <c r="AH46" s="244"/>
      <c r="AI46" s="245"/>
      <c r="AJ46" s="237"/>
      <c r="AK46" s="238" t="s">
        <v>349</v>
      </c>
      <c r="AL46" s="237"/>
      <c r="AM46" s="244"/>
    </row>
    <row r="47" spans="3:39" ht="13.15" customHeight="1">
      <c r="Y47" s="242"/>
      <c r="AC47" s="243"/>
      <c r="AH47" s="243"/>
      <c r="AI47" s="242"/>
      <c r="AM47" s="243"/>
    </row>
    <row r="48" spans="3:39" ht="13.15" customHeight="1">
      <c r="C48" s="236"/>
      <c r="V48" s="236"/>
      <c r="Y48" s="246"/>
      <c r="Z48" s="247"/>
      <c r="AA48" s="247"/>
      <c r="AB48" s="247"/>
      <c r="AC48" s="248"/>
      <c r="AD48" s="247"/>
      <c r="AE48" s="247"/>
      <c r="AF48" s="247"/>
      <c r="AG48" s="247"/>
      <c r="AH48" s="248"/>
      <c r="AI48" s="246"/>
      <c r="AJ48" s="247"/>
      <c r="AK48" s="247"/>
      <c r="AL48" s="247"/>
      <c r="AM48" s="248"/>
    </row>
    <row r="49" spans="4:39" ht="13.15" customHeight="1"/>
    <row r="50" spans="4:39" ht="13.15" customHeight="1">
      <c r="Y50" s="236" t="s">
        <v>350</v>
      </c>
    </row>
    <row r="51" spans="4:39" ht="13.15" customHeight="1">
      <c r="Y51" s="255" t="s">
        <v>340</v>
      </c>
      <c r="Z51" s="256"/>
      <c r="AA51" s="256"/>
      <c r="AB51" s="256"/>
      <c r="AC51" s="257"/>
      <c r="AD51" s="255" t="s">
        <v>341</v>
      </c>
      <c r="AE51" s="256"/>
      <c r="AF51" s="256"/>
      <c r="AG51" s="256"/>
      <c r="AH51" s="257"/>
      <c r="AI51" s="255" t="s">
        <v>342</v>
      </c>
      <c r="AJ51" s="256"/>
      <c r="AK51" s="256"/>
      <c r="AL51" s="256"/>
      <c r="AM51" s="257"/>
    </row>
    <row r="52" spans="4:39" ht="13.15" customHeight="1">
      <c r="D52" s="237"/>
      <c r="E52" s="238"/>
      <c r="F52" s="237"/>
      <c r="G52" s="237"/>
      <c r="H52" s="237"/>
      <c r="I52" s="237"/>
      <c r="J52" s="238"/>
      <c r="K52" s="237"/>
      <c r="L52" s="237"/>
      <c r="M52" s="237"/>
      <c r="N52" s="237"/>
      <c r="O52" s="238"/>
      <c r="P52" s="237"/>
      <c r="Q52" s="237"/>
      <c r="W52" s="237"/>
      <c r="X52" s="238"/>
      <c r="Y52" s="239"/>
      <c r="Z52" s="240"/>
      <c r="AA52" s="240"/>
      <c r="AB52" s="240"/>
      <c r="AC52" s="241"/>
      <c r="AD52" s="240"/>
      <c r="AE52" s="240"/>
      <c r="AF52" s="240"/>
      <c r="AG52" s="240"/>
      <c r="AH52" s="241"/>
      <c r="AI52" s="239"/>
      <c r="AJ52" s="240"/>
      <c r="AK52" s="240"/>
      <c r="AL52" s="240"/>
      <c r="AM52" s="241"/>
    </row>
    <row r="53" spans="4:39" ht="13.15" customHeight="1">
      <c r="Y53" s="242"/>
      <c r="AC53" s="243"/>
      <c r="AH53" s="243"/>
      <c r="AI53" s="242"/>
      <c r="AM53" s="243"/>
    </row>
    <row r="54" spans="4:39" ht="13.15" customHeight="1">
      <c r="Y54" s="242"/>
      <c r="Z54" s="237"/>
      <c r="AA54" s="238" t="s">
        <v>351</v>
      </c>
      <c r="AB54" s="237"/>
      <c r="AC54" s="244"/>
      <c r="AD54" s="237"/>
      <c r="AE54" s="237"/>
      <c r="AF54" s="238" t="s">
        <v>352</v>
      </c>
      <c r="AG54" s="237"/>
      <c r="AH54" s="244"/>
      <c r="AI54" s="245"/>
      <c r="AJ54" s="237"/>
      <c r="AK54" s="238" t="s">
        <v>345</v>
      </c>
      <c r="AL54" s="237"/>
      <c r="AM54" s="244"/>
    </row>
    <row r="55" spans="4:39" ht="13.15" customHeight="1">
      <c r="Y55" s="242"/>
      <c r="AC55" s="243"/>
      <c r="AH55" s="243"/>
      <c r="AI55" s="242"/>
      <c r="AM55" s="243"/>
    </row>
    <row r="56" spans="4:39" ht="13.15" customHeight="1">
      <c r="Y56" s="246"/>
      <c r="Z56" s="247"/>
      <c r="AA56" s="247"/>
      <c r="AB56" s="247"/>
      <c r="AC56" s="248"/>
      <c r="AD56" s="247"/>
      <c r="AE56" s="247"/>
      <c r="AF56" s="247"/>
      <c r="AG56" s="247"/>
      <c r="AH56" s="248"/>
      <c r="AI56" s="246"/>
      <c r="AJ56" s="247"/>
      <c r="AK56" s="247"/>
      <c r="AL56" s="247"/>
      <c r="AM56" s="248"/>
    </row>
    <row r="57" spans="4:39" ht="13.15" customHeight="1">
      <c r="AK57" s="233" t="s">
        <v>353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3.5"/>
  <cols>
    <col min="1" max="1" width="4.5" customWidth="1"/>
    <col min="2" max="2" width="9" style="9" hidden="1" customWidth="1"/>
    <col min="4" max="4" width="69.5" customWidth="1"/>
    <col min="5" max="6" width="12.75" customWidth="1"/>
    <col min="7" max="24" width="13.125" customWidth="1"/>
  </cols>
  <sheetData>
    <row r="2" spans="2:24" ht="25.5" customHeight="1">
      <c r="C2" s="6"/>
      <c r="D2" s="6"/>
      <c r="E2" s="6"/>
      <c r="F2" s="6"/>
      <c r="H2" s="7" t="s">
        <v>13</v>
      </c>
      <c r="I2" s="266" t="s">
        <v>14</v>
      </c>
      <c r="J2" s="266"/>
      <c r="K2" s="266"/>
      <c r="L2" s="266"/>
      <c r="M2" s="266"/>
      <c r="N2" s="266"/>
      <c r="O2" s="266"/>
      <c r="P2" s="266"/>
      <c r="Q2" s="266"/>
      <c r="R2" s="266"/>
    </row>
    <row r="3" spans="2:24" ht="25.5" customHeight="1">
      <c r="C3" s="6"/>
      <c r="D3" s="10" t="str">
        <f ca="1">REPLACE(LEFT(CELL("filename",$B$1),FIND(".xls",CELL("filename",$B$1))-1),1,FIND("[",CELL("filename",$B$1)),)</f>
        <v>alert_C_ABS-CSTD-0-01-A-C0</v>
      </c>
      <c r="E3" s="6"/>
      <c r="F3" s="6"/>
      <c r="H3" s="8" t="s">
        <v>186</v>
      </c>
      <c r="I3" s="267" t="s">
        <v>185</v>
      </c>
      <c r="J3" s="268"/>
      <c r="K3" s="268"/>
      <c r="L3" s="268"/>
      <c r="M3" s="268"/>
      <c r="N3" s="268"/>
      <c r="O3" s="268"/>
      <c r="P3" s="268"/>
      <c r="Q3" s="268"/>
      <c r="R3" s="268"/>
    </row>
    <row r="4" spans="2:24" ht="25.5" customHeight="1">
      <c r="C4" s="6"/>
      <c r="D4" s="6"/>
      <c r="E4" s="21" t="str">
        <f>DGET(B8:C14,"Ver.",H4:H5)</f>
        <v>1.1.1</v>
      </c>
      <c r="F4" s="6"/>
      <c r="H4" s="9" t="s">
        <v>15</v>
      </c>
    </row>
    <row r="5" spans="2:24" ht="25.5" customHeight="1">
      <c r="C5" s="6"/>
      <c r="D5" s="6"/>
      <c r="E5" s="6"/>
      <c r="F5" s="6"/>
      <c r="H5" s="11">
        <f>MAX(B9:B14)</f>
        <v>3</v>
      </c>
    </row>
    <row r="6" spans="2:24" ht="14.25" thickBot="1"/>
    <row r="7" spans="2:24">
      <c r="C7" s="260" t="s">
        <v>0</v>
      </c>
      <c r="D7" s="261"/>
      <c r="E7" s="262" t="s">
        <v>2</v>
      </c>
      <c r="F7" s="262"/>
      <c r="G7" s="263" t="s">
        <v>5</v>
      </c>
      <c r="H7" s="263"/>
      <c r="I7" s="263"/>
      <c r="J7" s="263"/>
      <c r="K7" s="263"/>
      <c r="L7" s="263"/>
      <c r="M7" s="264" t="s">
        <v>12</v>
      </c>
      <c r="N7" s="264"/>
      <c r="O7" s="264"/>
      <c r="P7" s="264"/>
      <c r="Q7" s="264"/>
      <c r="R7" s="265"/>
      <c r="S7" s="258" t="s">
        <v>354</v>
      </c>
      <c r="T7" s="258"/>
      <c r="U7" s="258"/>
      <c r="V7" s="258"/>
      <c r="W7" s="258"/>
      <c r="X7" s="259"/>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9" t="s">
        <v>11</v>
      </c>
      <c r="S8" s="15" t="s">
        <v>355</v>
      </c>
      <c r="T8" s="15" t="s">
        <v>7</v>
      </c>
      <c r="U8" s="15" t="s">
        <v>8</v>
      </c>
      <c r="V8" s="15" t="s">
        <v>9</v>
      </c>
      <c r="W8" s="15" t="s">
        <v>10</v>
      </c>
      <c r="X8" s="250" t="s">
        <v>11</v>
      </c>
    </row>
    <row r="9" spans="2:24" ht="14.25" thickTop="1">
      <c r="B9" s="9">
        <f>IF(C9=0,0,ROW()-ROW($B$8))</f>
        <v>1</v>
      </c>
      <c r="C9" s="252" t="s">
        <v>209</v>
      </c>
      <c r="D9" s="253" t="s">
        <v>226</v>
      </c>
      <c r="E9" s="253" t="s">
        <v>31</v>
      </c>
      <c r="F9" s="253" t="s">
        <v>210</v>
      </c>
      <c r="G9" s="253" t="s">
        <v>31</v>
      </c>
      <c r="H9" s="253" t="s">
        <v>31</v>
      </c>
      <c r="I9" s="253" t="s">
        <v>31</v>
      </c>
      <c r="J9" s="253" t="s">
        <v>31</v>
      </c>
      <c r="K9" s="253" t="s">
        <v>31</v>
      </c>
      <c r="L9" s="253" t="s">
        <v>31</v>
      </c>
      <c r="M9" s="253" t="s">
        <v>337</v>
      </c>
      <c r="N9" s="254">
        <v>43972</v>
      </c>
      <c r="O9" s="253" t="s">
        <v>338</v>
      </c>
      <c r="P9" s="254">
        <v>43972</v>
      </c>
      <c r="Q9" s="253" t="s">
        <v>211</v>
      </c>
      <c r="R9" s="254">
        <v>43909</v>
      </c>
      <c r="S9" s="28" t="s">
        <v>31</v>
      </c>
      <c r="T9" s="232" t="s">
        <v>31</v>
      </c>
      <c r="U9" s="1" t="s">
        <v>31</v>
      </c>
      <c r="V9" s="232" t="s">
        <v>31</v>
      </c>
      <c r="W9" s="1" t="s">
        <v>31</v>
      </c>
      <c r="X9" s="231" t="s">
        <v>31</v>
      </c>
    </row>
    <row r="10" spans="2:24" ht="94.5">
      <c r="B10" s="9">
        <f t="shared" ref="B10:B13" si="0">IF(C10=0,0,ROW()-ROW($B$8))</f>
        <v>2</v>
      </c>
      <c r="C10" s="2" t="s">
        <v>332</v>
      </c>
      <c r="D10" s="230" t="s">
        <v>333</v>
      </c>
      <c r="E10" s="1" t="s">
        <v>137</v>
      </c>
      <c r="F10" s="1" t="s">
        <v>334</v>
      </c>
      <c r="G10" s="1" t="s">
        <v>137</v>
      </c>
      <c r="H10" s="1" t="s">
        <v>137</v>
      </c>
      <c r="I10" s="1" t="s">
        <v>137</v>
      </c>
      <c r="J10" s="1" t="s">
        <v>137</v>
      </c>
      <c r="K10" s="1" t="s">
        <v>137</v>
      </c>
      <c r="L10" s="1" t="s">
        <v>137</v>
      </c>
      <c r="M10" s="1" t="s">
        <v>337</v>
      </c>
      <c r="N10" s="232">
        <v>44070</v>
      </c>
      <c r="O10" s="1" t="s">
        <v>338</v>
      </c>
      <c r="P10" s="232">
        <v>44070</v>
      </c>
      <c r="Q10" s="1" t="s">
        <v>335</v>
      </c>
      <c r="R10" s="232">
        <v>44038</v>
      </c>
      <c r="S10" s="28" t="s">
        <v>31</v>
      </c>
      <c r="T10" s="232" t="s">
        <v>31</v>
      </c>
      <c r="U10" s="1" t="s">
        <v>31</v>
      </c>
      <c r="V10" s="232" t="s">
        <v>31</v>
      </c>
      <c r="W10" s="1" t="s">
        <v>31</v>
      </c>
      <c r="X10" s="231" t="s">
        <v>31</v>
      </c>
    </row>
    <row r="11" spans="2:24" ht="67.5">
      <c r="B11" s="9">
        <f t="shared" si="0"/>
        <v>3</v>
      </c>
      <c r="C11" s="2" t="s">
        <v>357</v>
      </c>
      <c r="D11" s="230" t="s">
        <v>358</v>
      </c>
      <c r="E11" s="1" t="s">
        <v>31</v>
      </c>
      <c r="F11" s="1" t="s">
        <v>31</v>
      </c>
      <c r="G11" s="1" t="s">
        <v>31</v>
      </c>
      <c r="H11" s="1" t="s">
        <v>31</v>
      </c>
      <c r="I11" s="1" t="s">
        <v>31</v>
      </c>
      <c r="J11" s="1" t="s">
        <v>31</v>
      </c>
      <c r="K11" s="1" t="s">
        <v>31</v>
      </c>
      <c r="L11" s="1" t="s">
        <v>31</v>
      </c>
      <c r="M11" s="1"/>
      <c r="N11" s="1"/>
      <c r="O11" s="1"/>
      <c r="P11" s="1"/>
      <c r="Q11" s="1"/>
      <c r="R11" s="1"/>
      <c r="S11" s="1"/>
      <c r="T11" s="1"/>
      <c r="U11" s="1"/>
      <c r="V11" s="232"/>
      <c r="W11" s="1" t="s">
        <v>356</v>
      </c>
      <c r="X11" s="231">
        <v>45807</v>
      </c>
    </row>
    <row r="12" spans="2:24">
      <c r="B12" s="9">
        <f t="shared" si="0"/>
        <v>0</v>
      </c>
      <c r="C12" s="2"/>
      <c r="D12" s="1"/>
      <c r="E12" s="1"/>
      <c r="F12" s="1"/>
      <c r="G12" s="1"/>
      <c r="H12" s="1"/>
      <c r="I12" s="1"/>
      <c r="J12" s="1"/>
      <c r="K12" s="1"/>
      <c r="L12" s="1"/>
      <c r="M12" s="1"/>
      <c r="N12" s="1"/>
      <c r="O12" s="1"/>
      <c r="P12" s="1"/>
      <c r="Q12" s="1"/>
      <c r="R12" s="1"/>
      <c r="S12" s="1"/>
      <c r="T12" s="232"/>
      <c r="U12" s="1"/>
      <c r="V12" s="232"/>
      <c r="W12" s="1"/>
      <c r="X12" s="231"/>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5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0" t="s">
        <v>140</v>
      </c>
    </row>
    <row r="3" spans="2:5">
      <c r="C3" t="s">
        <v>150</v>
      </c>
    </row>
    <row r="6" spans="2:5" ht="14.25" thickBot="1">
      <c r="B6" s="160" t="s">
        <v>141</v>
      </c>
      <c r="C6" s="160"/>
    </row>
    <row r="7" spans="2:5" ht="14.25" thickBot="1">
      <c r="C7" s="82" t="s">
        <v>143</v>
      </c>
      <c r="D7" s="90"/>
      <c r="E7" s="83" t="s">
        <v>151</v>
      </c>
    </row>
    <row r="8" spans="2:5" ht="20.25" customHeight="1" thickTop="1">
      <c r="C8" s="164">
        <v>0</v>
      </c>
      <c r="D8" s="91" t="s">
        <v>152</v>
      </c>
      <c r="E8" s="163" t="s">
        <v>153</v>
      </c>
    </row>
    <row r="9" spans="2:5" ht="27">
      <c r="C9" s="170">
        <v>1</v>
      </c>
      <c r="D9" s="172" t="s">
        <v>171</v>
      </c>
      <c r="E9" s="171" t="s">
        <v>170</v>
      </c>
    </row>
    <row r="10" spans="2:5" ht="14.25" thickBot="1">
      <c r="C10" s="168"/>
      <c r="D10" s="93"/>
      <c r="E10" s="5"/>
    </row>
    <row r="11" spans="2:5">
      <c r="C11" s="166"/>
    </row>
    <row r="12" spans="2:5" ht="14.25" thickBot="1">
      <c r="B12" s="161" t="s">
        <v>142</v>
      </c>
      <c r="C12" s="89"/>
      <c r="D12" s="89"/>
    </row>
    <row r="13" spans="2:5" ht="14.25" thickBot="1">
      <c r="B13" s="162"/>
      <c r="C13" s="167" t="s">
        <v>143</v>
      </c>
      <c r="D13" s="90" t="s">
        <v>144</v>
      </c>
      <c r="E13" s="83" t="s">
        <v>145</v>
      </c>
    </row>
    <row r="14" spans="2:5" ht="14.25" thickTop="1">
      <c r="C14" s="164">
        <v>0</v>
      </c>
      <c r="D14" s="91" t="s">
        <v>158</v>
      </c>
      <c r="E14" s="169" t="s">
        <v>159</v>
      </c>
    </row>
    <row r="15" spans="2:5">
      <c r="C15" s="165">
        <v>1</v>
      </c>
      <c r="D15" s="92" t="s">
        <v>23</v>
      </c>
      <c r="E15" s="78" t="s">
        <v>146</v>
      </c>
    </row>
    <row r="16" spans="2:5">
      <c r="C16" s="165">
        <v>2</v>
      </c>
      <c r="D16" s="92" t="s">
        <v>24</v>
      </c>
      <c r="E16" s="78" t="s">
        <v>147</v>
      </c>
    </row>
    <row r="17" spans="2:5">
      <c r="C17" s="165">
        <v>3</v>
      </c>
      <c r="D17" s="92" t="s">
        <v>25</v>
      </c>
      <c r="E17" s="78" t="s">
        <v>148</v>
      </c>
    </row>
    <row r="18" spans="2:5">
      <c r="C18" s="165">
        <v>4</v>
      </c>
      <c r="D18" s="92" t="s">
        <v>26</v>
      </c>
      <c r="E18" s="78" t="s">
        <v>149</v>
      </c>
    </row>
    <row r="19" spans="2:5">
      <c r="C19" s="165">
        <v>5</v>
      </c>
      <c r="D19" s="92" t="s">
        <v>160</v>
      </c>
      <c r="E19" s="78" t="s">
        <v>162</v>
      </c>
    </row>
    <row r="20" spans="2:5">
      <c r="C20" s="165">
        <v>6</v>
      </c>
      <c r="D20" s="92" t="s">
        <v>166</v>
      </c>
      <c r="E20" s="78" t="s">
        <v>180</v>
      </c>
    </row>
    <row r="21" spans="2:5" ht="14.25" thickBot="1">
      <c r="C21" s="168"/>
      <c r="D21" s="93"/>
      <c r="E21" s="5"/>
    </row>
    <row r="24" spans="2:5" ht="14.25" thickBot="1">
      <c r="B24" s="160" t="s">
        <v>154</v>
      </c>
    </row>
    <row r="25" spans="2:5" ht="14.25" thickBot="1">
      <c r="C25" s="167" t="s">
        <v>143</v>
      </c>
      <c r="D25" s="90" t="s">
        <v>144</v>
      </c>
      <c r="E25" s="83" t="s">
        <v>145</v>
      </c>
    </row>
    <row r="26" spans="2:5" ht="30.75" customHeight="1" thickTop="1">
      <c r="C26" s="164">
        <v>0</v>
      </c>
      <c r="D26" s="91" t="s">
        <v>155</v>
      </c>
      <c r="E26" s="169" t="s">
        <v>163</v>
      </c>
    </row>
    <row r="27" spans="2:5" ht="120" customHeight="1">
      <c r="C27" s="165">
        <v>1</v>
      </c>
      <c r="D27" s="92" t="s">
        <v>182</v>
      </c>
      <c r="E27" s="94" t="s">
        <v>184</v>
      </c>
    </row>
    <row r="28" spans="2:5" ht="81" customHeight="1">
      <c r="C28" s="165">
        <v>2</v>
      </c>
      <c r="D28" s="92" t="s">
        <v>179</v>
      </c>
      <c r="E28" s="94" t="s">
        <v>190</v>
      </c>
    </row>
    <row r="29" spans="2:5" ht="45" customHeight="1">
      <c r="C29" s="165">
        <v>3</v>
      </c>
      <c r="D29" s="92" t="s">
        <v>161</v>
      </c>
      <c r="E29" s="94" t="s">
        <v>164</v>
      </c>
    </row>
    <row r="30" spans="2:5" ht="16.5" customHeight="1">
      <c r="C30" s="165">
        <v>4</v>
      </c>
      <c r="D30" s="92" t="s">
        <v>156</v>
      </c>
      <c r="E30" s="78" t="s">
        <v>169</v>
      </c>
    </row>
    <row r="31" spans="2:5" ht="16.5" customHeight="1">
      <c r="C31" s="165">
        <v>5</v>
      </c>
      <c r="D31" s="92" t="s">
        <v>157</v>
      </c>
      <c r="E31" s="78" t="s">
        <v>165</v>
      </c>
    </row>
    <row r="32" spans="2:5">
      <c r="C32" s="165"/>
      <c r="D32" s="92"/>
      <c r="E32" s="78"/>
    </row>
    <row r="33" spans="2:5">
      <c r="C33" s="165"/>
      <c r="D33" s="92"/>
      <c r="E33" s="78"/>
    </row>
    <row r="34" spans="2:5" ht="14.25" thickBot="1">
      <c r="C34" s="168"/>
      <c r="D34" s="93"/>
      <c r="E34" s="5"/>
    </row>
    <row r="37" spans="2:5" ht="14.25" thickBot="1">
      <c r="B37" s="160" t="s">
        <v>176</v>
      </c>
    </row>
    <row r="38" spans="2:5">
      <c r="C38" s="269"/>
      <c r="D38" s="270"/>
      <c r="E38" s="118" t="s">
        <v>127</v>
      </c>
    </row>
    <row r="39" spans="2:5" ht="14.25" thickBot="1">
      <c r="C39" s="271"/>
      <c r="D39" s="272"/>
      <c r="E39" s="5" t="s">
        <v>128</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8" t="s">
        <v>18</v>
      </c>
      <c r="C2" s="299"/>
      <c r="D2" s="286" t="s">
        <v>330</v>
      </c>
      <c r="E2" s="287"/>
      <c r="F2" s="287"/>
      <c r="G2" s="287"/>
      <c r="H2" s="288"/>
    </row>
    <row r="3" spans="2:14">
      <c r="B3" s="273" t="s">
        <v>124</v>
      </c>
      <c r="C3" s="274"/>
      <c r="D3" s="289" t="s">
        <v>331</v>
      </c>
      <c r="E3" s="290"/>
      <c r="F3" s="290"/>
      <c r="G3" s="290"/>
      <c r="H3" s="291"/>
    </row>
    <row r="4" spans="2:14" ht="14.25" thickBot="1">
      <c r="B4" s="284" t="s">
        <v>17</v>
      </c>
      <c r="C4" s="285"/>
      <c r="D4" s="292" t="str">
        <f ca="1">表紙!D3&amp;".c"</f>
        <v>alert_C_ABS-CSTD-0-01-A-C0.c</v>
      </c>
      <c r="E4" s="293"/>
      <c r="F4" s="293"/>
      <c r="G4" s="293"/>
      <c r="H4" s="29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8" t="s">
        <v>40</v>
      </c>
      <c r="C6" s="299"/>
      <c r="D6" s="295" t="str">
        <f ca="1">MID(D4, LEN("alert_") + 1, FIND("-",D4,1) - LEN("alert_") - 1)</f>
        <v>C_ABS</v>
      </c>
      <c r="E6" s="296"/>
      <c r="F6" s="296"/>
      <c r="G6" s="296"/>
      <c r="H6" s="297"/>
    </row>
    <row r="7" spans="2:14">
      <c r="B7" s="273" t="s">
        <v>41</v>
      </c>
      <c r="C7" s="274"/>
      <c r="D7" s="275">
        <f>COUNTA($D$13:$D$37)</f>
        <v>2</v>
      </c>
      <c r="E7" s="276"/>
      <c r="F7" s="276"/>
      <c r="G7" s="276"/>
      <c r="H7" s="277"/>
    </row>
    <row r="8" spans="2:14">
      <c r="B8" s="273" t="s">
        <v>100</v>
      </c>
      <c r="C8" s="274"/>
      <c r="D8" s="275" t="str">
        <f ca="1">"st_gp_ALERT_"&amp;UPPER(D6)&amp;"_MTRX"</f>
        <v>st_gp_ALERT_C_ABS_MTRX</v>
      </c>
      <c r="E8" s="276"/>
      <c r="F8" s="276"/>
      <c r="G8" s="276"/>
      <c r="H8" s="277"/>
    </row>
    <row r="9" spans="2:14">
      <c r="B9" s="273" t="s">
        <v>42</v>
      </c>
      <c r="C9" s="274"/>
      <c r="D9" s="278" t="s">
        <v>336</v>
      </c>
      <c r="E9" s="279"/>
      <c r="F9" s="279"/>
      <c r="G9" s="279"/>
      <c r="H9" s="280"/>
    </row>
    <row r="10" spans="2:14" ht="14.25" thickBot="1">
      <c r="B10" s="284" t="s">
        <v>48</v>
      </c>
      <c r="C10" s="285"/>
      <c r="D10" s="281">
        <v>164</v>
      </c>
      <c r="E10" s="282"/>
      <c r="F10" s="282"/>
      <c r="G10" s="282"/>
      <c r="H10" s="283"/>
    </row>
    <row r="11" spans="2:14" ht="14.25" thickBot="1"/>
    <row r="12" spans="2:14" ht="14.25" thickBot="1">
      <c r="B12" s="151" t="s">
        <v>38</v>
      </c>
      <c r="C12" s="108" t="s">
        <v>47</v>
      </c>
      <c r="D12" s="109" t="s">
        <v>39</v>
      </c>
      <c r="E12" s="109" t="s">
        <v>43</v>
      </c>
      <c r="F12" s="109" t="s">
        <v>44</v>
      </c>
      <c r="G12" s="109" t="s">
        <v>45</v>
      </c>
      <c r="H12" s="110" t="s">
        <v>46</v>
      </c>
      <c r="I12" s="156" t="s">
        <v>55</v>
      </c>
      <c r="K12" s="49" t="s">
        <v>49</v>
      </c>
      <c r="L12" s="49" t="s">
        <v>42</v>
      </c>
      <c r="M12" t="s">
        <v>92</v>
      </c>
    </row>
    <row r="13" spans="2:14" ht="14.25" thickTop="1">
      <c r="B13" s="111">
        <v>1</v>
      </c>
      <c r="C13" s="116" t="s">
        <v>23</v>
      </c>
      <c r="D13" s="117" t="s">
        <v>52</v>
      </c>
      <c r="E13" s="117" t="s">
        <v>135</v>
      </c>
      <c r="F13" s="55" t="str">
        <f t="shared" ref="F13:F37" ca="1" si="0">IF($D13&lt;&gt;"","u4_s_Alert"&amp;UPPER(LEFT($D$6,1))&amp;LOWER(MID($D$6,2,100))&amp;IF($D$7=1,"",N13)&amp;"Srcchk","")</f>
        <v>u4_s_AlertC_absTtSrcchk</v>
      </c>
      <c r="G13" s="55" t="str">
        <f t="shared" ref="G13:G37" ca="1" si="1">IF($D13&lt;&gt;"",IF($E13="○","vd_s_Alert"&amp;UPPER(LEFT($D$6,1))&amp;LOWER(MID($D$6,2,100))&amp;IF($D$7=1,"",N13)&amp;"RwTx","NULL"),"")</f>
        <v>vd_s_AlertC_absTtRwTx</v>
      </c>
      <c r="H13" s="115" t="str">
        <f ca="1">IF($D13&lt;&gt;"","ALERT_CH_"&amp;UPPER($D$6)&amp;IF($D$7=1,"","_"&amp;UPPER($C13)),"")</f>
        <v>ALERT_CH_C_ABS_TT</v>
      </c>
      <c r="I13" s="157"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1">
        <v>2</v>
      </c>
      <c r="C14" s="154" t="s">
        <v>24</v>
      </c>
      <c r="D14" s="155" t="s">
        <v>52</v>
      </c>
      <c r="E14" s="155" t="s">
        <v>175</v>
      </c>
      <c r="F14" s="50" t="str">
        <f t="shared" ca="1" si="0"/>
        <v>u4_s_AlertC_absPdSrcchk</v>
      </c>
      <c r="G14" s="50" t="str">
        <f t="shared" si="1"/>
        <v>NULL</v>
      </c>
      <c r="H14" s="71" t="str">
        <f t="shared" ref="H14:H37" ca="1" si="4">IF($D14&lt;&gt;"","ALERT_CH_"&amp;UPPER($D$6)&amp;IF($D$7=1,"","_"&amp;UPPER($C14)),"")</f>
        <v>ALERT_CH_C_ABS_PD</v>
      </c>
      <c r="I14" s="158"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1">
        <v>3</v>
      </c>
      <c r="C15" s="154"/>
      <c r="D15" s="155"/>
      <c r="E15" s="155"/>
      <c r="F15" s="50" t="str">
        <f t="shared" si="0"/>
        <v/>
      </c>
      <c r="G15" s="50" t="str">
        <f t="shared" si="1"/>
        <v/>
      </c>
      <c r="H15" s="71" t="str">
        <f t="shared" si="4"/>
        <v/>
      </c>
      <c r="I15" s="158" t="str">
        <f t="shared" si="5"/>
        <v/>
      </c>
      <c r="K15" t="s">
        <v>129</v>
      </c>
      <c r="M15" t="e">
        <f t="shared" si="2"/>
        <v>#VALUE!</v>
      </c>
      <c r="N15" t="str">
        <f t="shared" si="3"/>
        <v/>
      </c>
    </row>
    <row r="16" spans="2:14">
      <c r="B16" s="101">
        <v>4</v>
      </c>
      <c r="C16" s="154"/>
      <c r="D16" s="155"/>
      <c r="E16" s="155"/>
      <c r="F16" s="50" t="str">
        <f t="shared" si="0"/>
        <v/>
      </c>
      <c r="G16" s="50" t="str">
        <f t="shared" si="1"/>
        <v/>
      </c>
      <c r="H16" s="71" t="str">
        <f t="shared" si="4"/>
        <v/>
      </c>
      <c r="I16" s="158" t="str">
        <f t="shared" si="5"/>
        <v/>
      </c>
      <c r="K16" t="s">
        <v>130</v>
      </c>
      <c r="M16" t="e">
        <f t="shared" si="2"/>
        <v>#VALUE!</v>
      </c>
      <c r="N16" t="str">
        <f t="shared" si="3"/>
        <v/>
      </c>
    </row>
    <row r="17" spans="2:14">
      <c r="B17" s="101">
        <v>5</v>
      </c>
      <c r="C17" s="154"/>
      <c r="D17" s="155"/>
      <c r="E17" s="155"/>
      <c r="F17" s="50" t="str">
        <f t="shared" si="0"/>
        <v/>
      </c>
      <c r="G17" s="50" t="str">
        <f t="shared" si="1"/>
        <v/>
      </c>
      <c r="H17" s="71" t="str">
        <f t="shared" si="4"/>
        <v/>
      </c>
      <c r="I17" s="158" t="str">
        <f t="shared" si="5"/>
        <v/>
      </c>
      <c r="K17" t="s">
        <v>52</v>
      </c>
      <c r="M17" t="e">
        <f t="shared" si="2"/>
        <v>#VALUE!</v>
      </c>
      <c r="N17" t="str">
        <f t="shared" si="3"/>
        <v/>
      </c>
    </row>
    <row r="18" spans="2:14">
      <c r="B18" s="101">
        <v>6</v>
      </c>
      <c r="C18" s="154"/>
      <c r="D18" s="155"/>
      <c r="E18" s="155"/>
      <c r="F18" s="50" t="str">
        <f t="shared" si="0"/>
        <v/>
      </c>
      <c r="G18" s="50" t="str">
        <f t="shared" si="1"/>
        <v/>
      </c>
      <c r="H18" s="71" t="str">
        <f t="shared" si="4"/>
        <v/>
      </c>
      <c r="I18" s="158" t="str">
        <f t="shared" si="5"/>
        <v/>
      </c>
      <c r="K18" t="s">
        <v>53</v>
      </c>
      <c r="M18" t="e">
        <f t="shared" si="2"/>
        <v>#VALUE!</v>
      </c>
      <c r="N18" t="str">
        <f t="shared" si="3"/>
        <v/>
      </c>
    </row>
    <row r="19" spans="2:14">
      <c r="B19" s="101">
        <v>7</v>
      </c>
      <c r="C19" s="154"/>
      <c r="D19" s="155"/>
      <c r="E19" s="155"/>
      <c r="F19" s="50" t="str">
        <f t="shared" si="0"/>
        <v/>
      </c>
      <c r="G19" s="50" t="str">
        <f t="shared" si="1"/>
        <v/>
      </c>
      <c r="H19" s="71" t="str">
        <f t="shared" si="4"/>
        <v/>
      </c>
      <c r="I19" s="158" t="str">
        <f t="shared" si="5"/>
        <v/>
      </c>
      <c r="K19" t="s">
        <v>53</v>
      </c>
      <c r="M19" t="e">
        <f t="shared" si="2"/>
        <v>#VALUE!</v>
      </c>
      <c r="N19" t="str">
        <f t="shared" si="3"/>
        <v/>
      </c>
    </row>
    <row r="20" spans="2:14">
      <c r="B20" s="101">
        <v>8</v>
      </c>
      <c r="C20" s="154"/>
      <c r="D20" s="155"/>
      <c r="E20" s="155"/>
      <c r="F20" s="50" t="str">
        <f t="shared" si="0"/>
        <v/>
      </c>
      <c r="G20" s="50" t="str">
        <f t="shared" si="1"/>
        <v/>
      </c>
      <c r="H20" s="71" t="str">
        <f t="shared" si="4"/>
        <v/>
      </c>
      <c r="I20" s="158" t="str">
        <f t="shared" si="5"/>
        <v/>
      </c>
      <c r="K20" t="s">
        <v>53</v>
      </c>
      <c r="M20" t="e">
        <f t="shared" si="2"/>
        <v>#VALUE!</v>
      </c>
      <c r="N20" t="str">
        <f t="shared" si="3"/>
        <v/>
      </c>
    </row>
    <row r="21" spans="2:14">
      <c r="B21" s="101">
        <v>9</v>
      </c>
      <c r="C21" s="154"/>
      <c r="D21" s="155"/>
      <c r="E21" s="155"/>
      <c r="F21" s="50" t="str">
        <f t="shared" si="0"/>
        <v/>
      </c>
      <c r="G21" s="50" t="str">
        <f t="shared" si="1"/>
        <v/>
      </c>
      <c r="H21" s="71" t="str">
        <f t="shared" si="4"/>
        <v/>
      </c>
      <c r="I21" s="158" t="str">
        <f t="shared" si="5"/>
        <v/>
      </c>
      <c r="K21" t="s">
        <v>53</v>
      </c>
      <c r="M21" t="e">
        <f t="shared" si="2"/>
        <v>#VALUE!</v>
      </c>
      <c r="N21" t="str">
        <f t="shared" si="3"/>
        <v/>
      </c>
    </row>
    <row r="22" spans="2:14">
      <c r="B22" s="101">
        <v>10</v>
      </c>
      <c r="C22" s="154"/>
      <c r="D22" s="155"/>
      <c r="E22" s="155"/>
      <c r="F22" s="50" t="str">
        <f t="shared" si="0"/>
        <v/>
      </c>
      <c r="G22" s="50" t="str">
        <f t="shared" si="1"/>
        <v/>
      </c>
      <c r="H22" s="71" t="str">
        <f t="shared" si="4"/>
        <v/>
      </c>
      <c r="I22" s="158" t="str">
        <f t="shared" si="5"/>
        <v/>
      </c>
      <c r="K22" t="s">
        <v>53</v>
      </c>
      <c r="M22" t="e">
        <f t="shared" si="2"/>
        <v>#VALUE!</v>
      </c>
      <c r="N22" t="str">
        <f t="shared" si="3"/>
        <v/>
      </c>
    </row>
    <row r="23" spans="2:14">
      <c r="B23" s="101">
        <v>11</v>
      </c>
      <c r="C23" s="154"/>
      <c r="D23" s="155"/>
      <c r="E23" s="155"/>
      <c r="F23" s="50" t="str">
        <f t="shared" si="0"/>
        <v/>
      </c>
      <c r="G23" s="50" t="str">
        <f t="shared" si="1"/>
        <v/>
      </c>
      <c r="H23" s="71" t="str">
        <f t="shared" si="4"/>
        <v/>
      </c>
      <c r="I23" s="158" t="str">
        <f t="shared" si="5"/>
        <v/>
      </c>
      <c r="K23" t="s">
        <v>53</v>
      </c>
      <c r="M23" t="e">
        <f t="shared" si="2"/>
        <v>#VALUE!</v>
      </c>
      <c r="N23" t="str">
        <f t="shared" si="3"/>
        <v/>
      </c>
    </row>
    <row r="24" spans="2:14">
      <c r="B24" s="101">
        <v>12</v>
      </c>
      <c r="C24" s="154"/>
      <c r="D24" s="155"/>
      <c r="E24" s="155"/>
      <c r="F24" s="50" t="str">
        <f t="shared" si="0"/>
        <v/>
      </c>
      <c r="G24" s="50" t="str">
        <f t="shared" si="1"/>
        <v/>
      </c>
      <c r="H24" s="71" t="str">
        <f t="shared" si="4"/>
        <v/>
      </c>
      <c r="I24" s="158" t="str">
        <f t="shared" si="5"/>
        <v/>
      </c>
      <c r="K24" t="s">
        <v>53</v>
      </c>
      <c r="M24" t="e">
        <f t="shared" si="2"/>
        <v>#VALUE!</v>
      </c>
      <c r="N24" t="str">
        <f t="shared" si="3"/>
        <v/>
      </c>
    </row>
    <row r="25" spans="2:14">
      <c r="B25" s="101">
        <v>13</v>
      </c>
      <c r="C25" s="154"/>
      <c r="D25" s="155"/>
      <c r="E25" s="155"/>
      <c r="F25" s="50" t="str">
        <f t="shared" si="0"/>
        <v/>
      </c>
      <c r="G25" s="50" t="str">
        <f t="shared" si="1"/>
        <v/>
      </c>
      <c r="H25" s="71" t="str">
        <f t="shared" si="4"/>
        <v/>
      </c>
      <c r="I25" s="158" t="str">
        <f t="shared" si="5"/>
        <v/>
      </c>
      <c r="K25" t="s">
        <v>53</v>
      </c>
      <c r="M25" t="e">
        <f t="shared" si="2"/>
        <v>#VALUE!</v>
      </c>
      <c r="N25" t="str">
        <f t="shared" si="3"/>
        <v/>
      </c>
    </row>
    <row r="26" spans="2:14">
      <c r="B26" s="101">
        <v>14</v>
      </c>
      <c r="C26" s="154"/>
      <c r="D26" s="155"/>
      <c r="E26" s="155"/>
      <c r="F26" s="50" t="str">
        <f t="shared" si="0"/>
        <v/>
      </c>
      <c r="G26" s="50" t="str">
        <f t="shared" si="1"/>
        <v/>
      </c>
      <c r="H26" s="71" t="str">
        <f t="shared" si="4"/>
        <v/>
      </c>
      <c r="I26" s="158" t="str">
        <f t="shared" si="5"/>
        <v/>
      </c>
      <c r="K26" t="s">
        <v>53</v>
      </c>
      <c r="M26" t="e">
        <f t="shared" si="2"/>
        <v>#VALUE!</v>
      </c>
      <c r="N26" t="str">
        <f t="shared" si="3"/>
        <v/>
      </c>
    </row>
    <row r="27" spans="2:14">
      <c r="B27" s="101">
        <v>15</v>
      </c>
      <c r="C27" s="154"/>
      <c r="D27" s="155"/>
      <c r="E27" s="155"/>
      <c r="F27" s="50" t="str">
        <f t="shared" si="0"/>
        <v/>
      </c>
      <c r="G27" s="50" t="str">
        <f t="shared" si="1"/>
        <v/>
      </c>
      <c r="H27" s="71" t="str">
        <f t="shared" si="4"/>
        <v/>
      </c>
      <c r="I27" s="158" t="str">
        <f t="shared" si="5"/>
        <v/>
      </c>
      <c r="K27" t="s">
        <v>53</v>
      </c>
      <c r="M27" t="e">
        <f t="shared" si="2"/>
        <v>#VALUE!</v>
      </c>
      <c r="N27" t="str">
        <f t="shared" si="3"/>
        <v/>
      </c>
    </row>
    <row r="28" spans="2:14">
      <c r="B28" s="101">
        <v>16</v>
      </c>
      <c r="C28" s="154"/>
      <c r="D28" s="155"/>
      <c r="E28" s="155"/>
      <c r="F28" s="50" t="str">
        <f t="shared" si="0"/>
        <v/>
      </c>
      <c r="G28" s="50" t="str">
        <f t="shared" si="1"/>
        <v/>
      </c>
      <c r="H28" s="71" t="str">
        <f t="shared" si="4"/>
        <v/>
      </c>
      <c r="I28" s="158" t="str">
        <f t="shared" si="5"/>
        <v/>
      </c>
      <c r="K28" t="s">
        <v>53</v>
      </c>
      <c r="M28" t="e">
        <f t="shared" si="2"/>
        <v>#VALUE!</v>
      </c>
      <c r="N28" t="str">
        <f t="shared" si="3"/>
        <v/>
      </c>
    </row>
    <row r="29" spans="2:14">
      <c r="B29" s="101">
        <v>17</v>
      </c>
      <c r="C29" s="154"/>
      <c r="D29" s="155"/>
      <c r="E29" s="155"/>
      <c r="F29" s="50" t="str">
        <f t="shared" si="0"/>
        <v/>
      </c>
      <c r="G29" s="50" t="str">
        <f t="shared" si="1"/>
        <v/>
      </c>
      <c r="H29" s="71" t="str">
        <f t="shared" si="4"/>
        <v/>
      </c>
      <c r="I29" s="158" t="str">
        <f t="shared" si="5"/>
        <v/>
      </c>
      <c r="K29" t="s">
        <v>53</v>
      </c>
      <c r="M29" t="e">
        <f t="shared" si="2"/>
        <v>#VALUE!</v>
      </c>
      <c r="N29" t="str">
        <f t="shared" si="3"/>
        <v/>
      </c>
    </row>
    <row r="30" spans="2:14">
      <c r="B30" s="101">
        <v>18</v>
      </c>
      <c r="C30" s="154"/>
      <c r="D30" s="155"/>
      <c r="E30" s="155"/>
      <c r="F30" s="50" t="str">
        <f t="shared" si="0"/>
        <v/>
      </c>
      <c r="G30" s="50" t="str">
        <f t="shared" si="1"/>
        <v/>
      </c>
      <c r="H30" s="71" t="str">
        <f t="shared" si="4"/>
        <v/>
      </c>
      <c r="I30" s="158" t="str">
        <f t="shared" si="5"/>
        <v/>
      </c>
      <c r="K30" t="s">
        <v>53</v>
      </c>
      <c r="M30" t="e">
        <f t="shared" si="2"/>
        <v>#VALUE!</v>
      </c>
      <c r="N30" t="str">
        <f t="shared" si="3"/>
        <v/>
      </c>
    </row>
    <row r="31" spans="2:14">
      <c r="B31" s="101">
        <v>19</v>
      </c>
      <c r="C31" s="154"/>
      <c r="D31" s="155"/>
      <c r="E31" s="155"/>
      <c r="F31" s="50" t="str">
        <f t="shared" si="0"/>
        <v/>
      </c>
      <c r="G31" s="50" t="str">
        <f t="shared" si="1"/>
        <v/>
      </c>
      <c r="H31" s="71" t="str">
        <f t="shared" si="4"/>
        <v/>
      </c>
      <c r="I31" s="158" t="str">
        <f t="shared" si="5"/>
        <v/>
      </c>
      <c r="K31" t="s">
        <v>53</v>
      </c>
      <c r="M31" t="e">
        <f t="shared" si="2"/>
        <v>#VALUE!</v>
      </c>
      <c r="N31" t="str">
        <f t="shared" si="3"/>
        <v/>
      </c>
    </row>
    <row r="32" spans="2:14">
      <c r="B32" s="101">
        <v>20</v>
      </c>
      <c r="C32" s="154"/>
      <c r="D32" s="155"/>
      <c r="E32" s="155"/>
      <c r="F32" s="50" t="str">
        <f t="shared" si="0"/>
        <v/>
      </c>
      <c r="G32" s="50" t="str">
        <f t="shared" si="1"/>
        <v/>
      </c>
      <c r="H32" s="71" t="str">
        <f t="shared" si="4"/>
        <v/>
      </c>
      <c r="I32" s="158" t="str">
        <f t="shared" si="5"/>
        <v/>
      </c>
      <c r="K32" t="s">
        <v>53</v>
      </c>
      <c r="M32" t="e">
        <f t="shared" si="2"/>
        <v>#VALUE!</v>
      </c>
      <c r="N32" t="str">
        <f t="shared" si="3"/>
        <v/>
      </c>
    </row>
    <row r="33" spans="2:14">
      <c r="B33" s="101">
        <v>21</v>
      </c>
      <c r="C33" s="154"/>
      <c r="D33" s="155"/>
      <c r="E33" s="155"/>
      <c r="F33" s="50" t="str">
        <f t="shared" si="0"/>
        <v/>
      </c>
      <c r="G33" s="50" t="str">
        <f t="shared" si="1"/>
        <v/>
      </c>
      <c r="H33" s="71" t="str">
        <f t="shared" si="4"/>
        <v/>
      </c>
      <c r="I33" s="158" t="str">
        <f t="shared" si="5"/>
        <v/>
      </c>
      <c r="K33" t="s">
        <v>53</v>
      </c>
      <c r="M33" t="e">
        <f t="shared" si="2"/>
        <v>#VALUE!</v>
      </c>
      <c r="N33" t="str">
        <f t="shared" si="3"/>
        <v/>
      </c>
    </row>
    <row r="34" spans="2:14">
      <c r="B34" s="101">
        <v>22</v>
      </c>
      <c r="C34" s="154"/>
      <c r="D34" s="155"/>
      <c r="E34" s="155"/>
      <c r="F34" s="50" t="str">
        <f t="shared" si="0"/>
        <v/>
      </c>
      <c r="G34" s="50" t="str">
        <f t="shared" si="1"/>
        <v/>
      </c>
      <c r="H34" s="71" t="str">
        <f t="shared" si="4"/>
        <v/>
      </c>
      <c r="I34" s="158" t="str">
        <f t="shared" si="5"/>
        <v/>
      </c>
      <c r="K34" t="s">
        <v>53</v>
      </c>
      <c r="M34" t="e">
        <f t="shared" si="2"/>
        <v>#VALUE!</v>
      </c>
      <c r="N34" t="str">
        <f t="shared" si="3"/>
        <v/>
      </c>
    </row>
    <row r="35" spans="2:14">
      <c r="B35" s="101">
        <v>23</v>
      </c>
      <c r="C35" s="154"/>
      <c r="D35" s="155"/>
      <c r="E35" s="155"/>
      <c r="F35" s="50" t="str">
        <f t="shared" si="0"/>
        <v/>
      </c>
      <c r="G35" s="50" t="str">
        <f t="shared" si="1"/>
        <v/>
      </c>
      <c r="H35" s="71" t="str">
        <f t="shared" si="4"/>
        <v/>
      </c>
      <c r="I35" s="158" t="str">
        <f t="shared" si="5"/>
        <v/>
      </c>
      <c r="K35" t="s">
        <v>53</v>
      </c>
      <c r="M35" t="e">
        <f t="shared" si="2"/>
        <v>#VALUE!</v>
      </c>
      <c r="N35" t="str">
        <f t="shared" si="3"/>
        <v/>
      </c>
    </row>
    <row r="36" spans="2:14">
      <c r="B36" s="101">
        <v>24</v>
      </c>
      <c r="C36" s="154"/>
      <c r="D36" s="155"/>
      <c r="E36" s="155"/>
      <c r="F36" s="50" t="str">
        <f t="shared" si="0"/>
        <v/>
      </c>
      <c r="G36" s="50" t="str">
        <f t="shared" si="1"/>
        <v/>
      </c>
      <c r="H36" s="71" t="str">
        <f t="shared" si="4"/>
        <v/>
      </c>
      <c r="I36" s="158" t="str">
        <f t="shared" si="5"/>
        <v/>
      </c>
      <c r="K36" t="s">
        <v>53</v>
      </c>
      <c r="M36" t="e">
        <f t="shared" si="2"/>
        <v>#VALUE!</v>
      </c>
      <c r="N36" t="str">
        <f t="shared" si="3"/>
        <v/>
      </c>
    </row>
    <row r="37" spans="2:14" ht="14.25" thickBot="1">
      <c r="B37" s="102">
        <v>25</v>
      </c>
      <c r="C37" s="152"/>
      <c r="D37" s="153"/>
      <c r="E37" s="153"/>
      <c r="F37" s="58" t="str">
        <f t="shared" si="0"/>
        <v/>
      </c>
      <c r="G37" s="58" t="str">
        <f t="shared" si="1"/>
        <v/>
      </c>
      <c r="H37" s="72" t="str">
        <f t="shared" si="4"/>
        <v/>
      </c>
      <c r="I37" s="159"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0" priority="4">
      <formula>14&lt;LEN($D$6)+LEN($C13)</formula>
    </cfRule>
  </conditionalFormatting>
  <conditionalFormatting sqref="D6">
    <cfRule type="expression" dxfId="9" priority="3">
      <formula>14 &lt; LEN($D$6)</formula>
    </cfRule>
  </conditionalFormatting>
  <conditionalFormatting sqref="D5">
    <cfRule type="containsText" dxfId="8"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203</v>
      </c>
      <c r="O2" t="s">
        <v>205</v>
      </c>
    </row>
    <row r="3" spans="2:18" ht="14.25" thickBot="1">
      <c r="B3" s="151" t="s">
        <v>38</v>
      </c>
      <c r="C3" s="109" t="s">
        <v>192</v>
      </c>
      <c r="D3" s="109" t="s">
        <v>198</v>
      </c>
      <c r="E3" s="110" t="s">
        <v>199</v>
      </c>
      <c r="F3" s="193" t="s">
        <v>194</v>
      </c>
      <c r="G3" s="190" t="s">
        <v>208</v>
      </c>
      <c r="H3" s="49"/>
      <c r="I3" s="49"/>
      <c r="J3" s="49"/>
      <c r="K3" s="49"/>
      <c r="L3" s="49"/>
      <c r="M3" s="49"/>
      <c r="O3" s="151" t="s">
        <v>38</v>
      </c>
      <c r="P3" s="189" t="s">
        <v>188</v>
      </c>
      <c r="Q3" s="189" t="s">
        <v>202</v>
      </c>
      <c r="R3" s="190" t="s">
        <v>194</v>
      </c>
    </row>
    <row r="4" spans="2:18" ht="14.25" hidden="1" thickTop="1">
      <c r="B4" s="181">
        <v>0</v>
      </c>
      <c r="C4" s="182" t="s">
        <v>177</v>
      </c>
      <c r="D4" s="182"/>
      <c r="E4" s="183"/>
      <c r="F4" s="194"/>
      <c r="G4" s="195"/>
      <c r="H4" s="49"/>
      <c r="I4" s="49"/>
      <c r="J4" s="49"/>
      <c r="K4" s="49"/>
      <c r="L4" s="49"/>
      <c r="M4" s="49"/>
      <c r="O4" s="191">
        <v>0</v>
      </c>
      <c r="P4" s="188" t="s">
        <v>177</v>
      </c>
      <c r="Q4" s="188" t="s">
        <v>177</v>
      </c>
      <c r="R4" s="146"/>
    </row>
    <row r="5" spans="2:18" ht="14.25" thickTop="1">
      <c r="B5" s="184">
        <v>1</v>
      </c>
      <c r="C5" s="155"/>
      <c r="D5" s="22"/>
      <c r="E5" s="71" t="str">
        <f>IF($C5&lt;&gt;"","ALERT_" &amp; D5 &amp; "_ID_"&amp;UPPER(Matrix!$D$6) &amp; "_" &amp; $C5,"")</f>
        <v/>
      </c>
      <c r="F5" s="122"/>
      <c r="G5" s="71" t="str">
        <f>IF(E5&lt;&gt;"",LEN(E5),"")</f>
        <v/>
      </c>
      <c r="O5" s="184">
        <v>1</v>
      </c>
      <c r="P5" s="155"/>
      <c r="Q5" s="155"/>
      <c r="R5" s="123"/>
    </row>
    <row r="6" spans="2:18">
      <c r="B6" s="184">
        <v>2</v>
      </c>
      <c r="C6" s="155"/>
      <c r="D6" s="22"/>
      <c r="E6" s="71" t="str">
        <f>IF($C6&lt;&gt;"","ALERT_" &amp; D6 &amp; "_ID_"&amp;UPPER(Matrix!$D$6) &amp; "_" &amp; $C6,"")</f>
        <v/>
      </c>
      <c r="F6" s="122"/>
      <c r="G6" s="71" t="str">
        <f t="shared" ref="G6:G29" si="0">IF(E6&lt;&gt;"",LEN(E6),"")</f>
        <v/>
      </c>
      <c r="O6" s="184">
        <v>2</v>
      </c>
      <c r="P6" s="155"/>
      <c r="Q6" s="155"/>
      <c r="R6" s="123"/>
    </row>
    <row r="7" spans="2:18">
      <c r="B7" s="184">
        <v>3</v>
      </c>
      <c r="C7" s="155"/>
      <c r="D7" s="22"/>
      <c r="E7" s="71" t="str">
        <f>IF($C7&lt;&gt;"","ALERT_" &amp; D7 &amp; "_ID_"&amp;UPPER(Matrix!$D$6) &amp; "_" &amp; $C7,"")</f>
        <v/>
      </c>
      <c r="F7" s="122"/>
      <c r="G7" s="71" t="str">
        <f t="shared" si="0"/>
        <v/>
      </c>
      <c r="O7" s="184">
        <v>3</v>
      </c>
      <c r="P7" s="155"/>
      <c r="Q7" s="155"/>
      <c r="R7" s="123"/>
    </row>
    <row r="8" spans="2:18">
      <c r="B8" s="184">
        <v>4</v>
      </c>
      <c r="C8" s="155"/>
      <c r="D8" s="22"/>
      <c r="E8" s="71" t="str">
        <f>IF($C8&lt;&gt;"","ALERT_" &amp; D8 &amp; "_ID_"&amp;UPPER(Matrix!$D$6) &amp; "_" &amp; $C8,"")</f>
        <v/>
      </c>
      <c r="F8" s="122"/>
      <c r="G8" s="71" t="str">
        <f t="shared" si="0"/>
        <v/>
      </c>
      <c r="O8" s="184">
        <v>4</v>
      </c>
      <c r="P8" s="155"/>
      <c r="Q8" s="155"/>
      <c r="R8" s="123"/>
    </row>
    <row r="9" spans="2:18">
      <c r="B9" s="184">
        <v>5</v>
      </c>
      <c r="C9" s="155"/>
      <c r="D9" s="22"/>
      <c r="E9" s="71" t="str">
        <f>IF($C9&lt;&gt;"","ALERT_" &amp; D9 &amp; "_ID_"&amp;UPPER(Matrix!$D$6) &amp; "_" &amp; $C9,"")</f>
        <v/>
      </c>
      <c r="F9" s="122"/>
      <c r="G9" s="71" t="str">
        <f t="shared" si="0"/>
        <v/>
      </c>
      <c r="O9" s="184">
        <v>5</v>
      </c>
      <c r="P9" s="155"/>
      <c r="Q9" s="155"/>
      <c r="R9" s="123"/>
    </row>
    <row r="10" spans="2:18">
      <c r="B10" s="184">
        <v>6</v>
      </c>
      <c r="C10" s="155"/>
      <c r="D10" s="22"/>
      <c r="E10" s="71" t="str">
        <f>IF($C10&lt;&gt;"","ALERT_" &amp; D10 &amp; "_ID_"&amp;UPPER(Matrix!$D$6) &amp; "_" &amp; $C10,"")</f>
        <v/>
      </c>
      <c r="F10" s="122"/>
      <c r="G10" s="71" t="str">
        <f t="shared" si="0"/>
        <v/>
      </c>
      <c r="O10" s="184">
        <v>6</v>
      </c>
      <c r="P10" s="155"/>
      <c r="Q10" s="155"/>
      <c r="R10" s="123"/>
    </row>
    <row r="11" spans="2:18">
      <c r="B11" s="184">
        <v>7</v>
      </c>
      <c r="C11" s="155"/>
      <c r="D11" s="22"/>
      <c r="E11" s="71" t="str">
        <f>IF($C11&lt;&gt;"","ALERT_" &amp; D11 &amp; "_ID_"&amp;UPPER(Matrix!$D$6) &amp; "_" &amp; $C11,"")</f>
        <v/>
      </c>
      <c r="F11" s="122"/>
      <c r="G11" s="71" t="str">
        <f t="shared" si="0"/>
        <v/>
      </c>
      <c r="O11" s="184">
        <v>7</v>
      </c>
      <c r="P11" s="155"/>
      <c r="Q11" s="155"/>
      <c r="R11" s="123"/>
    </row>
    <row r="12" spans="2:18">
      <c r="B12" s="184">
        <v>8</v>
      </c>
      <c r="C12" s="155"/>
      <c r="D12" s="22"/>
      <c r="E12" s="71" t="str">
        <f>IF($C12&lt;&gt;"","ALERT_" &amp; D12 &amp; "_ID_"&amp;UPPER(Matrix!$D$6) &amp; "_" &amp; $C12,"")</f>
        <v/>
      </c>
      <c r="F12" s="122"/>
      <c r="G12" s="71" t="str">
        <f t="shared" si="0"/>
        <v/>
      </c>
      <c r="O12" s="184">
        <v>8</v>
      </c>
      <c r="P12" s="155"/>
      <c r="Q12" s="155"/>
      <c r="R12" s="123"/>
    </row>
    <row r="13" spans="2:18">
      <c r="B13" s="184">
        <v>9</v>
      </c>
      <c r="C13" s="155"/>
      <c r="D13" s="22"/>
      <c r="E13" s="71" t="str">
        <f>IF($C13&lt;&gt;"","ALERT_" &amp; D13 &amp; "_ID_"&amp;UPPER(Matrix!$D$6) &amp; "_" &amp; $C13,"")</f>
        <v/>
      </c>
      <c r="F13" s="122"/>
      <c r="G13" s="71" t="str">
        <f t="shared" si="0"/>
        <v/>
      </c>
      <c r="O13" s="184">
        <v>9</v>
      </c>
      <c r="P13" s="155"/>
      <c r="Q13" s="155"/>
      <c r="R13" s="123"/>
    </row>
    <row r="14" spans="2:18">
      <c r="B14" s="184">
        <v>10</v>
      </c>
      <c r="C14" s="155"/>
      <c r="D14" s="22"/>
      <c r="E14" s="71" t="str">
        <f>IF($C14&lt;&gt;"","ALERT_" &amp; D14 &amp; "_ID_"&amp;UPPER(Matrix!$D$6) &amp; "_" &amp; $C14,"")</f>
        <v/>
      </c>
      <c r="F14" s="122"/>
      <c r="G14" s="71" t="str">
        <f t="shared" si="0"/>
        <v/>
      </c>
      <c r="O14" s="184">
        <v>10</v>
      </c>
      <c r="P14" s="155"/>
      <c r="Q14" s="155"/>
      <c r="R14" s="123"/>
    </row>
    <row r="15" spans="2:18">
      <c r="B15" s="184">
        <v>11</v>
      </c>
      <c r="C15" s="155"/>
      <c r="D15" s="22"/>
      <c r="E15" s="71" t="str">
        <f>IF($C15&lt;&gt;"","ALERT_" &amp; D15 &amp; "_ID_"&amp;UPPER(Matrix!$D$6) &amp; "_" &amp; $C15,"")</f>
        <v/>
      </c>
      <c r="F15" s="122"/>
      <c r="G15" s="71" t="str">
        <f t="shared" si="0"/>
        <v/>
      </c>
      <c r="O15" s="184">
        <v>11</v>
      </c>
      <c r="P15" s="155"/>
      <c r="Q15" s="155"/>
      <c r="R15" s="123"/>
    </row>
    <row r="16" spans="2:18">
      <c r="B16" s="184">
        <v>12</v>
      </c>
      <c r="C16" s="155"/>
      <c r="D16" s="22"/>
      <c r="E16" s="71" t="str">
        <f>IF($C16&lt;&gt;"","ALERT_" &amp; D16 &amp; "_ID_"&amp;UPPER(Matrix!$D$6) &amp; "_" &amp; $C16,"")</f>
        <v/>
      </c>
      <c r="F16" s="122"/>
      <c r="G16" s="71" t="str">
        <f t="shared" si="0"/>
        <v/>
      </c>
      <c r="O16" s="184">
        <v>12</v>
      </c>
      <c r="P16" s="155"/>
      <c r="Q16" s="155"/>
      <c r="R16" s="123"/>
    </row>
    <row r="17" spans="2:18">
      <c r="B17" s="184">
        <v>13</v>
      </c>
      <c r="C17" s="155"/>
      <c r="D17" s="22"/>
      <c r="E17" s="71" t="str">
        <f>IF($C17&lt;&gt;"","ALERT_" &amp; D17 &amp; "_ID_"&amp;UPPER(Matrix!$D$6) &amp; "_" &amp; $C17,"")</f>
        <v/>
      </c>
      <c r="F17" s="122"/>
      <c r="G17" s="71" t="str">
        <f t="shared" si="0"/>
        <v/>
      </c>
      <c r="O17" s="184">
        <v>13</v>
      </c>
      <c r="P17" s="155"/>
      <c r="Q17" s="155"/>
      <c r="R17" s="123"/>
    </row>
    <row r="18" spans="2:18">
      <c r="B18" s="184">
        <v>14</v>
      </c>
      <c r="C18" s="155"/>
      <c r="D18" s="22"/>
      <c r="E18" s="71" t="str">
        <f>IF($C18&lt;&gt;"","ALERT_" &amp; D18 &amp; "_ID_"&amp;UPPER(Matrix!$D$6) &amp; "_" &amp; $C18,"")</f>
        <v/>
      </c>
      <c r="F18" s="122"/>
      <c r="G18" s="71" t="str">
        <f t="shared" si="0"/>
        <v/>
      </c>
      <c r="O18" s="184">
        <v>14</v>
      </c>
      <c r="P18" s="155"/>
      <c r="Q18" s="155"/>
      <c r="R18" s="123"/>
    </row>
    <row r="19" spans="2:18">
      <c r="B19" s="184">
        <v>15</v>
      </c>
      <c r="C19" s="155"/>
      <c r="D19" s="22"/>
      <c r="E19" s="71" t="str">
        <f>IF($C19&lt;&gt;"","ALERT_" &amp; D19 &amp; "_ID_"&amp;UPPER(Matrix!$D$6) &amp; "_" &amp; $C19,"")</f>
        <v/>
      </c>
      <c r="F19" s="122"/>
      <c r="G19" s="71" t="str">
        <f t="shared" si="0"/>
        <v/>
      </c>
      <c r="O19" s="184">
        <v>15</v>
      </c>
      <c r="P19" s="155"/>
      <c r="Q19" s="155"/>
      <c r="R19" s="123"/>
    </row>
    <row r="20" spans="2:18">
      <c r="B20" s="184">
        <v>16</v>
      </c>
      <c r="C20" s="155"/>
      <c r="D20" s="22"/>
      <c r="E20" s="71" t="str">
        <f>IF($C20&lt;&gt;"","ALERT_" &amp; D20 &amp; "_ID_"&amp;UPPER(Matrix!$D$6) &amp; "_" &amp; $C20,"")</f>
        <v/>
      </c>
      <c r="F20" s="122"/>
      <c r="G20" s="71" t="str">
        <f t="shared" si="0"/>
        <v/>
      </c>
      <c r="O20" s="184">
        <v>16</v>
      </c>
      <c r="P20" s="155"/>
      <c r="Q20" s="155"/>
      <c r="R20" s="123"/>
    </row>
    <row r="21" spans="2:18">
      <c r="B21" s="184">
        <v>17</v>
      </c>
      <c r="C21" s="155"/>
      <c r="D21" s="22"/>
      <c r="E21" s="71" t="str">
        <f>IF($C21&lt;&gt;"","ALERT_" &amp; D21 &amp; "_ID_"&amp;UPPER(Matrix!$D$6) &amp; "_" &amp; $C21,"")</f>
        <v/>
      </c>
      <c r="F21" s="122"/>
      <c r="G21" s="71" t="str">
        <f t="shared" si="0"/>
        <v/>
      </c>
      <c r="O21" s="184">
        <v>17</v>
      </c>
      <c r="P21" s="155"/>
      <c r="Q21" s="155"/>
      <c r="R21" s="123"/>
    </row>
    <row r="22" spans="2:18">
      <c r="B22" s="184">
        <v>18</v>
      </c>
      <c r="C22" s="155"/>
      <c r="D22" s="22"/>
      <c r="E22" s="71" t="str">
        <f>IF($C22&lt;&gt;"","ALERT_" &amp; D22 &amp; "_ID_"&amp;UPPER(Matrix!$D$6) &amp; "_" &amp; $C22,"")</f>
        <v/>
      </c>
      <c r="F22" s="122"/>
      <c r="G22" s="71" t="str">
        <f t="shared" si="0"/>
        <v/>
      </c>
      <c r="O22" s="184">
        <v>18</v>
      </c>
      <c r="P22" s="155"/>
      <c r="Q22" s="155"/>
      <c r="R22" s="123"/>
    </row>
    <row r="23" spans="2:18">
      <c r="B23" s="184">
        <v>19</v>
      </c>
      <c r="C23" s="155"/>
      <c r="D23" s="22"/>
      <c r="E23" s="71" t="str">
        <f>IF($C23&lt;&gt;"","ALERT_" &amp; D23 &amp; "_ID_"&amp;UPPER(Matrix!$D$6) &amp; "_" &amp; $C23,"")</f>
        <v/>
      </c>
      <c r="F23" s="122"/>
      <c r="G23" s="71" t="str">
        <f t="shared" si="0"/>
        <v/>
      </c>
      <c r="O23" s="184">
        <v>19</v>
      </c>
      <c r="P23" s="155"/>
      <c r="Q23" s="155"/>
      <c r="R23" s="123"/>
    </row>
    <row r="24" spans="2:18">
      <c r="B24" s="184">
        <v>20</v>
      </c>
      <c r="C24" s="155"/>
      <c r="D24" s="22"/>
      <c r="E24" s="71" t="str">
        <f>IF($C24&lt;&gt;"","ALERT_" &amp; D24 &amp; "_ID_"&amp;UPPER(Matrix!$D$6) &amp; "_" &amp; $C24,"")</f>
        <v/>
      </c>
      <c r="F24" s="122"/>
      <c r="G24" s="71" t="str">
        <f t="shared" si="0"/>
        <v/>
      </c>
      <c r="O24" s="184">
        <v>20</v>
      </c>
      <c r="P24" s="155"/>
      <c r="Q24" s="155"/>
      <c r="R24" s="123"/>
    </row>
    <row r="25" spans="2:18">
      <c r="B25" s="184">
        <v>21</v>
      </c>
      <c r="C25" s="155"/>
      <c r="D25" s="22"/>
      <c r="E25" s="71" t="str">
        <f>IF($C25&lt;&gt;"","ALERT_" &amp; D25 &amp; "_ID_"&amp;UPPER(Matrix!$D$6) &amp; "_" &amp; $C25,"")</f>
        <v/>
      </c>
      <c r="F25" s="122"/>
      <c r="G25" s="71" t="str">
        <f t="shared" si="0"/>
        <v/>
      </c>
      <c r="O25" s="184">
        <v>21</v>
      </c>
      <c r="P25" s="155"/>
      <c r="Q25" s="155"/>
      <c r="R25" s="123"/>
    </row>
    <row r="26" spans="2:18">
      <c r="B26" s="184">
        <v>22</v>
      </c>
      <c r="C26" s="155"/>
      <c r="D26" s="22"/>
      <c r="E26" s="71" t="str">
        <f>IF($C26&lt;&gt;"","ALERT_" &amp; D26 &amp; "_ID_"&amp;UPPER(Matrix!$D$6) &amp; "_" &amp; $C26,"")</f>
        <v/>
      </c>
      <c r="F26" s="122"/>
      <c r="G26" s="71" t="str">
        <f t="shared" si="0"/>
        <v/>
      </c>
      <c r="O26" s="184">
        <v>22</v>
      </c>
      <c r="P26" s="155"/>
      <c r="Q26" s="155"/>
      <c r="R26" s="123"/>
    </row>
    <row r="27" spans="2:18">
      <c r="B27" s="184">
        <v>23</v>
      </c>
      <c r="C27" s="155"/>
      <c r="D27" s="22"/>
      <c r="E27" s="71" t="str">
        <f>IF($C27&lt;&gt;"","ALERT_" &amp; D27 &amp; "_ID_"&amp;UPPER(Matrix!$D$6) &amp; "_" &amp; $C27,"")</f>
        <v/>
      </c>
      <c r="F27" s="122"/>
      <c r="G27" s="71" t="str">
        <f t="shared" si="0"/>
        <v/>
      </c>
      <c r="O27" s="184">
        <v>23</v>
      </c>
      <c r="P27" s="155"/>
      <c r="Q27" s="155"/>
      <c r="R27" s="123"/>
    </row>
    <row r="28" spans="2:18">
      <c r="B28" s="184">
        <v>24</v>
      </c>
      <c r="C28" s="155"/>
      <c r="D28" s="22"/>
      <c r="E28" s="71" t="str">
        <f>IF($C28&lt;&gt;"","ALERT_" &amp; D28 &amp; "_ID_"&amp;UPPER(Matrix!$D$6) &amp; "_" &amp; $C28,"")</f>
        <v/>
      </c>
      <c r="F28" s="122"/>
      <c r="G28" s="71" t="str">
        <f t="shared" si="0"/>
        <v/>
      </c>
      <c r="O28" s="184">
        <v>24</v>
      </c>
      <c r="P28" s="155"/>
      <c r="Q28" s="155"/>
      <c r="R28" s="123"/>
    </row>
    <row r="29" spans="2:18" ht="14.25" thickBot="1">
      <c r="B29" s="185">
        <v>25</v>
      </c>
      <c r="C29" s="153"/>
      <c r="D29" s="57"/>
      <c r="E29" s="72" t="str">
        <f>IF($C29&lt;&gt;"","ALERT_" &amp; D29 &amp; "_ID_"&amp;UPPER(Matrix!$D$6) &amp; "_" &amp; $C29,"")</f>
        <v/>
      </c>
      <c r="F29" s="124"/>
      <c r="G29" s="72" t="str">
        <f t="shared" si="0"/>
        <v/>
      </c>
      <c r="O29" s="185">
        <v>25</v>
      </c>
      <c r="P29" s="153"/>
      <c r="Q29" s="153"/>
      <c r="R29" s="125"/>
    </row>
    <row r="32" spans="2:18" ht="14.25" thickBot="1">
      <c r="B32" t="s">
        <v>204</v>
      </c>
      <c r="O32" t="s">
        <v>201</v>
      </c>
    </row>
    <row r="33" spans="2:18" ht="14.25" thickBot="1">
      <c r="B33" s="151" t="s">
        <v>38</v>
      </c>
      <c r="C33" s="109" t="s">
        <v>192</v>
      </c>
      <c r="D33" s="109" t="s">
        <v>197</v>
      </c>
      <c r="E33" s="110" t="s">
        <v>195</v>
      </c>
      <c r="F33" s="190" t="s">
        <v>196</v>
      </c>
      <c r="G33" s="190" t="s">
        <v>208</v>
      </c>
      <c r="O33" s="151" t="s">
        <v>38</v>
      </c>
      <c r="P33" s="189" t="s">
        <v>189</v>
      </c>
      <c r="Q33" s="189" t="s">
        <v>206</v>
      </c>
      <c r="R33" s="190" t="s">
        <v>193</v>
      </c>
    </row>
    <row r="34" spans="2:18" ht="14.25" hidden="1" thickTop="1">
      <c r="B34" s="181">
        <v>0</v>
      </c>
      <c r="C34" s="182" t="s">
        <v>177</v>
      </c>
      <c r="D34" s="182"/>
      <c r="E34" s="183"/>
      <c r="F34" s="192" t="s">
        <v>177</v>
      </c>
      <c r="G34" s="195"/>
      <c r="O34" s="191">
        <v>0</v>
      </c>
      <c r="P34" s="188" t="s">
        <v>177</v>
      </c>
      <c r="Q34" s="188" t="s">
        <v>177</v>
      </c>
      <c r="R34" s="192" t="s">
        <v>177</v>
      </c>
    </row>
    <row r="35" spans="2:18" ht="14.25" thickTop="1">
      <c r="B35" s="184">
        <v>1</v>
      </c>
      <c r="C35" s="155"/>
      <c r="D35" s="22"/>
      <c r="E35" s="71" t="str">
        <f>IF($C35&lt;&gt;"","ALERT_" &amp; UPPER(Matrix!$D$6) &amp; "_" &amp; $C35,"")</f>
        <v/>
      </c>
      <c r="F35" s="186"/>
      <c r="G35" s="71" t="str">
        <f>IF(E35&lt;&gt;"",LEN(E35),"")</f>
        <v/>
      </c>
      <c r="O35" s="184">
        <v>1</v>
      </c>
      <c r="P35" s="155"/>
      <c r="Q35" s="155"/>
      <c r="R35" s="186"/>
    </row>
    <row r="36" spans="2:18">
      <c r="B36" s="184">
        <v>2</v>
      </c>
      <c r="C36" s="155"/>
      <c r="D36" s="22"/>
      <c r="E36" s="71" t="str">
        <f>IF($C36&lt;&gt;"","ALERT_" &amp; UPPER(Matrix!$D$6) &amp; "_" &amp; $C36,"")</f>
        <v/>
      </c>
      <c r="F36" s="186"/>
      <c r="G36" s="71" t="str">
        <f>IF(E36&lt;&gt;"",LEN(E36),"")</f>
        <v/>
      </c>
      <c r="O36" s="184">
        <v>2</v>
      </c>
      <c r="P36" s="155"/>
      <c r="Q36" s="155"/>
      <c r="R36" s="186"/>
    </row>
    <row r="37" spans="2:18">
      <c r="B37" s="184">
        <v>3</v>
      </c>
      <c r="C37" s="155"/>
      <c r="D37" s="22"/>
      <c r="E37" s="71" t="str">
        <f>IF($C37&lt;&gt;"","ALERT_" &amp; UPPER(Matrix!$D$6) &amp; "_" &amp; $C37,"")</f>
        <v/>
      </c>
      <c r="F37" s="186"/>
      <c r="G37" s="71" t="str">
        <f>IF(E37&lt;&gt;"",LEN(E37),"")</f>
        <v/>
      </c>
      <c r="O37" s="184">
        <v>3</v>
      </c>
      <c r="P37" s="155"/>
      <c r="Q37" s="155"/>
      <c r="R37" s="186"/>
    </row>
    <row r="38" spans="2:18">
      <c r="B38" s="184">
        <v>4</v>
      </c>
      <c r="C38" s="155"/>
      <c r="D38" s="22"/>
      <c r="E38" s="71" t="str">
        <f>IF($C38&lt;&gt;"","ALERT_" &amp; UPPER(Matrix!$D$6) &amp; "_" &amp; $C38,"")</f>
        <v/>
      </c>
      <c r="F38" s="186"/>
      <c r="G38" s="71" t="str">
        <f t="shared" ref="G38:G59" si="1">IF(E38&lt;&gt;"",LEN(E38),"")</f>
        <v/>
      </c>
      <c r="O38" s="184">
        <v>4</v>
      </c>
      <c r="P38" s="155"/>
      <c r="Q38" s="155"/>
      <c r="R38" s="186"/>
    </row>
    <row r="39" spans="2:18">
      <c r="B39" s="184">
        <v>5</v>
      </c>
      <c r="C39" s="155"/>
      <c r="D39" s="22"/>
      <c r="E39" s="71" t="str">
        <f>IF($C39&lt;&gt;"","ALERT_" &amp; UPPER(Matrix!$D$6) &amp; "_" &amp; $C39,"")</f>
        <v/>
      </c>
      <c r="F39" s="186"/>
      <c r="G39" s="71" t="str">
        <f t="shared" si="1"/>
        <v/>
      </c>
      <c r="O39" s="184">
        <v>5</v>
      </c>
      <c r="P39" s="155"/>
      <c r="Q39" s="155"/>
      <c r="R39" s="186"/>
    </row>
    <row r="40" spans="2:18">
      <c r="B40" s="184">
        <v>6</v>
      </c>
      <c r="C40" s="155"/>
      <c r="D40" s="22"/>
      <c r="E40" s="71" t="str">
        <f>IF($C40&lt;&gt;"","ALERT_" &amp; UPPER(Matrix!$D$6) &amp; "_" &amp; $C40,"")</f>
        <v/>
      </c>
      <c r="F40" s="186"/>
      <c r="G40" s="71" t="str">
        <f t="shared" si="1"/>
        <v/>
      </c>
      <c r="O40" s="184">
        <v>6</v>
      </c>
      <c r="P40" s="155"/>
      <c r="Q40" s="155"/>
      <c r="R40" s="186"/>
    </row>
    <row r="41" spans="2:18">
      <c r="B41" s="184">
        <v>7</v>
      </c>
      <c r="C41" s="155"/>
      <c r="D41" s="22"/>
      <c r="E41" s="71" t="str">
        <f>IF($C41&lt;&gt;"","ALERT_" &amp; UPPER(Matrix!$D$6) &amp; "_" &amp; $C41,"")</f>
        <v/>
      </c>
      <c r="F41" s="186"/>
      <c r="G41" s="71" t="str">
        <f t="shared" si="1"/>
        <v/>
      </c>
      <c r="O41" s="184">
        <v>7</v>
      </c>
      <c r="P41" s="155"/>
      <c r="Q41" s="155"/>
      <c r="R41" s="186"/>
    </row>
    <row r="42" spans="2:18">
      <c r="B42" s="184">
        <v>8</v>
      </c>
      <c r="C42" s="155"/>
      <c r="D42" s="22"/>
      <c r="E42" s="71" t="str">
        <f>IF($C42&lt;&gt;"","ALERT_" &amp; UPPER(Matrix!$D$6) &amp; "_" &amp; $C42,"")</f>
        <v/>
      </c>
      <c r="F42" s="186"/>
      <c r="G42" s="71" t="str">
        <f t="shared" si="1"/>
        <v/>
      </c>
      <c r="O42" s="184">
        <v>8</v>
      </c>
      <c r="P42" s="155"/>
      <c r="Q42" s="155"/>
      <c r="R42" s="186"/>
    </row>
    <row r="43" spans="2:18">
      <c r="B43" s="184">
        <v>9</v>
      </c>
      <c r="C43" s="155"/>
      <c r="D43" s="22"/>
      <c r="E43" s="71" t="str">
        <f>IF($C43&lt;&gt;"","ALERT_" &amp; UPPER(Matrix!$D$6) &amp; "_" &amp; $C43,"")</f>
        <v/>
      </c>
      <c r="F43" s="186"/>
      <c r="G43" s="71" t="str">
        <f t="shared" si="1"/>
        <v/>
      </c>
      <c r="O43" s="184">
        <v>9</v>
      </c>
      <c r="P43" s="155"/>
      <c r="Q43" s="155"/>
      <c r="R43" s="186"/>
    </row>
    <row r="44" spans="2:18">
      <c r="B44" s="184">
        <v>10</v>
      </c>
      <c r="C44" s="155"/>
      <c r="D44" s="22"/>
      <c r="E44" s="71" t="str">
        <f>IF($C44&lt;&gt;"","ALERT_" &amp; UPPER(Matrix!$D$6) &amp; "_" &amp; $C44,"")</f>
        <v/>
      </c>
      <c r="F44" s="186"/>
      <c r="G44" s="71" t="str">
        <f t="shared" si="1"/>
        <v/>
      </c>
      <c r="O44" s="184">
        <v>10</v>
      </c>
      <c r="P44" s="155"/>
      <c r="Q44" s="155"/>
      <c r="R44" s="186"/>
    </row>
    <row r="45" spans="2:18">
      <c r="B45" s="184">
        <v>11</v>
      </c>
      <c r="C45" s="155"/>
      <c r="D45" s="22"/>
      <c r="E45" s="71" t="str">
        <f>IF($C45&lt;&gt;"","ALERT_" &amp; UPPER(Matrix!$D$6) &amp; "_" &amp; $C45,"")</f>
        <v/>
      </c>
      <c r="F45" s="186"/>
      <c r="G45" s="71" t="str">
        <f t="shared" si="1"/>
        <v/>
      </c>
      <c r="O45" s="184">
        <v>11</v>
      </c>
      <c r="P45" s="155"/>
      <c r="Q45" s="155"/>
      <c r="R45" s="186"/>
    </row>
    <row r="46" spans="2:18">
      <c r="B46" s="184">
        <v>12</v>
      </c>
      <c r="C46" s="155"/>
      <c r="D46" s="22"/>
      <c r="E46" s="71" t="str">
        <f>IF($C46&lt;&gt;"","ALERT_" &amp; UPPER(Matrix!$D$6) &amp; "_" &amp; $C46,"")</f>
        <v/>
      </c>
      <c r="F46" s="186"/>
      <c r="G46" s="71" t="str">
        <f t="shared" si="1"/>
        <v/>
      </c>
      <c r="O46" s="184">
        <v>12</v>
      </c>
      <c r="P46" s="155"/>
      <c r="Q46" s="155"/>
      <c r="R46" s="186"/>
    </row>
    <row r="47" spans="2:18">
      <c r="B47" s="184">
        <v>13</v>
      </c>
      <c r="C47" s="155"/>
      <c r="D47" s="22"/>
      <c r="E47" s="71" t="str">
        <f>IF($C47&lt;&gt;"","ALERT_" &amp; UPPER(Matrix!$D$6) &amp; "_" &amp; $C47,"")</f>
        <v/>
      </c>
      <c r="F47" s="186"/>
      <c r="G47" s="71" t="str">
        <f t="shared" si="1"/>
        <v/>
      </c>
      <c r="O47" s="184">
        <v>13</v>
      </c>
      <c r="P47" s="155"/>
      <c r="Q47" s="155"/>
      <c r="R47" s="186"/>
    </row>
    <row r="48" spans="2:18">
      <c r="B48" s="184">
        <v>14</v>
      </c>
      <c r="C48" s="155"/>
      <c r="D48" s="22"/>
      <c r="E48" s="71" t="str">
        <f>IF($C48&lt;&gt;"","ALERT_" &amp; UPPER(Matrix!$D$6) &amp; "_" &amp; $C48,"")</f>
        <v/>
      </c>
      <c r="F48" s="186"/>
      <c r="G48" s="71" t="str">
        <f t="shared" si="1"/>
        <v/>
      </c>
      <c r="O48" s="184">
        <v>14</v>
      </c>
      <c r="P48" s="155"/>
      <c r="Q48" s="155"/>
      <c r="R48" s="186"/>
    </row>
    <row r="49" spans="2:18">
      <c r="B49" s="184">
        <v>15</v>
      </c>
      <c r="C49" s="155"/>
      <c r="D49" s="22"/>
      <c r="E49" s="71" t="str">
        <f>IF($C49&lt;&gt;"","ALERT_" &amp; UPPER(Matrix!$D$6) &amp; "_" &amp; $C49,"")</f>
        <v/>
      </c>
      <c r="F49" s="186"/>
      <c r="G49" s="71" t="str">
        <f t="shared" si="1"/>
        <v/>
      </c>
      <c r="O49" s="184">
        <v>15</v>
      </c>
      <c r="P49" s="155"/>
      <c r="Q49" s="155"/>
      <c r="R49" s="186"/>
    </row>
    <row r="50" spans="2:18">
      <c r="B50" s="184">
        <v>16</v>
      </c>
      <c r="C50" s="155"/>
      <c r="D50" s="22"/>
      <c r="E50" s="71" t="str">
        <f>IF($C50&lt;&gt;"","ALERT_" &amp; UPPER(Matrix!$D$6) &amp; "_" &amp; $C50,"")</f>
        <v/>
      </c>
      <c r="F50" s="186"/>
      <c r="G50" s="71" t="str">
        <f t="shared" si="1"/>
        <v/>
      </c>
      <c r="O50" s="184">
        <v>16</v>
      </c>
      <c r="P50" s="155"/>
      <c r="Q50" s="155"/>
      <c r="R50" s="186"/>
    </row>
    <row r="51" spans="2:18">
      <c r="B51" s="184">
        <v>17</v>
      </c>
      <c r="C51" s="155"/>
      <c r="D51" s="22"/>
      <c r="E51" s="71" t="str">
        <f>IF($C51&lt;&gt;"","ALERT_" &amp; UPPER(Matrix!$D$6) &amp; "_" &amp; $C51,"")</f>
        <v/>
      </c>
      <c r="F51" s="186"/>
      <c r="G51" s="71" t="str">
        <f t="shared" si="1"/>
        <v/>
      </c>
      <c r="O51" s="184">
        <v>17</v>
      </c>
      <c r="P51" s="155"/>
      <c r="Q51" s="155"/>
      <c r="R51" s="186"/>
    </row>
    <row r="52" spans="2:18">
      <c r="B52" s="184">
        <v>18</v>
      </c>
      <c r="C52" s="155"/>
      <c r="D52" s="22"/>
      <c r="E52" s="71" t="str">
        <f>IF($C52&lt;&gt;"","ALERT_" &amp; UPPER(Matrix!$D$6) &amp; "_" &amp; $C52,"")</f>
        <v/>
      </c>
      <c r="F52" s="186"/>
      <c r="G52" s="71" t="str">
        <f t="shared" si="1"/>
        <v/>
      </c>
      <c r="O52" s="184">
        <v>18</v>
      </c>
      <c r="P52" s="155"/>
      <c r="Q52" s="155"/>
      <c r="R52" s="186"/>
    </row>
    <row r="53" spans="2:18">
      <c r="B53" s="184">
        <v>19</v>
      </c>
      <c r="C53" s="155"/>
      <c r="D53" s="22"/>
      <c r="E53" s="71" t="str">
        <f>IF($C53&lt;&gt;"","ALERT_" &amp; UPPER(Matrix!$D$6) &amp; "_" &amp; $C53,"")</f>
        <v/>
      </c>
      <c r="F53" s="186"/>
      <c r="G53" s="71" t="str">
        <f t="shared" si="1"/>
        <v/>
      </c>
      <c r="O53" s="184">
        <v>19</v>
      </c>
      <c r="P53" s="155"/>
      <c r="Q53" s="155"/>
      <c r="R53" s="186"/>
    </row>
    <row r="54" spans="2:18">
      <c r="B54" s="184">
        <v>20</v>
      </c>
      <c r="C54" s="155"/>
      <c r="D54" s="22"/>
      <c r="E54" s="71" t="str">
        <f>IF($C54&lt;&gt;"","ALERT_" &amp; UPPER(Matrix!$D$6) &amp; "_" &amp; $C54,"")</f>
        <v/>
      </c>
      <c r="F54" s="186"/>
      <c r="G54" s="71" t="str">
        <f t="shared" si="1"/>
        <v/>
      </c>
      <c r="O54" s="184">
        <v>20</v>
      </c>
      <c r="P54" s="155"/>
      <c r="Q54" s="155"/>
      <c r="R54" s="186"/>
    </row>
    <row r="55" spans="2:18">
      <c r="B55" s="184">
        <v>21</v>
      </c>
      <c r="C55" s="155"/>
      <c r="D55" s="22"/>
      <c r="E55" s="71" t="str">
        <f>IF($C55&lt;&gt;"","ALERT_" &amp; UPPER(Matrix!$D$6) &amp; "_" &amp; $C55,"")</f>
        <v/>
      </c>
      <c r="F55" s="186"/>
      <c r="G55" s="71" t="str">
        <f t="shared" si="1"/>
        <v/>
      </c>
      <c r="O55" s="184">
        <v>21</v>
      </c>
      <c r="P55" s="155"/>
      <c r="Q55" s="155"/>
      <c r="R55" s="186"/>
    </row>
    <row r="56" spans="2:18">
      <c r="B56" s="184">
        <v>22</v>
      </c>
      <c r="C56" s="155"/>
      <c r="D56" s="22"/>
      <c r="E56" s="71" t="str">
        <f>IF($C56&lt;&gt;"","ALERT_" &amp; UPPER(Matrix!$D$6) &amp; "_" &amp; $C56,"")</f>
        <v/>
      </c>
      <c r="F56" s="186"/>
      <c r="G56" s="71" t="str">
        <f t="shared" si="1"/>
        <v/>
      </c>
      <c r="O56" s="184">
        <v>22</v>
      </c>
      <c r="P56" s="155"/>
      <c r="Q56" s="155"/>
      <c r="R56" s="186"/>
    </row>
    <row r="57" spans="2:18">
      <c r="B57" s="184">
        <v>23</v>
      </c>
      <c r="C57" s="155"/>
      <c r="D57" s="22"/>
      <c r="E57" s="71" t="str">
        <f>IF($C57&lt;&gt;"","ALERT_" &amp; UPPER(Matrix!$D$6) &amp; "_" &amp; $C57,"")</f>
        <v/>
      </c>
      <c r="F57" s="186"/>
      <c r="G57" s="71" t="str">
        <f t="shared" si="1"/>
        <v/>
      </c>
      <c r="O57" s="184">
        <v>23</v>
      </c>
      <c r="P57" s="155"/>
      <c r="Q57" s="155"/>
      <c r="R57" s="186"/>
    </row>
    <row r="58" spans="2:18">
      <c r="B58" s="184">
        <v>24</v>
      </c>
      <c r="C58" s="155"/>
      <c r="D58" s="22"/>
      <c r="E58" s="71" t="str">
        <f>IF($C58&lt;&gt;"","ALERT_" &amp; UPPER(Matrix!$D$6) &amp; "_" &amp; $C58,"")</f>
        <v/>
      </c>
      <c r="F58" s="186"/>
      <c r="G58" s="71" t="str">
        <f t="shared" si="1"/>
        <v/>
      </c>
      <c r="O58" s="184">
        <v>24</v>
      </c>
      <c r="P58" s="155"/>
      <c r="Q58" s="155"/>
      <c r="R58" s="186"/>
    </row>
    <row r="59" spans="2:18" ht="14.25" thickBot="1">
      <c r="B59" s="185">
        <v>25</v>
      </c>
      <c r="C59" s="153"/>
      <c r="D59" s="57"/>
      <c r="E59" s="72" t="str">
        <f>IF($C59&lt;&gt;"","ALERT_" &amp; UPPER(Matrix!$D$6) &amp; "_" &amp; $C59,"")</f>
        <v/>
      </c>
      <c r="F59" s="187"/>
      <c r="G59" s="72" t="str">
        <f t="shared" si="1"/>
        <v/>
      </c>
      <c r="O59" s="185">
        <v>25</v>
      </c>
      <c r="P59" s="153"/>
      <c r="Q59" s="153"/>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20.375" bestFit="1"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109</v>
      </c>
    </row>
    <row r="2" spans="2:21" ht="14.25" thickBot="1">
      <c r="B2" s="103" t="s">
        <v>62</v>
      </c>
      <c r="C2" s="104" t="s">
        <v>131</v>
      </c>
      <c r="D2" s="105" t="s">
        <v>56</v>
      </c>
      <c r="E2" s="106" t="s">
        <v>57</v>
      </c>
      <c r="F2" s="107" t="s">
        <v>23</v>
      </c>
      <c r="G2" s="106" t="s">
        <v>58</v>
      </c>
      <c r="H2" s="107" t="s">
        <v>25</v>
      </c>
      <c r="I2" s="106" t="s">
        <v>59</v>
      </c>
      <c r="J2" s="107" t="s">
        <v>174</v>
      </c>
      <c r="K2" s="106" t="s">
        <v>60</v>
      </c>
      <c r="L2" s="107" t="s">
        <v>26</v>
      </c>
      <c r="M2" s="104" t="s">
        <v>61</v>
      </c>
      <c r="N2" s="107" t="s">
        <v>126</v>
      </c>
      <c r="O2" s="127" t="s">
        <v>87</v>
      </c>
    </row>
    <row r="3" spans="2:21" ht="15" hidden="1" thickTop="1" thickBot="1">
      <c r="B3" s="23"/>
      <c r="C3" s="54" t="s">
        <v>113</v>
      </c>
      <c r="D3" s="119"/>
      <c r="E3" s="12"/>
      <c r="F3" s="13"/>
      <c r="G3" s="12"/>
      <c r="H3" s="13"/>
      <c r="I3" s="12"/>
      <c r="J3" s="13"/>
      <c r="K3" s="12"/>
      <c r="L3" s="13"/>
      <c r="M3" s="55"/>
      <c r="N3" s="115"/>
      <c r="O3" s="128"/>
      <c r="U3" s="99" t="s">
        <v>103</v>
      </c>
    </row>
    <row r="4" spans="2:21" ht="14.25" thickTop="1">
      <c r="B4" s="23" t="s">
        <v>227</v>
      </c>
      <c r="C4" s="54" t="s">
        <v>307</v>
      </c>
      <c r="D4" s="119">
        <v>0</v>
      </c>
      <c r="E4" s="120" t="s">
        <v>136</v>
      </c>
      <c r="F4" s="123" t="s">
        <v>306</v>
      </c>
      <c r="G4" s="120" t="s">
        <v>136</v>
      </c>
      <c r="H4" s="121" t="s">
        <v>31</v>
      </c>
      <c r="I4" s="120" t="s">
        <v>136</v>
      </c>
      <c r="J4" s="121" t="s">
        <v>31</v>
      </c>
      <c r="K4" s="120" t="s">
        <v>136</v>
      </c>
      <c r="L4" s="121" t="s">
        <v>31</v>
      </c>
      <c r="M4" s="55">
        <f ca="1">LEN(N4)</f>
        <v>28</v>
      </c>
      <c r="N4" s="115" t="str">
        <f ca="1">VLOOKUP($B4,Matrix!$H$13:$I$37,2,FALSE)&amp;"_"&amp;C4</f>
        <v>ALERT_REQ_C_ABS_TT_FLASH_4HZ</v>
      </c>
      <c r="O4" s="128" t="str">
        <f t="shared" ref="O4:O35" ca="1" si="0">"#define "&amp;N4&amp;REPT(" ",48-M4)&amp;"("&amp;D4&amp;"U)"</f>
        <v>#define ALERT_REQ_C_ABS_TT_FLASH_4HZ                    (0U)</v>
      </c>
      <c r="U4" s="99" t="s">
        <v>103</v>
      </c>
    </row>
    <row r="5" spans="2:21">
      <c r="B5" s="23" t="s">
        <v>227</v>
      </c>
      <c r="C5" s="22" t="s">
        <v>316</v>
      </c>
      <c r="D5" s="122">
        <v>1</v>
      </c>
      <c r="E5" s="23" t="s">
        <v>136</v>
      </c>
      <c r="F5" s="123" t="s">
        <v>212</v>
      </c>
      <c r="G5" s="23" t="s">
        <v>136</v>
      </c>
      <c r="H5" s="123" t="s">
        <v>31</v>
      </c>
      <c r="I5" s="23" t="s">
        <v>136</v>
      </c>
      <c r="J5" s="123" t="s">
        <v>31</v>
      </c>
      <c r="K5" s="23" t="s">
        <v>136</v>
      </c>
      <c r="L5" s="123" t="s">
        <v>31</v>
      </c>
      <c r="M5" s="50">
        <f t="shared" ref="M5:M68" ca="1" si="1">LEN(N5)</f>
        <v>21</v>
      </c>
      <c r="N5" s="115" t="str">
        <f ca="1">VLOOKUP($B5,Matrix!$H$13:$I$37,2,FALSE)&amp;"_"&amp;C5</f>
        <v>ALERT_REQ_C_ABS_TT_ON</v>
      </c>
      <c r="O5" s="129" t="str">
        <f t="shared" ca="1" si="0"/>
        <v>#define ALERT_REQ_C_ABS_TT_ON                           (1U)</v>
      </c>
      <c r="U5" s="97" t="s">
        <v>104</v>
      </c>
    </row>
    <row r="6" spans="2:21">
      <c r="B6" s="23" t="s">
        <v>227</v>
      </c>
      <c r="C6" s="112" t="s">
        <v>309</v>
      </c>
      <c r="D6" s="126">
        <v>2</v>
      </c>
      <c r="E6" s="23" t="s">
        <v>136</v>
      </c>
      <c r="F6" s="123" t="s">
        <v>228</v>
      </c>
      <c r="G6" s="23" t="s">
        <v>136</v>
      </c>
      <c r="H6" s="123" t="s">
        <v>31</v>
      </c>
      <c r="I6" s="23" t="s">
        <v>136</v>
      </c>
      <c r="J6" s="123" t="s">
        <v>31</v>
      </c>
      <c r="K6" s="23" t="s">
        <v>136</v>
      </c>
      <c r="L6" s="123" t="s">
        <v>31</v>
      </c>
      <c r="M6" s="50">
        <f t="shared" ca="1" si="1"/>
        <v>28</v>
      </c>
      <c r="N6" s="115" t="str">
        <f ca="1">VLOOKUP($B6,Matrix!$H$13:$I$37,2,FALSE)&amp;"_"&amp;C6</f>
        <v>ALERT_REQ_C_ABS_TT_FLASH_1HZ</v>
      </c>
      <c r="O6" s="129" t="str">
        <f t="shared" ca="1" si="0"/>
        <v>#define ALERT_REQ_C_ABS_TT_FLASH_1HZ                    (2U)</v>
      </c>
      <c r="U6" s="31" t="s">
        <v>105</v>
      </c>
    </row>
    <row r="7" spans="2:21">
      <c r="B7" s="114" t="s">
        <v>227</v>
      </c>
      <c r="C7" s="113" t="s">
        <v>310</v>
      </c>
      <c r="D7" s="126">
        <v>3</v>
      </c>
      <c r="E7" s="23" t="s">
        <v>136</v>
      </c>
      <c r="F7" s="123" t="s">
        <v>212</v>
      </c>
      <c r="G7" s="23" t="s">
        <v>136</v>
      </c>
      <c r="H7" s="123" t="s">
        <v>31</v>
      </c>
      <c r="I7" s="23" t="s">
        <v>136</v>
      </c>
      <c r="J7" s="123" t="s">
        <v>31</v>
      </c>
      <c r="K7" s="23" t="s">
        <v>136</v>
      </c>
      <c r="L7" s="123" t="s">
        <v>230</v>
      </c>
      <c r="M7" s="50">
        <f t="shared" ca="1" si="1"/>
        <v>24</v>
      </c>
      <c r="N7" s="115" t="str">
        <f ca="1">VLOOKUP($B7,Matrix!$H$13:$I$37,2,FALSE)&amp;"_"&amp;C7</f>
        <v>ALERT_REQ_C_ABS_TT_ON_RW</v>
      </c>
      <c r="O7" s="129" t="str">
        <f t="shared" ca="1" si="0"/>
        <v>#define ALERT_REQ_C_ABS_TT_ON_RW                        (3U)</v>
      </c>
      <c r="U7" s="31" t="s">
        <v>106</v>
      </c>
    </row>
    <row r="8" spans="2:21">
      <c r="B8" s="114" t="s">
        <v>231</v>
      </c>
      <c r="C8" s="113" t="s">
        <v>229</v>
      </c>
      <c r="D8" s="126">
        <v>0</v>
      </c>
      <c r="E8" s="23" t="s">
        <v>136</v>
      </c>
      <c r="F8" s="123" t="s">
        <v>31</v>
      </c>
      <c r="G8" s="23" t="s">
        <v>136</v>
      </c>
      <c r="H8" s="123" t="s">
        <v>31</v>
      </c>
      <c r="I8" s="23" t="s">
        <v>136</v>
      </c>
      <c r="J8" s="123" t="s">
        <v>302</v>
      </c>
      <c r="K8" s="23" t="s">
        <v>136</v>
      </c>
      <c r="L8" s="123" t="s">
        <v>31</v>
      </c>
      <c r="M8" s="50">
        <f t="shared" ca="1" si="1"/>
        <v>26</v>
      </c>
      <c r="N8" s="115" t="str">
        <f ca="1">VLOOKUP($B8,Matrix!$H$13:$I$37,2,FALSE)&amp;"_"&amp;C8</f>
        <v>ALERT_REQ_C_ABS_PD_MALFUNC</v>
      </c>
      <c r="O8" s="129" t="str">
        <f t="shared" ca="1" si="0"/>
        <v>#define ALERT_REQ_C_ABS_PD_MALFUNC                      (0U)</v>
      </c>
      <c r="U8" s="31" t="s">
        <v>107</v>
      </c>
    </row>
    <row r="9" spans="2:21">
      <c r="B9" s="23"/>
      <c r="C9" s="22"/>
      <c r="D9" s="126"/>
      <c r="E9" s="23"/>
      <c r="F9" s="123"/>
      <c r="G9" s="23"/>
      <c r="H9" s="123"/>
      <c r="I9" s="23"/>
      <c r="J9" s="123"/>
      <c r="K9" s="23"/>
      <c r="L9" s="123"/>
      <c r="M9" s="50" t="e">
        <f t="shared" ca="1" si="1"/>
        <v>#N/A</v>
      </c>
      <c r="N9" s="115" t="e">
        <f ca="1">VLOOKUP($B9,Matrix!$H$13:$I$37,2,FALSE)&amp;"_"&amp;C9</f>
        <v>#N/A</v>
      </c>
      <c r="O9" s="129" t="e">
        <f t="shared" ca="1" si="0"/>
        <v>#N/A</v>
      </c>
      <c r="U9" s="31" t="s">
        <v>108</v>
      </c>
    </row>
    <row r="10" spans="2:21">
      <c r="B10" s="23"/>
      <c r="C10" s="22"/>
      <c r="D10" s="126"/>
      <c r="E10" s="23"/>
      <c r="F10" s="123"/>
      <c r="G10" s="23"/>
      <c r="H10" s="123"/>
      <c r="I10" s="23"/>
      <c r="J10" s="123"/>
      <c r="K10" s="23"/>
      <c r="L10" s="123"/>
      <c r="M10" s="50" t="e">
        <f t="shared" ca="1" si="1"/>
        <v>#N/A</v>
      </c>
      <c r="N10" s="115" t="e">
        <f ca="1">VLOOKUP($B10,Matrix!$H$13:$I$37,2,FALSE)&amp;"_"&amp;C10</f>
        <v>#N/A</v>
      </c>
      <c r="O10" s="129" t="e">
        <f t="shared" ca="1" si="0"/>
        <v>#N/A</v>
      </c>
      <c r="U10" s="31"/>
    </row>
    <row r="11" spans="2:21">
      <c r="B11" s="23"/>
      <c r="C11" s="22"/>
      <c r="D11" s="122"/>
      <c r="E11" s="23"/>
      <c r="F11" s="123"/>
      <c r="G11" s="23"/>
      <c r="H11" s="123"/>
      <c r="I11" s="23"/>
      <c r="J11" s="123"/>
      <c r="K11" s="23"/>
      <c r="L11" s="123"/>
      <c r="M11" s="50" t="e">
        <f t="shared" ca="1" si="1"/>
        <v>#N/A</v>
      </c>
      <c r="N11" s="115" t="e">
        <f ca="1">VLOOKUP($B11,Matrix!$H$13:$I$37,2,FALSE)&amp;"_"&amp;C11</f>
        <v>#N/A</v>
      </c>
      <c r="O11" s="129" t="e">
        <f t="shared" ca="1" si="0"/>
        <v>#N/A</v>
      </c>
      <c r="U11" s="31"/>
    </row>
    <row r="12" spans="2:21">
      <c r="B12" s="23"/>
      <c r="C12" s="22"/>
      <c r="D12" s="122"/>
      <c r="E12" s="23"/>
      <c r="F12" s="123"/>
      <c r="G12" s="23"/>
      <c r="H12" s="123"/>
      <c r="I12" s="23"/>
      <c r="J12" s="123"/>
      <c r="K12" s="23"/>
      <c r="L12" s="123"/>
      <c r="M12" s="50" t="e">
        <f t="shared" ca="1" si="1"/>
        <v>#N/A</v>
      </c>
      <c r="N12" s="115" t="e">
        <f ca="1">VLOOKUP($B12,Matrix!$H$13:$I$37,2,FALSE)&amp;"_"&amp;C12</f>
        <v>#N/A</v>
      </c>
      <c r="O12" s="129" t="e">
        <f t="shared" ca="1" si="0"/>
        <v>#N/A</v>
      </c>
      <c r="U12" s="31"/>
    </row>
    <row r="13" spans="2:21" ht="14.25" thickBot="1">
      <c r="B13" s="23"/>
      <c r="C13" s="22"/>
      <c r="D13" s="122"/>
      <c r="E13" s="23"/>
      <c r="F13" s="123"/>
      <c r="G13" s="23"/>
      <c r="H13" s="123"/>
      <c r="I13" s="23"/>
      <c r="J13" s="201"/>
      <c r="K13" s="23"/>
      <c r="L13" s="123"/>
      <c r="M13" s="50" t="e">
        <f t="shared" ca="1" si="1"/>
        <v>#N/A</v>
      </c>
      <c r="N13" s="115" t="e">
        <f ca="1">VLOOKUP($B13,Matrix!$H$13:$I$37,2,FALSE)&amp;"_"&amp;C13</f>
        <v>#N/A</v>
      </c>
      <c r="O13" s="129" t="e">
        <f t="shared" ca="1" si="0"/>
        <v>#N/A</v>
      </c>
      <c r="U13" s="98"/>
    </row>
    <row r="14" spans="2:21">
      <c r="B14" s="23"/>
      <c r="C14" s="22"/>
      <c r="D14" s="126"/>
      <c r="E14" s="23"/>
      <c r="F14" s="123"/>
      <c r="G14" s="23"/>
      <c r="H14" s="123"/>
      <c r="I14" s="23"/>
      <c r="J14" s="123"/>
      <c r="K14" s="23"/>
      <c r="L14" s="123"/>
      <c r="M14" s="50" t="e">
        <f t="shared" ca="1" si="1"/>
        <v>#N/A</v>
      </c>
      <c r="N14" s="115" t="e">
        <f ca="1">VLOOKUP($B14,Matrix!$H$13:$I$37,2,FALSE)&amp;"_"&amp;C14</f>
        <v>#N/A</v>
      </c>
      <c r="O14" s="129" t="e">
        <f t="shared" ca="1" si="0"/>
        <v>#N/A</v>
      </c>
    </row>
    <row r="15" spans="2:21">
      <c r="B15" s="23"/>
      <c r="C15" s="22"/>
      <c r="D15" s="126"/>
      <c r="E15" s="23"/>
      <c r="F15" s="123"/>
      <c r="G15" s="23"/>
      <c r="H15" s="123"/>
      <c r="I15" s="23"/>
      <c r="J15" s="123"/>
      <c r="K15" s="23"/>
      <c r="L15" s="123"/>
      <c r="M15" s="50" t="e">
        <f t="shared" ca="1" si="1"/>
        <v>#N/A</v>
      </c>
      <c r="N15" s="115" t="e">
        <f ca="1">VLOOKUP($B15,Matrix!$H$13:$I$37,2,FALSE)&amp;"_"&amp;C15</f>
        <v>#N/A</v>
      </c>
      <c r="O15" s="129" t="e">
        <f t="shared" ca="1" si="0"/>
        <v>#N/A</v>
      </c>
    </row>
    <row r="16" spans="2:21">
      <c r="B16" s="23"/>
      <c r="C16" s="22"/>
      <c r="D16" s="126"/>
      <c r="E16" s="23"/>
      <c r="F16" s="123"/>
      <c r="G16" s="23"/>
      <c r="H16" s="123"/>
      <c r="I16" s="23"/>
      <c r="J16" s="123"/>
      <c r="K16" s="23"/>
      <c r="L16" s="123"/>
      <c r="M16" s="50" t="e">
        <f t="shared" ca="1" si="1"/>
        <v>#N/A</v>
      </c>
      <c r="N16" s="115" t="e">
        <f ca="1">VLOOKUP($B16,Matrix!$H$13:$I$37,2,FALSE)&amp;"_"&amp;C16</f>
        <v>#N/A</v>
      </c>
      <c r="O16" s="129" t="e">
        <f t="shared" ca="1" si="0"/>
        <v>#N/A</v>
      </c>
    </row>
    <row r="17" spans="2:15">
      <c r="B17" s="23"/>
      <c r="C17" s="22"/>
      <c r="D17" s="126"/>
      <c r="E17" s="23"/>
      <c r="F17" s="123"/>
      <c r="G17" s="23"/>
      <c r="H17" s="123"/>
      <c r="I17" s="23"/>
      <c r="J17" s="123"/>
      <c r="K17" s="23"/>
      <c r="L17" s="123"/>
      <c r="M17" s="50" t="e">
        <f t="shared" ca="1" si="1"/>
        <v>#N/A</v>
      </c>
      <c r="N17" s="115" t="e">
        <f ca="1">VLOOKUP($B17,Matrix!$H$13:$I$37,2,FALSE)&amp;"_"&amp;C17</f>
        <v>#N/A</v>
      </c>
      <c r="O17" s="129" t="e">
        <f t="shared" ca="1" si="0"/>
        <v>#N/A</v>
      </c>
    </row>
    <row r="18" spans="2:15">
      <c r="B18" s="23"/>
      <c r="C18" s="22"/>
      <c r="D18" s="126"/>
      <c r="E18" s="23"/>
      <c r="F18" s="123"/>
      <c r="G18" s="23"/>
      <c r="H18" s="123"/>
      <c r="I18" s="23"/>
      <c r="J18" s="123"/>
      <c r="K18" s="23"/>
      <c r="L18" s="123"/>
      <c r="M18" s="50" t="e">
        <f t="shared" ca="1" si="1"/>
        <v>#N/A</v>
      </c>
      <c r="N18" s="115" t="e">
        <f ca="1">VLOOKUP($B18,Matrix!$H$13:$I$37,2,FALSE)&amp;"_"&amp;C18</f>
        <v>#N/A</v>
      </c>
      <c r="O18" s="129" t="e">
        <f t="shared" ca="1" si="0"/>
        <v>#N/A</v>
      </c>
    </row>
    <row r="19" spans="2:15">
      <c r="B19" s="23"/>
      <c r="C19" s="22"/>
      <c r="D19" s="126"/>
      <c r="E19" s="23"/>
      <c r="F19" s="123"/>
      <c r="G19" s="23"/>
      <c r="H19" s="123"/>
      <c r="I19" s="23"/>
      <c r="J19" s="123"/>
      <c r="K19" s="23"/>
      <c r="L19" s="123"/>
      <c r="M19" s="50" t="e">
        <f t="shared" ca="1" si="1"/>
        <v>#N/A</v>
      </c>
      <c r="N19" s="115" t="e">
        <f ca="1">VLOOKUP($B19,Matrix!$H$13:$I$37,2,FALSE)&amp;"_"&amp;C19</f>
        <v>#N/A</v>
      </c>
      <c r="O19" s="129" t="e">
        <f t="shared" ca="1" si="0"/>
        <v>#N/A</v>
      </c>
    </row>
    <row r="20" spans="2:15">
      <c r="B20" s="23"/>
      <c r="C20" s="22"/>
      <c r="D20" s="122"/>
      <c r="E20" s="23"/>
      <c r="F20" s="123"/>
      <c r="G20" s="23"/>
      <c r="H20" s="123"/>
      <c r="I20" s="23"/>
      <c r="J20" s="123"/>
      <c r="K20" s="23"/>
      <c r="L20" s="123"/>
      <c r="M20" s="50" t="e">
        <f t="shared" ca="1" si="1"/>
        <v>#N/A</v>
      </c>
      <c r="N20" s="115" t="e">
        <f ca="1">VLOOKUP($B20,Matrix!$H$13:$I$37,2,FALSE)&amp;"_"&amp;C20</f>
        <v>#N/A</v>
      </c>
      <c r="O20" s="129" t="e">
        <f t="shared" ca="1" si="0"/>
        <v>#N/A</v>
      </c>
    </row>
    <row r="21" spans="2:15">
      <c r="B21" s="23"/>
      <c r="C21" s="22"/>
      <c r="D21" s="122"/>
      <c r="E21" s="23"/>
      <c r="F21" s="123"/>
      <c r="G21" s="23"/>
      <c r="H21" s="123"/>
      <c r="I21" s="23"/>
      <c r="J21" s="123"/>
      <c r="K21" s="23"/>
      <c r="L21" s="123"/>
      <c r="M21" s="50" t="e">
        <f t="shared" ca="1" si="1"/>
        <v>#N/A</v>
      </c>
      <c r="N21" s="115" t="e">
        <f ca="1">VLOOKUP($B21,Matrix!$H$13:$I$37,2,FALSE)&amp;"_"&amp;C21</f>
        <v>#N/A</v>
      </c>
      <c r="O21" s="129" t="e">
        <f t="shared" ca="1" si="0"/>
        <v>#N/A</v>
      </c>
    </row>
    <row r="22" spans="2:15">
      <c r="B22" s="23"/>
      <c r="C22" s="22"/>
      <c r="D22" s="122"/>
      <c r="E22" s="23"/>
      <c r="F22" s="123"/>
      <c r="G22" s="23"/>
      <c r="H22" s="123"/>
      <c r="I22" s="23"/>
      <c r="J22" s="123"/>
      <c r="K22" s="23"/>
      <c r="L22" s="123"/>
      <c r="M22" s="50" t="e">
        <f t="shared" ca="1" si="1"/>
        <v>#N/A</v>
      </c>
      <c r="N22" s="115" t="e">
        <f ca="1">VLOOKUP($B22,Matrix!$H$13:$I$37,2,FALSE)&amp;"_"&amp;C22</f>
        <v>#N/A</v>
      </c>
      <c r="O22" s="129" t="e">
        <f t="shared" ca="1" si="0"/>
        <v>#N/A</v>
      </c>
    </row>
    <row r="23" spans="2:15">
      <c r="B23" s="23"/>
      <c r="C23" s="22"/>
      <c r="D23" s="122"/>
      <c r="E23" s="23"/>
      <c r="F23" s="123"/>
      <c r="G23" s="23"/>
      <c r="H23" s="123"/>
      <c r="I23" s="23"/>
      <c r="J23" s="123"/>
      <c r="K23" s="23"/>
      <c r="L23" s="123"/>
      <c r="M23" s="50" t="e">
        <f t="shared" ca="1" si="1"/>
        <v>#N/A</v>
      </c>
      <c r="N23" s="115" t="e">
        <f ca="1">VLOOKUP($B23,Matrix!$H$13:$I$37,2,FALSE)&amp;"_"&amp;C23</f>
        <v>#N/A</v>
      </c>
      <c r="O23" s="129" t="e">
        <f t="shared" ca="1" si="0"/>
        <v>#N/A</v>
      </c>
    </row>
    <row r="24" spans="2:15">
      <c r="B24" s="23"/>
      <c r="C24" s="22"/>
      <c r="D24" s="122"/>
      <c r="E24" s="23"/>
      <c r="F24" s="123"/>
      <c r="G24" s="23"/>
      <c r="H24" s="123"/>
      <c r="I24" s="23"/>
      <c r="J24" s="123"/>
      <c r="K24" s="23"/>
      <c r="L24" s="123"/>
      <c r="M24" s="50" t="e">
        <f t="shared" ca="1" si="1"/>
        <v>#N/A</v>
      </c>
      <c r="N24" s="115" t="e">
        <f ca="1">VLOOKUP($B24,Matrix!$H$13:$I$37,2,FALSE)&amp;"_"&amp;C24</f>
        <v>#N/A</v>
      </c>
      <c r="O24" s="129" t="e">
        <f t="shared" ca="1" si="0"/>
        <v>#N/A</v>
      </c>
    </row>
    <row r="25" spans="2:15">
      <c r="B25" s="23"/>
      <c r="C25" s="22"/>
      <c r="D25" s="122"/>
      <c r="E25" s="23"/>
      <c r="F25" s="123"/>
      <c r="G25" s="23"/>
      <c r="H25" s="123"/>
      <c r="I25" s="23"/>
      <c r="J25" s="123"/>
      <c r="K25" s="23"/>
      <c r="L25" s="123"/>
      <c r="M25" s="50" t="e">
        <f t="shared" ca="1" si="1"/>
        <v>#N/A</v>
      </c>
      <c r="N25" s="115" t="e">
        <f ca="1">VLOOKUP($B25,Matrix!$H$13:$I$37,2,FALSE)&amp;"_"&amp;C25</f>
        <v>#N/A</v>
      </c>
      <c r="O25" s="129" t="e">
        <f t="shared" ca="1" si="0"/>
        <v>#N/A</v>
      </c>
    </row>
    <row r="26" spans="2:15">
      <c r="B26" s="23"/>
      <c r="C26" s="22"/>
      <c r="D26" s="122"/>
      <c r="E26" s="23"/>
      <c r="F26" s="123"/>
      <c r="G26" s="23"/>
      <c r="H26" s="123"/>
      <c r="I26" s="23"/>
      <c r="J26" s="123"/>
      <c r="K26" s="23"/>
      <c r="L26" s="123"/>
      <c r="M26" s="50" t="e">
        <f t="shared" ca="1" si="1"/>
        <v>#N/A</v>
      </c>
      <c r="N26" s="115" t="e">
        <f ca="1">VLOOKUP($B26,Matrix!$H$13:$I$37,2,FALSE)&amp;"_"&amp;C26</f>
        <v>#N/A</v>
      </c>
      <c r="O26" s="129" t="e">
        <f t="shared" ca="1" si="0"/>
        <v>#N/A</v>
      </c>
    </row>
    <row r="27" spans="2:15">
      <c r="B27" s="23"/>
      <c r="C27" s="22"/>
      <c r="D27" s="122"/>
      <c r="E27" s="23"/>
      <c r="F27" s="123"/>
      <c r="G27" s="23"/>
      <c r="H27" s="123"/>
      <c r="I27" s="23"/>
      <c r="J27" s="123"/>
      <c r="K27" s="23"/>
      <c r="L27" s="123"/>
      <c r="M27" s="50" t="e">
        <f t="shared" ca="1" si="1"/>
        <v>#N/A</v>
      </c>
      <c r="N27" s="115" t="e">
        <f ca="1">VLOOKUP($B27,Matrix!$H$13:$I$37,2,FALSE)&amp;"_"&amp;C27</f>
        <v>#N/A</v>
      </c>
      <c r="O27" s="129" t="e">
        <f t="shared" ca="1" si="0"/>
        <v>#N/A</v>
      </c>
    </row>
    <row r="28" spans="2:15">
      <c r="B28" s="23"/>
      <c r="C28" s="22"/>
      <c r="D28" s="122"/>
      <c r="E28" s="23"/>
      <c r="F28" s="123"/>
      <c r="G28" s="23"/>
      <c r="H28" s="123"/>
      <c r="I28" s="23"/>
      <c r="J28" s="123"/>
      <c r="K28" s="23"/>
      <c r="L28" s="123"/>
      <c r="M28" s="50" t="e">
        <f t="shared" ca="1" si="1"/>
        <v>#N/A</v>
      </c>
      <c r="N28" s="115" t="e">
        <f ca="1">VLOOKUP($B28,Matrix!$H$13:$I$37,2,FALSE)&amp;"_"&amp;C28</f>
        <v>#N/A</v>
      </c>
      <c r="O28" s="129" t="e">
        <f t="shared" ca="1" si="0"/>
        <v>#N/A</v>
      </c>
    </row>
    <row r="29" spans="2:15">
      <c r="B29" s="23"/>
      <c r="C29" s="22"/>
      <c r="D29" s="122"/>
      <c r="E29" s="23"/>
      <c r="F29" s="123"/>
      <c r="G29" s="23"/>
      <c r="H29" s="123"/>
      <c r="I29" s="23"/>
      <c r="J29" s="123"/>
      <c r="K29" s="23"/>
      <c r="L29" s="123"/>
      <c r="M29" s="50" t="e">
        <f t="shared" ca="1" si="1"/>
        <v>#N/A</v>
      </c>
      <c r="N29" s="115" t="e">
        <f ca="1">VLOOKUP($B29,Matrix!$H$13:$I$37,2,FALSE)&amp;"_"&amp;C29</f>
        <v>#N/A</v>
      </c>
      <c r="O29" s="129" t="e">
        <f t="shared" ca="1" si="0"/>
        <v>#N/A</v>
      </c>
    </row>
    <row r="30" spans="2:15">
      <c r="B30" s="23"/>
      <c r="C30" s="22"/>
      <c r="D30" s="122"/>
      <c r="E30" s="23"/>
      <c r="F30" s="123"/>
      <c r="G30" s="23"/>
      <c r="H30" s="123"/>
      <c r="I30" s="23"/>
      <c r="J30" s="123"/>
      <c r="K30" s="23"/>
      <c r="L30" s="123"/>
      <c r="M30" s="50" t="e">
        <f t="shared" ca="1" si="1"/>
        <v>#N/A</v>
      </c>
      <c r="N30" s="115" t="e">
        <f ca="1">VLOOKUP($B30,Matrix!$H$13:$I$37,2,FALSE)&amp;"_"&amp;C30</f>
        <v>#N/A</v>
      </c>
      <c r="O30" s="129" t="e">
        <f t="shared" ca="1" si="0"/>
        <v>#N/A</v>
      </c>
    </row>
    <row r="31" spans="2:15">
      <c r="B31" s="23"/>
      <c r="C31" s="22"/>
      <c r="D31" s="122"/>
      <c r="E31" s="23"/>
      <c r="F31" s="123"/>
      <c r="G31" s="23"/>
      <c r="H31" s="123"/>
      <c r="I31" s="23"/>
      <c r="J31" s="123"/>
      <c r="K31" s="23"/>
      <c r="L31" s="123"/>
      <c r="M31" s="50" t="e">
        <f t="shared" ca="1" si="1"/>
        <v>#N/A</v>
      </c>
      <c r="N31" s="115" t="e">
        <f ca="1">VLOOKUP($B31,Matrix!$H$13:$I$37,2,FALSE)&amp;"_"&amp;C31</f>
        <v>#N/A</v>
      </c>
      <c r="O31" s="129" t="e">
        <f t="shared" ca="1" si="0"/>
        <v>#N/A</v>
      </c>
    </row>
    <row r="32" spans="2:15">
      <c r="B32" s="23"/>
      <c r="C32" s="22"/>
      <c r="D32" s="122"/>
      <c r="E32" s="23"/>
      <c r="F32" s="123"/>
      <c r="G32" s="23"/>
      <c r="H32" s="123"/>
      <c r="I32" s="23"/>
      <c r="J32" s="123"/>
      <c r="K32" s="23"/>
      <c r="L32" s="123"/>
      <c r="M32" s="50" t="e">
        <f t="shared" ca="1" si="1"/>
        <v>#N/A</v>
      </c>
      <c r="N32" s="115" t="e">
        <f ca="1">VLOOKUP($B32,Matrix!$H$13:$I$37,2,FALSE)&amp;"_"&amp;C32</f>
        <v>#N/A</v>
      </c>
      <c r="O32" s="129" t="e">
        <f t="shared" ca="1" si="0"/>
        <v>#N/A</v>
      </c>
    </row>
    <row r="33" spans="2:15">
      <c r="B33" s="23"/>
      <c r="C33" s="22"/>
      <c r="D33" s="122"/>
      <c r="E33" s="23"/>
      <c r="F33" s="123"/>
      <c r="G33" s="23"/>
      <c r="H33" s="123"/>
      <c r="I33" s="23"/>
      <c r="J33" s="123"/>
      <c r="K33" s="23"/>
      <c r="L33" s="123"/>
      <c r="M33" s="50" t="e">
        <f t="shared" ca="1" si="1"/>
        <v>#N/A</v>
      </c>
      <c r="N33" s="115" t="e">
        <f ca="1">VLOOKUP($B33,Matrix!$H$13:$I$37,2,FALSE)&amp;"_"&amp;C33</f>
        <v>#N/A</v>
      </c>
      <c r="O33" s="129" t="e">
        <f t="shared" ca="1" si="0"/>
        <v>#N/A</v>
      </c>
    </row>
    <row r="34" spans="2:15">
      <c r="B34" s="23"/>
      <c r="C34" s="22"/>
      <c r="D34" s="122"/>
      <c r="E34" s="23"/>
      <c r="F34" s="123"/>
      <c r="G34" s="23"/>
      <c r="H34" s="123"/>
      <c r="I34" s="23"/>
      <c r="J34" s="123"/>
      <c r="K34" s="23"/>
      <c r="L34" s="123"/>
      <c r="M34" s="50" t="e">
        <f t="shared" ca="1" si="1"/>
        <v>#N/A</v>
      </c>
      <c r="N34" s="115" t="e">
        <f ca="1">VLOOKUP($B34,Matrix!$H$13:$I$37,2,FALSE)&amp;"_"&amp;C34</f>
        <v>#N/A</v>
      </c>
      <c r="O34" s="129" t="e">
        <f t="shared" ca="1" si="0"/>
        <v>#N/A</v>
      </c>
    </row>
    <row r="35" spans="2:15">
      <c r="B35" s="23"/>
      <c r="C35" s="22"/>
      <c r="D35" s="122"/>
      <c r="E35" s="23"/>
      <c r="F35" s="123"/>
      <c r="G35" s="23"/>
      <c r="H35" s="123"/>
      <c r="I35" s="23"/>
      <c r="J35" s="123"/>
      <c r="K35" s="23"/>
      <c r="L35" s="123"/>
      <c r="M35" s="50" t="e">
        <f t="shared" ca="1" si="1"/>
        <v>#N/A</v>
      </c>
      <c r="N35" s="115" t="e">
        <f ca="1">VLOOKUP($B35,Matrix!$H$13:$I$37,2,FALSE)&amp;"_"&amp;C35</f>
        <v>#N/A</v>
      </c>
      <c r="O35" s="129" t="e">
        <f t="shared" ca="1" si="0"/>
        <v>#N/A</v>
      </c>
    </row>
    <row r="36" spans="2:15">
      <c r="B36" s="23"/>
      <c r="C36" s="22"/>
      <c r="D36" s="122"/>
      <c r="E36" s="23"/>
      <c r="F36" s="123"/>
      <c r="G36" s="23"/>
      <c r="H36" s="123"/>
      <c r="I36" s="23"/>
      <c r="J36" s="123"/>
      <c r="K36" s="23"/>
      <c r="L36" s="123"/>
      <c r="M36" s="50" t="e">
        <f t="shared" ca="1" si="1"/>
        <v>#N/A</v>
      </c>
      <c r="N36" s="115" t="e">
        <f ca="1">VLOOKUP($B36,Matrix!$H$13:$I$37,2,FALSE)&amp;"_"&amp;C36</f>
        <v>#N/A</v>
      </c>
      <c r="O36" s="129" t="e">
        <f t="shared" ref="O36:O67" ca="1" si="2">"#define "&amp;N36&amp;REPT(" ",48-M36)&amp;"("&amp;D36&amp;"U)"</f>
        <v>#N/A</v>
      </c>
    </row>
    <row r="37" spans="2:15">
      <c r="B37" s="23"/>
      <c r="C37" s="22"/>
      <c r="D37" s="122"/>
      <c r="E37" s="23"/>
      <c r="F37" s="123"/>
      <c r="G37" s="23"/>
      <c r="H37" s="123"/>
      <c r="I37" s="23"/>
      <c r="J37" s="123"/>
      <c r="K37" s="23"/>
      <c r="L37" s="123"/>
      <c r="M37" s="50" t="e">
        <f t="shared" ca="1" si="1"/>
        <v>#N/A</v>
      </c>
      <c r="N37" s="115" t="e">
        <f ca="1">VLOOKUP($B37,Matrix!$H$13:$I$37,2,FALSE)&amp;"_"&amp;C37</f>
        <v>#N/A</v>
      </c>
      <c r="O37" s="129" t="e">
        <f t="shared" ca="1" si="2"/>
        <v>#N/A</v>
      </c>
    </row>
    <row r="38" spans="2:15">
      <c r="B38" s="23"/>
      <c r="C38" s="22"/>
      <c r="D38" s="122"/>
      <c r="E38" s="23"/>
      <c r="F38" s="123"/>
      <c r="G38" s="23"/>
      <c r="H38" s="123"/>
      <c r="I38" s="23"/>
      <c r="J38" s="123"/>
      <c r="K38" s="23"/>
      <c r="L38" s="123"/>
      <c r="M38" s="50" t="e">
        <f t="shared" ca="1" si="1"/>
        <v>#N/A</v>
      </c>
      <c r="N38" s="115" t="e">
        <f ca="1">VLOOKUP($B38,Matrix!$H$13:$I$37,2,FALSE)&amp;"_"&amp;C38</f>
        <v>#N/A</v>
      </c>
      <c r="O38" s="129" t="e">
        <f t="shared" ca="1" si="2"/>
        <v>#N/A</v>
      </c>
    </row>
    <row r="39" spans="2:15">
      <c r="B39" s="23"/>
      <c r="C39" s="22"/>
      <c r="D39" s="122"/>
      <c r="E39" s="23"/>
      <c r="F39" s="123"/>
      <c r="G39" s="23"/>
      <c r="H39" s="123"/>
      <c r="I39" s="23"/>
      <c r="J39" s="123"/>
      <c r="K39" s="23"/>
      <c r="L39" s="123"/>
      <c r="M39" s="50" t="e">
        <f t="shared" ca="1" si="1"/>
        <v>#N/A</v>
      </c>
      <c r="N39" s="115" t="e">
        <f ca="1">VLOOKUP($B39,Matrix!$H$13:$I$37,2,FALSE)&amp;"_"&amp;C39</f>
        <v>#N/A</v>
      </c>
      <c r="O39" s="129" t="e">
        <f t="shared" ca="1" si="2"/>
        <v>#N/A</v>
      </c>
    </row>
    <row r="40" spans="2:15">
      <c r="B40" s="23"/>
      <c r="C40" s="22"/>
      <c r="D40" s="122"/>
      <c r="E40" s="23"/>
      <c r="F40" s="123"/>
      <c r="G40" s="23"/>
      <c r="H40" s="123"/>
      <c r="I40" s="23"/>
      <c r="J40" s="123"/>
      <c r="K40" s="23"/>
      <c r="L40" s="123"/>
      <c r="M40" s="50" t="e">
        <f t="shared" ca="1" si="1"/>
        <v>#N/A</v>
      </c>
      <c r="N40" s="115" t="e">
        <f ca="1">VLOOKUP($B40,Matrix!$H$13:$I$37,2,FALSE)&amp;"_"&amp;C40</f>
        <v>#N/A</v>
      </c>
      <c r="O40" s="129" t="e">
        <f t="shared" ca="1" si="2"/>
        <v>#N/A</v>
      </c>
    </row>
    <row r="41" spans="2:15">
      <c r="B41" s="23"/>
      <c r="C41" s="22"/>
      <c r="D41" s="122"/>
      <c r="E41" s="23"/>
      <c r="F41" s="123"/>
      <c r="G41" s="23"/>
      <c r="H41" s="123"/>
      <c r="I41" s="23"/>
      <c r="J41" s="123"/>
      <c r="K41" s="23"/>
      <c r="L41" s="123"/>
      <c r="M41" s="50" t="e">
        <f t="shared" ca="1" si="1"/>
        <v>#N/A</v>
      </c>
      <c r="N41" s="115" t="e">
        <f ca="1">VLOOKUP($B41,Matrix!$H$13:$I$37,2,FALSE)&amp;"_"&amp;C41</f>
        <v>#N/A</v>
      </c>
      <c r="O41" s="129" t="e">
        <f t="shared" ca="1" si="2"/>
        <v>#N/A</v>
      </c>
    </row>
    <row r="42" spans="2:15">
      <c r="B42" s="23"/>
      <c r="C42" s="22"/>
      <c r="D42" s="122"/>
      <c r="E42" s="23"/>
      <c r="F42" s="123"/>
      <c r="G42" s="23"/>
      <c r="H42" s="123"/>
      <c r="I42" s="23"/>
      <c r="J42" s="123"/>
      <c r="K42" s="23"/>
      <c r="L42" s="123"/>
      <c r="M42" s="50" t="e">
        <f t="shared" ca="1" si="1"/>
        <v>#N/A</v>
      </c>
      <c r="N42" s="115" t="e">
        <f ca="1">VLOOKUP($B42,Matrix!$H$13:$I$37,2,FALSE)&amp;"_"&amp;C42</f>
        <v>#N/A</v>
      </c>
      <c r="O42" s="129" t="e">
        <f t="shared" ca="1" si="2"/>
        <v>#N/A</v>
      </c>
    </row>
    <row r="43" spans="2:15">
      <c r="B43" s="23"/>
      <c r="C43" s="22"/>
      <c r="D43" s="122"/>
      <c r="E43" s="23"/>
      <c r="F43" s="123"/>
      <c r="G43" s="23"/>
      <c r="H43" s="123"/>
      <c r="I43" s="23"/>
      <c r="J43" s="123"/>
      <c r="K43" s="23"/>
      <c r="L43" s="123"/>
      <c r="M43" s="50" t="e">
        <f t="shared" ca="1" si="1"/>
        <v>#N/A</v>
      </c>
      <c r="N43" s="115" t="e">
        <f ca="1">VLOOKUP($B43,Matrix!$H$13:$I$37,2,FALSE)&amp;"_"&amp;C43</f>
        <v>#N/A</v>
      </c>
      <c r="O43" s="129" t="e">
        <f t="shared" ca="1" si="2"/>
        <v>#N/A</v>
      </c>
    </row>
    <row r="44" spans="2:15">
      <c r="B44" s="23"/>
      <c r="C44" s="22"/>
      <c r="D44" s="122"/>
      <c r="E44" s="23"/>
      <c r="F44" s="123"/>
      <c r="G44" s="23"/>
      <c r="H44" s="123"/>
      <c r="I44" s="23"/>
      <c r="J44" s="123"/>
      <c r="K44" s="23"/>
      <c r="L44" s="123"/>
      <c r="M44" s="50" t="e">
        <f t="shared" ca="1" si="1"/>
        <v>#N/A</v>
      </c>
      <c r="N44" s="115" t="e">
        <f ca="1">VLOOKUP($B44,Matrix!$H$13:$I$37,2,FALSE)&amp;"_"&amp;C44</f>
        <v>#N/A</v>
      </c>
      <c r="O44" s="129" t="e">
        <f t="shared" ca="1" si="2"/>
        <v>#N/A</v>
      </c>
    </row>
    <row r="45" spans="2:15">
      <c r="B45" s="23"/>
      <c r="C45" s="22"/>
      <c r="D45" s="122"/>
      <c r="E45" s="23"/>
      <c r="F45" s="123"/>
      <c r="G45" s="23"/>
      <c r="H45" s="123"/>
      <c r="I45" s="23"/>
      <c r="J45" s="123"/>
      <c r="K45" s="23"/>
      <c r="L45" s="123"/>
      <c r="M45" s="50" t="e">
        <f t="shared" ca="1" si="1"/>
        <v>#N/A</v>
      </c>
      <c r="N45" s="115" t="e">
        <f ca="1">VLOOKUP($B45,Matrix!$H$13:$I$37,2,FALSE)&amp;"_"&amp;C45</f>
        <v>#N/A</v>
      </c>
      <c r="O45" s="129" t="e">
        <f t="shared" ca="1" si="2"/>
        <v>#N/A</v>
      </c>
    </row>
    <row r="46" spans="2:15">
      <c r="B46" s="23"/>
      <c r="C46" s="22"/>
      <c r="D46" s="122"/>
      <c r="E46" s="23"/>
      <c r="F46" s="123"/>
      <c r="G46" s="23"/>
      <c r="H46" s="123"/>
      <c r="I46" s="23"/>
      <c r="J46" s="123"/>
      <c r="K46" s="23"/>
      <c r="L46" s="123"/>
      <c r="M46" s="50" t="e">
        <f t="shared" ca="1" si="1"/>
        <v>#N/A</v>
      </c>
      <c r="N46" s="115" t="e">
        <f ca="1">VLOOKUP($B46,Matrix!$H$13:$I$37,2,FALSE)&amp;"_"&amp;C46</f>
        <v>#N/A</v>
      </c>
      <c r="O46" s="129" t="e">
        <f t="shared" ca="1" si="2"/>
        <v>#N/A</v>
      </c>
    </row>
    <row r="47" spans="2:15">
      <c r="B47" s="23"/>
      <c r="C47" s="22"/>
      <c r="D47" s="122"/>
      <c r="E47" s="23"/>
      <c r="F47" s="123"/>
      <c r="G47" s="23"/>
      <c r="H47" s="123"/>
      <c r="I47" s="23"/>
      <c r="J47" s="123"/>
      <c r="K47" s="23"/>
      <c r="L47" s="123"/>
      <c r="M47" s="50" t="e">
        <f t="shared" ca="1" si="1"/>
        <v>#N/A</v>
      </c>
      <c r="N47" s="115" t="e">
        <f ca="1">VLOOKUP($B47,Matrix!$H$13:$I$37,2,FALSE)&amp;"_"&amp;C47</f>
        <v>#N/A</v>
      </c>
      <c r="O47" s="129" t="e">
        <f t="shared" ca="1" si="2"/>
        <v>#N/A</v>
      </c>
    </row>
    <row r="48" spans="2:15">
      <c r="B48" s="23"/>
      <c r="C48" s="22"/>
      <c r="D48" s="122"/>
      <c r="E48" s="23"/>
      <c r="F48" s="123"/>
      <c r="G48" s="23"/>
      <c r="H48" s="123"/>
      <c r="I48" s="23"/>
      <c r="J48" s="123"/>
      <c r="K48" s="23"/>
      <c r="L48" s="123"/>
      <c r="M48" s="50" t="e">
        <f t="shared" ca="1" si="1"/>
        <v>#N/A</v>
      </c>
      <c r="N48" s="115" t="e">
        <f ca="1">VLOOKUP($B48,Matrix!$H$13:$I$37,2,FALSE)&amp;"_"&amp;C48</f>
        <v>#N/A</v>
      </c>
      <c r="O48" s="129" t="e">
        <f t="shared" ca="1" si="2"/>
        <v>#N/A</v>
      </c>
    </row>
    <row r="49" spans="2:15">
      <c r="B49" s="23"/>
      <c r="C49" s="22"/>
      <c r="D49" s="122"/>
      <c r="E49" s="23"/>
      <c r="F49" s="123"/>
      <c r="G49" s="23"/>
      <c r="H49" s="123"/>
      <c r="I49" s="23"/>
      <c r="J49" s="123"/>
      <c r="K49" s="23"/>
      <c r="L49" s="123"/>
      <c r="M49" s="50" t="e">
        <f t="shared" ca="1" si="1"/>
        <v>#N/A</v>
      </c>
      <c r="N49" s="115" t="e">
        <f ca="1">VLOOKUP($B49,Matrix!$H$13:$I$37,2,FALSE)&amp;"_"&amp;C49</f>
        <v>#N/A</v>
      </c>
      <c r="O49" s="129" t="e">
        <f t="shared" ca="1" si="2"/>
        <v>#N/A</v>
      </c>
    </row>
    <row r="50" spans="2:15">
      <c r="B50" s="23"/>
      <c r="C50" s="22"/>
      <c r="D50" s="122"/>
      <c r="E50" s="23"/>
      <c r="F50" s="123"/>
      <c r="G50" s="23"/>
      <c r="H50" s="123"/>
      <c r="I50" s="23"/>
      <c r="J50" s="123"/>
      <c r="K50" s="23"/>
      <c r="L50" s="123"/>
      <c r="M50" s="50" t="e">
        <f t="shared" ca="1" si="1"/>
        <v>#N/A</v>
      </c>
      <c r="N50" s="115" t="e">
        <f ca="1">VLOOKUP($B50,Matrix!$H$13:$I$37,2,FALSE)&amp;"_"&amp;C50</f>
        <v>#N/A</v>
      </c>
      <c r="O50" s="129" t="e">
        <f t="shared" ca="1" si="2"/>
        <v>#N/A</v>
      </c>
    </row>
    <row r="51" spans="2:15">
      <c r="B51" s="23"/>
      <c r="C51" s="22"/>
      <c r="D51" s="122"/>
      <c r="E51" s="23"/>
      <c r="F51" s="123"/>
      <c r="G51" s="23"/>
      <c r="H51" s="123"/>
      <c r="I51" s="23"/>
      <c r="J51" s="123"/>
      <c r="K51" s="23"/>
      <c r="L51" s="123"/>
      <c r="M51" s="50" t="e">
        <f t="shared" ca="1" si="1"/>
        <v>#N/A</v>
      </c>
      <c r="N51" s="115" t="e">
        <f ca="1">VLOOKUP($B51,Matrix!$H$13:$I$37,2,FALSE)&amp;"_"&amp;C51</f>
        <v>#N/A</v>
      </c>
      <c r="O51" s="129" t="e">
        <f t="shared" ca="1" si="2"/>
        <v>#N/A</v>
      </c>
    </row>
    <row r="52" spans="2:15">
      <c r="B52" s="23"/>
      <c r="C52" s="22"/>
      <c r="D52" s="122"/>
      <c r="E52" s="23"/>
      <c r="F52" s="123"/>
      <c r="G52" s="23"/>
      <c r="H52" s="123"/>
      <c r="I52" s="23"/>
      <c r="J52" s="123"/>
      <c r="K52" s="23"/>
      <c r="L52" s="123"/>
      <c r="M52" s="50" t="e">
        <f t="shared" ca="1" si="1"/>
        <v>#N/A</v>
      </c>
      <c r="N52" s="115" t="e">
        <f ca="1">VLOOKUP($B52,Matrix!$H$13:$I$37,2,FALSE)&amp;"_"&amp;C52</f>
        <v>#N/A</v>
      </c>
      <c r="O52" s="129" t="e">
        <f t="shared" ca="1" si="2"/>
        <v>#N/A</v>
      </c>
    </row>
    <row r="53" spans="2:15">
      <c r="B53" s="23"/>
      <c r="C53" s="22"/>
      <c r="D53" s="122"/>
      <c r="E53" s="23"/>
      <c r="F53" s="123"/>
      <c r="G53" s="23"/>
      <c r="H53" s="123"/>
      <c r="I53" s="23"/>
      <c r="J53" s="123"/>
      <c r="K53" s="23"/>
      <c r="L53" s="123"/>
      <c r="M53" s="50" t="e">
        <f t="shared" ca="1" si="1"/>
        <v>#N/A</v>
      </c>
      <c r="N53" s="115" t="e">
        <f ca="1">VLOOKUP($B53,Matrix!$H$13:$I$37,2,FALSE)&amp;"_"&amp;C53</f>
        <v>#N/A</v>
      </c>
      <c r="O53" s="129" t="e">
        <f t="shared" ca="1" si="2"/>
        <v>#N/A</v>
      </c>
    </row>
    <row r="54" spans="2:15">
      <c r="B54" s="23"/>
      <c r="C54" s="22"/>
      <c r="D54" s="122"/>
      <c r="E54" s="23"/>
      <c r="F54" s="123"/>
      <c r="G54" s="23"/>
      <c r="H54" s="123"/>
      <c r="I54" s="23"/>
      <c r="J54" s="123"/>
      <c r="K54" s="23"/>
      <c r="L54" s="123"/>
      <c r="M54" s="50" t="e">
        <f t="shared" ca="1" si="1"/>
        <v>#N/A</v>
      </c>
      <c r="N54" s="115" t="e">
        <f ca="1">VLOOKUP($B54,Matrix!$H$13:$I$37,2,FALSE)&amp;"_"&amp;C54</f>
        <v>#N/A</v>
      </c>
      <c r="O54" s="129" t="e">
        <f t="shared" ca="1" si="2"/>
        <v>#N/A</v>
      </c>
    </row>
    <row r="55" spans="2:15">
      <c r="B55" s="23"/>
      <c r="C55" s="22"/>
      <c r="D55" s="122"/>
      <c r="E55" s="23"/>
      <c r="F55" s="123"/>
      <c r="G55" s="23"/>
      <c r="H55" s="123"/>
      <c r="I55" s="23"/>
      <c r="J55" s="123"/>
      <c r="K55" s="23"/>
      <c r="L55" s="123"/>
      <c r="M55" s="50" t="e">
        <f t="shared" ca="1" si="1"/>
        <v>#N/A</v>
      </c>
      <c r="N55" s="115" t="e">
        <f ca="1">VLOOKUP($B55,Matrix!$H$13:$I$37,2,FALSE)&amp;"_"&amp;C55</f>
        <v>#N/A</v>
      </c>
      <c r="O55" s="129" t="e">
        <f t="shared" ca="1" si="2"/>
        <v>#N/A</v>
      </c>
    </row>
    <row r="56" spans="2:15">
      <c r="B56" s="23"/>
      <c r="C56" s="22"/>
      <c r="D56" s="122"/>
      <c r="E56" s="23"/>
      <c r="F56" s="123"/>
      <c r="G56" s="23"/>
      <c r="H56" s="123"/>
      <c r="I56" s="23"/>
      <c r="J56" s="123"/>
      <c r="K56" s="23"/>
      <c r="L56" s="123"/>
      <c r="M56" s="50" t="e">
        <f t="shared" ca="1" si="1"/>
        <v>#N/A</v>
      </c>
      <c r="N56" s="115" t="e">
        <f ca="1">VLOOKUP($B56,Matrix!$H$13:$I$37,2,FALSE)&amp;"_"&amp;C56</f>
        <v>#N/A</v>
      </c>
      <c r="O56" s="129" t="e">
        <f t="shared" ca="1" si="2"/>
        <v>#N/A</v>
      </c>
    </row>
    <row r="57" spans="2:15">
      <c r="B57" s="23"/>
      <c r="C57" s="22"/>
      <c r="D57" s="122"/>
      <c r="E57" s="23"/>
      <c r="F57" s="123"/>
      <c r="G57" s="23"/>
      <c r="H57" s="123"/>
      <c r="I57" s="23"/>
      <c r="J57" s="123"/>
      <c r="K57" s="23"/>
      <c r="L57" s="123"/>
      <c r="M57" s="50" t="e">
        <f t="shared" ca="1" si="1"/>
        <v>#N/A</v>
      </c>
      <c r="N57" s="115" t="e">
        <f ca="1">VLOOKUP($B57,Matrix!$H$13:$I$37,2,FALSE)&amp;"_"&amp;C57</f>
        <v>#N/A</v>
      </c>
      <c r="O57" s="129" t="e">
        <f t="shared" ca="1" si="2"/>
        <v>#N/A</v>
      </c>
    </row>
    <row r="58" spans="2:15">
      <c r="B58" s="23"/>
      <c r="C58" s="22"/>
      <c r="D58" s="122"/>
      <c r="E58" s="23"/>
      <c r="F58" s="123"/>
      <c r="G58" s="23"/>
      <c r="H58" s="123"/>
      <c r="I58" s="23"/>
      <c r="J58" s="123"/>
      <c r="K58" s="23"/>
      <c r="L58" s="123"/>
      <c r="M58" s="50" t="e">
        <f t="shared" ca="1" si="1"/>
        <v>#N/A</v>
      </c>
      <c r="N58" s="115" t="e">
        <f ca="1">VLOOKUP($B58,Matrix!$H$13:$I$37,2,FALSE)&amp;"_"&amp;C58</f>
        <v>#N/A</v>
      </c>
      <c r="O58" s="129" t="e">
        <f t="shared" ca="1" si="2"/>
        <v>#N/A</v>
      </c>
    </row>
    <row r="59" spans="2:15">
      <c r="B59" s="23"/>
      <c r="C59" s="22"/>
      <c r="D59" s="122"/>
      <c r="E59" s="23"/>
      <c r="F59" s="123"/>
      <c r="G59" s="23"/>
      <c r="H59" s="123"/>
      <c r="I59" s="23"/>
      <c r="J59" s="123"/>
      <c r="K59" s="23"/>
      <c r="L59" s="123"/>
      <c r="M59" s="50" t="e">
        <f t="shared" ca="1" si="1"/>
        <v>#N/A</v>
      </c>
      <c r="N59" s="115" t="e">
        <f ca="1">VLOOKUP($B59,Matrix!$H$13:$I$37,2,FALSE)&amp;"_"&amp;C59</f>
        <v>#N/A</v>
      </c>
      <c r="O59" s="129" t="e">
        <f t="shared" ca="1" si="2"/>
        <v>#N/A</v>
      </c>
    </row>
    <row r="60" spans="2:15">
      <c r="B60" s="23"/>
      <c r="C60" s="22"/>
      <c r="D60" s="122"/>
      <c r="E60" s="23"/>
      <c r="F60" s="123"/>
      <c r="G60" s="23"/>
      <c r="H60" s="123"/>
      <c r="I60" s="23"/>
      <c r="J60" s="123"/>
      <c r="K60" s="23"/>
      <c r="L60" s="123"/>
      <c r="M60" s="50" t="e">
        <f t="shared" ca="1" si="1"/>
        <v>#N/A</v>
      </c>
      <c r="N60" s="115" t="e">
        <f ca="1">VLOOKUP($B60,Matrix!$H$13:$I$37,2,FALSE)&amp;"_"&amp;C60</f>
        <v>#N/A</v>
      </c>
      <c r="O60" s="129" t="e">
        <f t="shared" ca="1" si="2"/>
        <v>#N/A</v>
      </c>
    </row>
    <row r="61" spans="2:15">
      <c r="B61" s="23"/>
      <c r="C61" s="22"/>
      <c r="D61" s="122"/>
      <c r="E61" s="23"/>
      <c r="F61" s="123"/>
      <c r="G61" s="23"/>
      <c r="H61" s="123"/>
      <c r="I61" s="23"/>
      <c r="J61" s="123"/>
      <c r="K61" s="23"/>
      <c r="L61" s="123"/>
      <c r="M61" s="50" t="e">
        <f t="shared" ca="1" si="1"/>
        <v>#N/A</v>
      </c>
      <c r="N61" s="115" t="e">
        <f ca="1">VLOOKUP($B61,Matrix!$H$13:$I$37,2,FALSE)&amp;"_"&amp;C61</f>
        <v>#N/A</v>
      </c>
      <c r="O61" s="129" t="e">
        <f t="shared" ca="1" si="2"/>
        <v>#N/A</v>
      </c>
    </row>
    <row r="62" spans="2:15">
      <c r="B62" s="23"/>
      <c r="C62" s="22"/>
      <c r="D62" s="122"/>
      <c r="E62" s="23"/>
      <c r="F62" s="123"/>
      <c r="G62" s="23"/>
      <c r="H62" s="123"/>
      <c r="I62" s="23"/>
      <c r="J62" s="123"/>
      <c r="K62" s="23"/>
      <c r="L62" s="123"/>
      <c r="M62" s="50" t="e">
        <f t="shared" ca="1" si="1"/>
        <v>#N/A</v>
      </c>
      <c r="N62" s="115" t="e">
        <f ca="1">VLOOKUP($B62,Matrix!$H$13:$I$37,2,FALSE)&amp;"_"&amp;C62</f>
        <v>#N/A</v>
      </c>
      <c r="O62" s="129" t="e">
        <f t="shared" ca="1" si="2"/>
        <v>#N/A</v>
      </c>
    </row>
    <row r="63" spans="2:15">
      <c r="B63" s="23"/>
      <c r="C63" s="22"/>
      <c r="D63" s="122"/>
      <c r="E63" s="23"/>
      <c r="F63" s="123"/>
      <c r="G63" s="23"/>
      <c r="H63" s="123"/>
      <c r="I63" s="23"/>
      <c r="J63" s="123"/>
      <c r="K63" s="23"/>
      <c r="L63" s="123"/>
      <c r="M63" s="50" t="e">
        <f t="shared" ca="1" si="1"/>
        <v>#N/A</v>
      </c>
      <c r="N63" s="115" t="e">
        <f ca="1">VLOOKUP($B63,Matrix!$H$13:$I$37,2,FALSE)&amp;"_"&amp;C63</f>
        <v>#N/A</v>
      </c>
      <c r="O63" s="129" t="e">
        <f t="shared" ca="1" si="2"/>
        <v>#N/A</v>
      </c>
    </row>
    <row r="64" spans="2:15">
      <c r="B64" s="23"/>
      <c r="C64" s="22"/>
      <c r="D64" s="122"/>
      <c r="E64" s="23"/>
      <c r="F64" s="123"/>
      <c r="G64" s="23"/>
      <c r="H64" s="123"/>
      <c r="I64" s="23"/>
      <c r="J64" s="123"/>
      <c r="K64" s="23"/>
      <c r="L64" s="123"/>
      <c r="M64" s="50" t="e">
        <f t="shared" ca="1" si="1"/>
        <v>#N/A</v>
      </c>
      <c r="N64" s="115" t="e">
        <f ca="1">VLOOKUP($B64,Matrix!$H$13:$I$37,2,FALSE)&amp;"_"&amp;C64</f>
        <v>#N/A</v>
      </c>
      <c r="O64" s="129" t="e">
        <f t="shared" ca="1" si="2"/>
        <v>#N/A</v>
      </c>
    </row>
    <row r="65" spans="2:15">
      <c r="B65" s="23"/>
      <c r="C65" s="22"/>
      <c r="D65" s="122"/>
      <c r="E65" s="23"/>
      <c r="F65" s="123"/>
      <c r="G65" s="23"/>
      <c r="H65" s="123"/>
      <c r="I65" s="23"/>
      <c r="J65" s="123"/>
      <c r="K65" s="23"/>
      <c r="L65" s="123"/>
      <c r="M65" s="50" t="e">
        <f t="shared" ca="1" si="1"/>
        <v>#N/A</v>
      </c>
      <c r="N65" s="115" t="e">
        <f ca="1">VLOOKUP($B65,Matrix!$H$13:$I$37,2,FALSE)&amp;"_"&amp;C65</f>
        <v>#N/A</v>
      </c>
      <c r="O65" s="129" t="e">
        <f t="shared" ca="1" si="2"/>
        <v>#N/A</v>
      </c>
    </row>
    <row r="66" spans="2:15">
      <c r="B66" s="23"/>
      <c r="C66" s="22"/>
      <c r="D66" s="122"/>
      <c r="E66" s="23"/>
      <c r="F66" s="123"/>
      <c r="G66" s="23"/>
      <c r="H66" s="123"/>
      <c r="I66" s="23"/>
      <c r="J66" s="123"/>
      <c r="K66" s="23"/>
      <c r="L66" s="123"/>
      <c r="M66" s="50" t="e">
        <f t="shared" ca="1" si="1"/>
        <v>#N/A</v>
      </c>
      <c r="N66" s="115" t="e">
        <f ca="1">VLOOKUP($B66,Matrix!$H$13:$I$37,2,FALSE)&amp;"_"&amp;C66</f>
        <v>#N/A</v>
      </c>
      <c r="O66" s="129" t="e">
        <f t="shared" ca="1" si="2"/>
        <v>#N/A</v>
      </c>
    </row>
    <row r="67" spans="2:15">
      <c r="B67" s="23"/>
      <c r="C67" s="22"/>
      <c r="D67" s="122"/>
      <c r="E67" s="23"/>
      <c r="F67" s="123"/>
      <c r="G67" s="23"/>
      <c r="H67" s="123"/>
      <c r="I67" s="23"/>
      <c r="J67" s="123"/>
      <c r="K67" s="23"/>
      <c r="L67" s="123"/>
      <c r="M67" s="50" t="e">
        <f t="shared" ca="1" si="1"/>
        <v>#N/A</v>
      </c>
      <c r="N67" s="115" t="e">
        <f ca="1">VLOOKUP($B67,Matrix!$H$13:$I$37,2,FALSE)&amp;"_"&amp;C67</f>
        <v>#N/A</v>
      </c>
      <c r="O67" s="129" t="e">
        <f t="shared" ca="1" si="2"/>
        <v>#N/A</v>
      </c>
    </row>
    <row r="68" spans="2:15">
      <c r="B68" s="23"/>
      <c r="C68" s="22"/>
      <c r="D68" s="122"/>
      <c r="E68" s="23"/>
      <c r="F68" s="123"/>
      <c r="G68" s="23"/>
      <c r="H68" s="123"/>
      <c r="I68" s="23"/>
      <c r="J68" s="123"/>
      <c r="K68" s="23"/>
      <c r="L68" s="123"/>
      <c r="M68" s="50" t="e">
        <f t="shared" ca="1" si="1"/>
        <v>#N/A</v>
      </c>
      <c r="N68" s="115" t="e">
        <f ca="1">VLOOKUP($B68,Matrix!$H$13:$I$37,2,FALSE)&amp;"_"&amp;C68</f>
        <v>#N/A</v>
      </c>
      <c r="O68" s="129" t="e">
        <f t="shared" ref="O68:O99" ca="1" si="3">"#define "&amp;N68&amp;REPT(" ",48-M68)&amp;"("&amp;D68&amp;"U)"</f>
        <v>#N/A</v>
      </c>
    </row>
    <row r="69" spans="2:15">
      <c r="B69" s="23"/>
      <c r="C69" s="22"/>
      <c r="D69" s="122"/>
      <c r="E69" s="23"/>
      <c r="F69" s="123"/>
      <c r="G69" s="23"/>
      <c r="H69" s="123"/>
      <c r="I69" s="23"/>
      <c r="J69" s="123"/>
      <c r="K69" s="23"/>
      <c r="L69" s="123"/>
      <c r="M69" s="50" t="e">
        <f t="shared" ref="M69:M103" ca="1" si="4">LEN(N69)</f>
        <v>#N/A</v>
      </c>
      <c r="N69" s="115" t="e">
        <f ca="1">VLOOKUP($B69,Matrix!$H$13:$I$37,2,FALSE)&amp;"_"&amp;C69</f>
        <v>#N/A</v>
      </c>
      <c r="O69" s="129" t="e">
        <f t="shared" ca="1" si="3"/>
        <v>#N/A</v>
      </c>
    </row>
    <row r="70" spans="2:15">
      <c r="B70" s="23"/>
      <c r="C70" s="22"/>
      <c r="D70" s="122"/>
      <c r="E70" s="23"/>
      <c r="F70" s="123"/>
      <c r="G70" s="23"/>
      <c r="H70" s="123"/>
      <c r="I70" s="23"/>
      <c r="J70" s="123"/>
      <c r="K70" s="23"/>
      <c r="L70" s="123"/>
      <c r="M70" s="50" t="e">
        <f t="shared" ca="1" si="4"/>
        <v>#N/A</v>
      </c>
      <c r="N70" s="115" t="e">
        <f ca="1">VLOOKUP($B70,Matrix!$H$13:$I$37,2,FALSE)&amp;"_"&amp;C70</f>
        <v>#N/A</v>
      </c>
      <c r="O70" s="129" t="e">
        <f t="shared" ca="1" si="3"/>
        <v>#N/A</v>
      </c>
    </row>
    <row r="71" spans="2:15">
      <c r="B71" s="23"/>
      <c r="C71" s="22"/>
      <c r="D71" s="122"/>
      <c r="E71" s="23"/>
      <c r="F71" s="123"/>
      <c r="G71" s="23"/>
      <c r="H71" s="123"/>
      <c r="I71" s="23"/>
      <c r="J71" s="123"/>
      <c r="K71" s="23"/>
      <c r="L71" s="123"/>
      <c r="M71" s="50" t="e">
        <f t="shared" ca="1" si="4"/>
        <v>#N/A</v>
      </c>
      <c r="N71" s="115" t="e">
        <f ca="1">VLOOKUP($B71,Matrix!$H$13:$I$37,2,FALSE)&amp;"_"&amp;C71</f>
        <v>#N/A</v>
      </c>
      <c r="O71" s="129" t="e">
        <f t="shared" ca="1" si="3"/>
        <v>#N/A</v>
      </c>
    </row>
    <row r="72" spans="2:15">
      <c r="B72" s="23"/>
      <c r="C72" s="22"/>
      <c r="D72" s="122"/>
      <c r="E72" s="23"/>
      <c r="F72" s="123"/>
      <c r="G72" s="23"/>
      <c r="H72" s="123"/>
      <c r="I72" s="23"/>
      <c r="J72" s="123"/>
      <c r="K72" s="23"/>
      <c r="L72" s="123"/>
      <c r="M72" s="50" t="e">
        <f t="shared" ca="1" si="4"/>
        <v>#N/A</v>
      </c>
      <c r="N72" s="115" t="e">
        <f ca="1">VLOOKUP($B72,Matrix!$H$13:$I$37,2,FALSE)&amp;"_"&amp;C72</f>
        <v>#N/A</v>
      </c>
      <c r="O72" s="129" t="e">
        <f t="shared" ca="1" si="3"/>
        <v>#N/A</v>
      </c>
    </row>
    <row r="73" spans="2:15">
      <c r="B73" s="23"/>
      <c r="C73" s="22"/>
      <c r="D73" s="122"/>
      <c r="E73" s="23"/>
      <c r="F73" s="123"/>
      <c r="G73" s="23"/>
      <c r="H73" s="123"/>
      <c r="I73" s="23"/>
      <c r="J73" s="123"/>
      <c r="K73" s="23"/>
      <c r="L73" s="123"/>
      <c r="M73" s="50" t="e">
        <f t="shared" ca="1" si="4"/>
        <v>#N/A</v>
      </c>
      <c r="N73" s="115" t="e">
        <f ca="1">VLOOKUP($B73,Matrix!$H$13:$I$37,2,FALSE)&amp;"_"&amp;C73</f>
        <v>#N/A</v>
      </c>
      <c r="O73" s="129" t="e">
        <f t="shared" ca="1" si="3"/>
        <v>#N/A</v>
      </c>
    </row>
    <row r="74" spans="2:15">
      <c r="B74" s="23"/>
      <c r="C74" s="22"/>
      <c r="D74" s="122"/>
      <c r="E74" s="23"/>
      <c r="F74" s="123"/>
      <c r="G74" s="23"/>
      <c r="H74" s="123"/>
      <c r="I74" s="23"/>
      <c r="J74" s="123"/>
      <c r="K74" s="23"/>
      <c r="L74" s="123"/>
      <c r="M74" s="50" t="e">
        <f t="shared" ca="1" si="4"/>
        <v>#N/A</v>
      </c>
      <c r="N74" s="115" t="e">
        <f ca="1">VLOOKUP($B74,Matrix!$H$13:$I$37,2,FALSE)&amp;"_"&amp;C74</f>
        <v>#N/A</v>
      </c>
      <c r="O74" s="129" t="e">
        <f t="shared" ca="1" si="3"/>
        <v>#N/A</v>
      </c>
    </row>
    <row r="75" spans="2:15">
      <c r="B75" s="23"/>
      <c r="C75" s="22"/>
      <c r="D75" s="122"/>
      <c r="E75" s="23"/>
      <c r="F75" s="123"/>
      <c r="G75" s="23"/>
      <c r="H75" s="123"/>
      <c r="I75" s="23"/>
      <c r="J75" s="123"/>
      <c r="K75" s="23"/>
      <c r="L75" s="123"/>
      <c r="M75" s="50" t="e">
        <f t="shared" ca="1" si="4"/>
        <v>#N/A</v>
      </c>
      <c r="N75" s="115" t="e">
        <f ca="1">VLOOKUP($B75,Matrix!$H$13:$I$37,2,FALSE)&amp;"_"&amp;C75</f>
        <v>#N/A</v>
      </c>
      <c r="O75" s="129" t="e">
        <f t="shared" ca="1" si="3"/>
        <v>#N/A</v>
      </c>
    </row>
    <row r="76" spans="2:15">
      <c r="B76" s="23"/>
      <c r="C76" s="22"/>
      <c r="D76" s="122"/>
      <c r="E76" s="23"/>
      <c r="F76" s="123"/>
      <c r="G76" s="23"/>
      <c r="H76" s="123"/>
      <c r="I76" s="23"/>
      <c r="J76" s="123"/>
      <c r="K76" s="23"/>
      <c r="L76" s="123"/>
      <c r="M76" s="50" t="e">
        <f t="shared" ca="1" si="4"/>
        <v>#N/A</v>
      </c>
      <c r="N76" s="115" t="e">
        <f ca="1">VLOOKUP($B76,Matrix!$H$13:$I$37,2,FALSE)&amp;"_"&amp;C76</f>
        <v>#N/A</v>
      </c>
      <c r="O76" s="129" t="e">
        <f t="shared" ca="1" si="3"/>
        <v>#N/A</v>
      </c>
    </row>
    <row r="77" spans="2:15">
      <c r="B77" s="23"/>
      <c r="C77" s="22"/>
      <c r="D77" s="122"/>
      <c r="E77" s="23"/>
      <c r="F77" s="123"/>
      <c r="G77" s="23"/>
      <c r="H77" s="123"/>
      <c r="I77" s="23"/>
      <c r="J77" s="123"/>
      <c r="K77" s="23"/>
      <c r="L77" s="123"/>
      <c r="M77" s="50" t="e">
        <f t="shared" ca="1" si="4"/>
        <v>#N/A</v>
      </c>
      <c r="N77" s="115" t="e">
        <f ca="1">VLOOKUP($B77,Matrix!$H$13:$I$37,2,FALSE)&amp;"_"&amp;C77</f>
        <v>#N/A</v>
      </c>
      <c r="O77" s="129" t="e">
        <f t="shared" ca="1" si="3"/>
        <v>#N/A</v>
      </c>
    </row>
    <row r="78" spans="2:15">
      <c r="B78" s="23"/>
      <c r="C78" s="22"/>
      <c r="D78" s="122"/>
      <c r="E78" s="23"/>
      <c r="F78" s="123"/>
      <c r="G78" s="23"/>
      <c r="H78" s="123"/>
      <c r="I78" s="23"/>
      <c r="J78" s="123"/>
      <c r="K78" s="23"/>
      <c r="L78" s="123"/>
      <c r="M78" s="50" t="e">
        <f t="shared" ca="1" si="4"/>
        <v>#N/A</v>
      </c>
      <c r="N78" s="115" t="e">
        <f ca="1">VLOOKUP($B78,Matrix!$H$13:$I$37,2,FALSE)&amp;"_"&amp;C78</f>
        <v>#N/A</v>
      </c>
      <c r="O78" s="129" t="e">
        <f t="shared" ca="1" si="3"/>
        <v>#N/A</v>
      </c>
    </row>
    <row r="79" spans="2:15">
      <c r="B79" s="23"/>
      <c r="C79" s="22"/>
      <c r="D79" s="122"/>
      <c r="E79" s="23"/>
      <c r="F79" s="123"/>
      <c r="G79" s="23"/>
      <c r="H79" s="123"/>
      <c r="I79" s="23"/>
      <c r="J79" s="123"/>
      <c r="K79" s="23"/>
      <c r="L79" s="123"/>
      <c r="M79" s="50" t="e">
        <f t="shared" ca="1" si="4"/>
        <v>#N/A</v>
      </c>
      <c r="N79" s="115" t="e">
        <f ca="1">VLOOKUP($B79,Matrix!$H$13:$I$37,2,FALSE)&amp;"_"&amp;C79</f>
        <v>#N/A</v>
      </c>
      <c r="O79" s="129" t="e">
        <f t="shared" ca="1" si="3"/>
        <v>#N/A</v>
      </c>
    </row>
    <row r="80" spans="2:15">
      <c r="B80" s="23"/>
      <c r="C80" s="22"/>
      <c r="D80" s="122"/>
      <c r="E80" s="23"/>
      <c r="F80" s="123"/>
      <c r="G80" s="23"/>
      <c r="H80" s="123"/>
      <c r="I80" s="23"/>
      <c r="J80" s="123"/>
      <c r="K80" s="23"/>
      <c r="L80" s="123"/>
      <c r="M80" s="50" t="e">
        <f t="shared" ca="1" si="4"/>
        <v>#N/A</v>
      </c>
      <c r="N80" s="115" t="e">
        <f ca="1">VLOOKUP($B80,Matrix!$H$13:$I$37,2,FALSE)&amp;"_"&amp;C80</f>
        <v>#N/A</v>
      </c>
      <c r="O80" s="129" t="e">
        <f t="shared" ca="1" si="3"/>
        <v>#N/A</v>
      </c>
    </row>
    <row r="81" spans="2:15">
      <c r="B81" s="23"/>
      <c r="C81" s="22"/>
      <c r="D81" s="122"/>
      <c r="E81" s="23"/>
      <c r="F81" s="123"/>
      <c r="G81" s="23"/>
      <c r="H81" s="123"/>
      <c r="I81" s="23"/>
      <c r="J81" s="123"/>
      <c r="K81" s="23"/>
      <c r="L81" s="123"/>
      <c r="M81" s="50" t="e">
        <f t="shared" ca="1" si="4"/>
        <v>#N/A</v>
      </c>
      <c r="N81" s="115" t="e">
        <f ca="1">VLOOKUP($B81,Matrix!$H$13:$I$37,2,FALSE)&amp;"_"&amp;C81</f>
        <v>#N/A</v>
      </c>
      <c r="O81" s="129" t="e">
        <f t="shared" ca="1" si="3"/>
        <v>#N/A</v>
      </c>
    </row>
    <row r="82" spans="2:15">
      <c r="B82" s="23"/>
      <c r="C82" s="22"/>
      <c r="D82" s="122"/>
      <c r="E82" s="23"/>
      <c r="F82" s="123"/>
      <c r="G82" s="23"/>
      <c r="H82" s="123"/>
      <c r="I82" s="23"/>
      <c r="J82" s="123"/>
      <c r="K82" s="23"/>
      <c r="L82" s="123"/>
      <c r="M82" s="50" t="e">
        <f t="shared" ca="1" si="4"/>
        <v>#N/A</v>
      </c>
      <c r="N82" s="115" t="e">
        <f ca="1">VLOOKUP($B82,Matrix!$H$13:$I$37,2,FALSE)&amp;"_"&amp;C82</f>
        <v>#N/A</v>
      </c>
      <c r="O82" s="129" t="e">
        <f t="shared" ca="1" si="3"/>
        <v>#N/A</v>
      </c>
    </row>
    <row r="83" spans="2:15">
      <c r="B83" s="23"/>
      <c r="C83" s="22"/>
      <c r="D83" s="122"/>
      <c r="E83" s="23"/>
      <c r="F83" s="123"/>
      <c r="G83" s="23"/>
      <c r="H83" s="123"/>
      <c r="I83" s="23"/>
      <c r="J83" s="123"/>
      <c r="K83" s="23"/>
      <c r="L83" s="123"/>
      <c r="M83" s="50" t="e">
        <f t="shared" ca="1" si="4"/>
        <v>#N/A</v>
      </c>
      <c r="N83" s="115" t="e">
        <f ca="1">VLOOKUP($B83,Matrix!$H$13:$I$37,2,FALSE)&amp;"_"&amp;C83</f>
        <v>#N/A</v>
      </c>
      <c r="O83" s="129" t="e">
        <f t="shared" ca="1" si="3"/>
        <v>#N/A</v>
      </c>
    </row>
    <row r="84" spans="2:15">
      <c r="B84" s="23"/>
      <c r="C84" s="22"/>
      <c r="D84" s="122"/>
      <c r="E84" s="23"/>
      <c r="F84" s="123"/>
      <c r="G84" s="23"/>
      <c r="H84" s="123"/>
      <c r="I84" s="23"/>
      <c r="J84" s="123"/>
      <c r="K84" s="23"/>
      <c r="L84" s="123"/>
      <c r="M84" s="50" t="e">
        <f t="shared" ca="1" si="4"/>
        <v>#N/A</v>
      </c>
      <c r="N84" s="115" t="e">
        <f ca="1">VLOOKUP($B84,Matrix!$H$13:$I$37,2,FALSE)&amp;"_"&amp;C84</f>
        <v>#N/A</v>
      </c>
      <c r="O84" s="129" t="e">
        <f t="shared" ca="1" si="3"/>
        <v>#N/A</v>
      </c>
    </row>
    <row r="85" spans="2:15">
      <c r="B85" s="23"/>
      <c r="C85" s="22"/>
      <c r="D85" s="122"/>
      <c r="E85" s="23"/>
      <c r="F85" s="123"/>
      <c r="G85" s="23"/>
      <c r="H85" s="123"/>
      <c r="I85" s="23"/>
      <c r="J85" s="123"/>
      <c r="K85" s="23"/>
      <c r="L85" s="123"/>
      <c r="M85" s="50" t="e">
        <f t="shared" ca="1" si="4"/>
        <v>#N/A</v>
      </c>
      <c r="N85" s="115" t="e">
        <f ca="1">VLOOKUP($B85,Matrix!$H$13:$I$37,2,FALSE)&amp;"_"&amp;C85</f>
        <v>#N/A</v>
      </c>
      <c r="O85" s="129" t="e">
        <f t="shared" ca="1" si="3"/>
        <v>#N/A</v>
      </c>
    </row>
    <row r="86" spans="2:15">
      <c r="B86" s="23"/>
      <c r="C86" s="22"/>
      <c r="D86" s="122"/>
      <c r="E86" s="23"/>
      <c r="F86" s="123"/>
      <c r="G86" s="23"/>
      <c r="H86" s="123"/>
      <c r="I86" s="23"/>
      <c r="J86" s="123"/>
      <c r="K86" s="23"/>
      <c r="L86" s="123"/>
      <c r="M86" s="50" t="e">
        <f t="shared" ca="1" si="4"/>
        <v>#N/A</v>
      </c>
      <c r="N86" s="115" t="e">
        <f ca="1">VLOOKUP($B86,Matrix!$H$13:$I$37,2,FALSE)&amp;"_"&amp;C86</f>
        <v>#N/A</v>
      </c>
      <c r="O86" s="129" t="e">
        <f t="shared" ca="1" si="3"/>
        <v>#N/A</v>
      </c>
    </row>
    <row r="87" spans="2:15">
      <c r="B87" s="23"/>
      <c r="C87" s="22"/>
      <c r="D87" s="122"/>
      <c r="E87" s="23"/>
      <c r="F87" s="123"/>
      <c r="G87" s="23"/>
      <c r="H87" s="123"/>
      <c r="I87" s="23"/>
      <c r="J87" s="123"/>
      <c r="K87" s="23"/>
      <c r="L87" s="123"/>
      <c r="M87" s="50" t="e">
        <f t="shared" ca="1" si="4"/>
        <v>#N/A</v>
      </c>
      <c r="N87" s="71" t="e">
        <f ca="1">VLOOKUP($B87,Matrix!$H$13:$I$37,2,FALSE)&amp;"_"&amp;C87</f>
        <v>#N/A</v>
      </c>
      <c r="O87" s="129" t="e">
        <f t="shared" ca="1" si="3"/>
        <v>#N/A</v>
      </c>
    </row>
    <row r="88" spans="2:15">
      <c r="B88" s="23"/>
      <c r="C88" s="22"/>
      <c r="D88" s="122"/>
      <c r="E88" s="23"/>
      <c r="F88" s="123"/>
      <c r="G88" s="23"/>
      <c r="H88" s="123"/>
      <c r="I88" s="23"/>
      <c r="J88" s="123"/>
      <c r="K88" s="23"/>
      <c r="L88" s="123"/>
      <c r="M88" s="50" t="e">
        <f t="shared" ca="1" si="4"/>
        <v>#N/A</v>
      </c>
      <c r="N88" s="71" t="e">
        <f ca="1">VLOOKUP($B88,Matrix!$H$13:$I$37,2,FALSE)&amp;"_"&amp;C88</f>
        <v>#N/A</v>
      </c>
      <c r="O88" s="129" t="e">
        <f t="shared" ca="1" si="3"/>
        <v>#N/A</v>
      </c>
    </row>
    <row r="89" spans="2:15">
      <c r="B89" s="23"/>
      <c r="C89" s="22"/>
      <c r="D89" s="122"/>
      <c r="E89" s="23"/>
      <c r="F89" s="123"/>
      <c r="G89" s="23"/>
      <c r="H89" s="123"/>
      <c r="I89" s="23"/>
      <c r="J89" s="123"/>
      <c r="K89" s="23"/>
      <c r="L89" s="123"/>
      <c r="M89" s="50" t="e">
        <f t="shared" ca="1" si="4"/>
        <v>#N/A</v>
      </c>
      <c r="N89" s="71" t="e">
        <f ca="1">VLOOKUP($B89,Matrix!$H$13:$I$37,2,FALSE)&amp;"_"&amp;C89</f>
        <v>#N/A</v>
      </c>
      <c r="O89" s="129" t="e">
        <f t="shared" ca="1" si="3"/>
        <v>#N/A</v>
      </c>
    </row>
    <row r="90" spans="2:15">
      <c r="B90" s="23"/>
      <c r="C90" s="22"/>
      <c r="D90" s="122"/>
      <c r="E90" s="23"/>
      <c r="F90" s="123"/>
      <c r="G90" s="23"/>
      <c r="H90" s="123"/>
      <c r="I90" s="23"/>
      <c r="J90" s="123"/>
      <c r="K90" s="23"/>
      <c r="L90" s="123"/>
      <c r="M90" s="50" t="e">
        <f t="shared" ca="1" si="4"/>
        <v>#N/A</v>
      </c>
      <c r="N90" s="71" t="e">
        <f ca="1">VLOOKUP($B90,Matrix!$H$13:$I$37,2,FALSE)&amp;"_"&amp;C90</f>
        <v>#N/A</v>
      </c>
      <c r="O90" s="129" t="e">
        <f t="shared" ca="1" si="3"/>
        <v>#N/A</v>
      </c>
    </row>
    <row r="91" spans="2:15">
      <c r="B91" s="23"/>
      <c r="C91" s="22"/>
      <c r="D91" s="122"/>
      <c r="E91" s="23"/>
      <c r="F91" s="123"/>
      <c r="G91" s="23"/>
      <c r="H91" s="123"/>
      <c r="I91" s="23"/>
      <c r="J91" s="123"/>
      <c r="K91" s="23"/>
      <c r="L91" s="123"/>
      <c r="M91" s="50" t="e">
        <f t="shared" ca="1" si="4"/>
        <v>#N/A</v>
      </c>
      <c r="N91" s="71" t="e">
        <f ca="1">VLOOKUP($B91,Matrix!$H$13:$I$37,2,FALSE)&amp;"_"&amp;C91</f>
        <v>#N/A</v>
      </c>
      <c r="O91" s="129" t="e">
        <f t="shared" ca="1" si="3"/>
        <v>#N/A</v>
      </c>
    </row>
    <row r="92" spans="2:15">
      <c r="B92" s="23"/>
      <c r="C92" s="22"/>
      <c r="D92" s="122"/>
      <c r="E92" s="23"/>
      <c r="F92" s="123"/>
      <c r="G92" s="23"/>
      <c r="H92" s="123"/>
      <c r="I92" s="23"/>
      <c r="J92" s="123"/>
      <c r="K92" s="23"/>
      <c r="L92" s="123"/>
      <c r="M92" s="50" t="e">
        <f t="shared" ca="1" si="4"/>
        <v>#N/A</v>
      </c>
      <c r="N92" s="71" t="e">
        <f ca="1">VLOOKUP($B92,Matrix!$H$13:$I$37,2,FALSE)&amp;"_"&amp;C92</f>
        <v>#N/A</v>
      </c>
      <c r="O92" s="129" t="e">
        <f t="shared" ca="1" si="3"/>
        <v>#N/A</v>
      </c>
    </row>
    <row r="93" spans="2:15">
      <c r="B93" s="23"/>
      <c r="C93" s="22"/>
      <c r="D93" s="122"/>
      <c r="E93" s="23"/>
      <c r="F93" s="123"/>
      <c r="G93" s="23"/>
      <c r="H93" s="123"/>
      <c r="I93" s="23"/>
      <c r="J93" s="123"/>
      <c r="K93" s="23"/>
      <c r="L93" s="123"/>
      <c r="M93" s="50" t="e">
        <f t="shared" ca="1" si="4"/>
        <v>#N/A</v>
      </c>
      <c r="N93" s="71" t="e">
        <f ca="1">VLOOKUP($B93,Matrix!$H$13:$I$37,2,FALSE)&amp;"_"&amp;C93</f>
        <v>#N/A</v>
      </c>
      <c r="O93" s="129" t="e">
        <f t="shared" ca="1" si="3"/>
        <v>#N/A</v>
      </c>
    </row>
    <row r="94" spans="2:15">
      <c r="B94" s="23"/>
      <c r="C94" s="22"/>
      <c r="D94" s="122"/>
      <c r="E94" s="23"/>
      <c r="F94" s="123"/>
      <c r="G94" s="23"/>
      <c r="H94" s="123"/>
      <c r="I94" s="23"/>
      <c r="J94" s="123"/>
      <c r="K94" s="23"/>
      <c r="L94" s="123"/>
      <c r="M94" s="50" t="e">
        <f t="shared" ca="1" si="4"/>
        <v>#N/A</v>
      </c>
      <c r="N94" s="71" t="e">
        <f ca="1">VLOOKUP($B94,Matrix!$H$13:$I$37,2,FALSE)&amp;"_"&amp;C94</f>
        <v>#N/A</v>
      </c>
      <c r="O94" s="129" t="e">
        <f t="shared" ca="1" si="3"/>
        <v>#N/A</v>
      </c>
    </row>
    <row r="95" spans="2:15">
      <c r="B95" s="23"/>
      <c r="C95" s="22"/>
      <c r="D95" s="122"/>
      <c r="E95" s="23"/>
      <c r="F95" s="123"/>
      <c r="G95" s="23"/>
      <c r="H95" s="123"/>
      <c r="I95" s="23"/>
      <c r="J95" s="123"/>
      <c r="K95" s="23"/>
      <c r="L95" s="123"/>
      <c r="M95" s="50" t="e">
        <f t="shared" ca="1" si="4"/>
        <v>#N/A</v>
      </c>
      <c r="N95" s="71" t="e">
        <f ca="1">VLOOKUP($B95,Matrix!$H$13:$I$37,2,FALSE)&amp;"_"&amp;C95</f>
        <v>#N/A</v>
      </c>
      <c r="O95" s="129" t="e">
        <f t="shared" ca="1" si="3"/>
        <v>#N/A</v>
      </c>
    </row>
    <row r="96" spans="2:15">
      <c r="B96" s="23"/>
      <c r="C96" s="22"/>
      <c r="D96" s="122"/>
      <c r="E96" s="23"/>
      <c r="F96" s="123"/>
      <c r="G96" s="23"/>
      <c r="H96" s="123"/>
      <c r="I96" s="23"/>
      <c r="J96" s="123"/>
      <c r="K96" s="23"/>
      <c r="L96" s="123"/>
      <c r="M96" s="50" t="e">
        <f t="shared" ca="1" si="4"/>
        <v>#N/A</v>
      </c>
      <c r="N96" s="71" t="e">
        <f ca="1">VLOOKUP($B96,Matrix!$H$13:$I$37,2,FALSE)&amp;"_"&amp;C96</f>
        <v>#N/A</v>
      </c>
      <c r="O96" s="129" t="e">
        <f t="shared" ca="1" si="3"/>
        <v>#N/A</v>
      </c>
    </row>
    <row r="97" spans="2:15">
      <c r="B97" s="23"/>
      <c r="C97" s="22"/>
      <c r="D97" s="122"/>
      <c r="E97" s="23"/>
      <c r="F97" s="123"/>
      <c r="G97" s="23"/>
      <c r="H97" s="123"/>
      <c r="I97" s="23"/>
      <c r="J97" s="123"/>
      <c r="K97" s="23"/>
      <c r="L97" s="123"/>
      <c r="M97" s="50" t="e">
        <f t="shared" ca="1" si="4"/>
        <v>#N/A</v>
      </c>
      <c r="N97" s="71" t="e">
        <f ca="1">VLOOKUP($B97,Matrix!$H$13:$I$37,2,FALSE)&amp;"_"&amp;C97</f>
        <v>#N/A</v>
      </c>
      <c r="O97" s="129" t="e">
        <f t="shared" ca="1" si="3"/>
        <v>#N/A</v>
      </c>
    </row>
    <row r="98" spans="2:15">
      <c r="B98" s="23"/>
      <c r="C98" s="22"/>
      <c r="D98" s="122"/>
      <c r="E98" s="23"/>
      <c r="F98" s="123"/>
      <c r="G98" s="23"/>
      <c r="H98" s="123"/>
      <c r="I98" s="23"/>
      <c r="J98" s="123"/>
      <c r="K98" s="23"/>
      <c r="L98" s="123"/>
      <c r="M98" s="50" t="e">
        <f t="shared" ca="1" si="4"/>
        <v>#N/A</v>
      </c>
      <c r="N98" s="71" t="e">
        <f ca="1">VLOOKUP($B98,Matrix!$H$13:$I$37,2,FALSE)&amp;"_"&amp;C98</f>
        <v>#N/A</v>
      </c>
      <c r="O98" s="129" t="e">
        <f t="shared" ca="1" si="3"/>
        <v>#N/A</v>
      </c>
    </row>
    <row r="99" spans="2:15">
      <c r="B99" s="23"/>
      <c r="C99" s="22"/>
      <c r="D99" s="122"/>
      <c r="E99" s="23"/>
      <c r="F99" s="123"/>
      <c r="G99" s="23"/>
      <c r="H99" s="123"/>
      <c r="I99" s="23"/>
      <c r="J99" s="123"/>
      <c r="K99" s="23"/>
      <c r="L99" s="123"/>
      <c r="M99" s="50" t="e">
        <f t="shared" ca="1" si="4"/>
        <v>#N/A</v>
      </c>
      <c r="N99" s="71" t="e">
        <f ca="1">VLOOKUP($B99,Matrix!$H$13:$I$37,2,FALSE)&amp;"_"&amp;C99</f>
        <v>#N/A</v>
      </c>
      <c r="O99" s="129" t="e">
        <f t="shared" ca="1" si="3"/>
        <v>#N/A</v>
      </c>
    </row>
    <row r="100" spans="2:15">
      <c r="B100" s="23"/>
      <c r="C100" s="22"/>
      <c r="D100" s="122"/>
      <c r="E100" s="23"/>
      <c r="F100" s="123"/>
      <c r="G100" s="23"/>
      <c r="H100" s="123"/>
      <c r="I100" s="23"/>
      <c r="J100" s="123"/>
      <c r="K100" s="23"/>
      <c r="L100" s="123"/>
      <c r="M100" s="50" t="e">
        <f t="shared" ca="1" si="4"/>
        <v>#N/A</v>
      </c>
      <c r="N100" s="71" t="e">
        <f ca="1">VLOOKUP($B100,Matrix!$H$13:$I$37,2,FALSE)&amp;"_"&amp;C100</f>
        <v>#N/A</v>
      </c>
      <c r="O100" s="129" t="e">
        <f t="shared" ref="O100:O103" ca="1" si="5">"#define "&amp;N100&amp;REPT(" ",48-M100)&amp;"("&amp;D100&amp;"U)"</f>
        <v>#N/A</v>
      </c>
    </row>
    <row r="101" spans="2:15">
      <c r="B101" s="23"/>
      <c r="C101" s="22"/>
      <c r="D101" s="122"/>
      <c r="E101" s="23"/>
      <c r="F101" s="123"/>
      <c r="G101" s="23"/>
      <c r="H101" s="123"/>
      <c r="I101" s="23"/>
      <c r="J101" s="123"/>
      <c r="K101" s="23"/>
      <c r="L101" s="123"/>
      <c r="M101" s="50" t="e">
        <f t="shared" ca="1" si="4"/>
        <v>#N/A</v>
      </c>
      <c r="N101" s="71" t="e">
        <f ca="1">VLOOKUP($B101,Matrix!$H$13:$I$37,2,FALSE)&amp;"_"&amp;C101</f>
        <v>#N/A</v>
      </c>
      <c r="O101" s="129" t="e">
        <f t="shared" ca="1" si="5"/>
        <v>#N/A</v>
      </c>
    </row>
    <row r="102" spans="2:15">
      <c r="B102" s="23"/>
      <c r="C102" s="22"/>
      <c r="D102" s="122"/>
      <c r="E102" s="23"/>
      <c r="F102" s="123"/>
      <c r="G102" s="23"/>
      <c r="H102" s="123"/>
      <c r="I102" s="23"/>
      <c r="J102" s="123"/>
      <c r="K102" s="23"/>
      <c r="L102" s="123"/>
      <c r="M102" s="50" t="e">
        <f t="shared" ca="1" si="4"/>
        <v>#N/A</v>
      </c>
      <c r="N102" s="71" t="e">
        <f ca="1">VLOOKUP($B102,Matrix!$H$13:$I$37,2,FALSE)&amp;"_"&amp;C102</f>
        <v>#N/A</v>
      </c>
      <c r="O102" s="129" t="e">
        <f t="shared" ca="1" si="5"/>
        <v>#N/A</v>
      </c>
    </row>
    <row r="103" spans="2:15" ht="14.25" thickBot="1">
      <c r="B103" s="56"/>
      <c r="C103" s="57"/>
      <c r="D103" s="124"/>
      <c r="E103" s="56"/>
      <c r="F103" s="125"/>
      <c r="G103" s="56"/>
      <c r="H103" s="125"/>
      <c r="I103" s="56"/>
      <c r="J103" s="125"/>
      <c r="K103" s="56"/>
      <c r="L103" s="125"/>
      <c r="M103" s="58" t="e">
        <f t="shared" ca="1" si="4"/>
        <v>#N/A</v>
      </c>
      <c r="N103" s="72" t="e">
        <f ca="1">VLOOKUP($B103,Matrix!$H$13:$I$37,2,FALSE)&amp;"_"&amp;C103</f>
        <v>#N/A</v>
      </c>
      <c r="O103" s="130"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1" t="s">
        <v>132</v>
      </c>
      <c r="C2" s="300"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02" t="s">
        <v>167</v>
      </c>
    </row>
    <row r="3" spans="1:49" ht="213" customHeight="1" thickBot="1">
      <c r="B3" s="138" t="s">
        <v>138</v>
      </c>
      <c r="C3" s="301"/>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310" t="s">
        <v>295</v>
      </c>
      <c r="AE3" s="309"/>
      <c r="AF3" s="229" t="s">
        <v>296</v>
      </c>
      <c r="AG3" s="308" t="s">
        <v>297</v>
      </c>
      <c r="AH3" s="308"/>
      <c r="AI3" s="309"/>
      <c r="AJ3" s="303"/>
      <c r="AR3" s="96" t="s">
        <v>101</v>
      </c>
    </row>
    <row r="4" spans="1:49" ht="14.25" thickBot="1">
      <c r="A4" s="304" t="s">
        <v>67</v>
      </c>
      <c r="B4" s="305"/>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4.25" thickBot="1">
      <c r="A5" s="306"/>
      <c r="B5" s="307"/>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u4_sp_ALERT_C_ABS_TT_CRIT[ALERT_C_ABS_TT_NUM_DST] = {</v>
      </c>
      <c r="AS5" s="87" t="str">
        <f ca="1">"static const U4  "&amp;$AW$9&amp;"["&amp;$AW$10&amp;"] = {"</f>
        <v>static const U4  u4_sp_ALERT_C_ABS_TT_MASK[ALERT_C_ABS_TT_NUM_DST] = {</v>
      </c>
      <c r="AT5" s="87" t="str">
        <f ca="1">"static const U1  "&amp;$AW$11&amp;"["&amp;$AW$10&amp;"] = {"</f>
        <v>static const U1  u1_sp_ALERT_C_ABS_TT_DST[ALERT_C_ABS_TT_NUM_DST] = {</v>
      </c>
      <c r="AU5" s="87" t="str">
        <f ca="1">"const ST_ALERT_MTRX "&amp;$AW$12&amp;" = {"</f>
        <v>const ST_ALERT_MTRX st_gp_ALERT_C_ABS_MTRX[2] = {</v>
      </c>
      <c r="AV5" s="68" t="str">
        <f ca="1">"#define "&amp;AW10&amp;REPT(" ",41-LEN(AW10))&amp;"("&amp;AW13&amp;"U)"</f>
        <v>#define ALERT_C_ABS_TT_NUM_DST                   (64U)</v>
      </c>
      <c r="AW5" s="69"/>
    </row>
    <row r="6" spans="1:49">
      <c r="B6" s="141" t="str">
        <f ca="1">"Table "&amp;$AW$6</f>
        <v>Table TT</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v>0</v>
      </c>
      <c r="AE6" s="135">
        <v>0</v>
      </c>
      <c r="AF6" s="139">
        <v>0</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(U4)0x0000003FU,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TT</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v>0</v>
      </c>
      <c r="AE7" s="64">
        <v>0</v>
      </c>
      <c r="AF7" s="139">
        <v>0</v>
      </c>
      <c r="AG7" s="139">
        <v>0</v>
      </c>
      <c r="AH7" s="139">
        <v>0</v>
      </c>
      <c r="AI7" s="139">
        <v>1</v>
      </c>
      <c r="AJ7" s="22" t="s">
        <v>33</v>
      </c>
      <c r="AL7" t="str">
        <f t="shared" si="0"/>
        <v xml:space="preserve">    (U1)ALERT_REQ_UNKNOWN</v>
      </c>
      <c r="AR7" s="66" t="str">
        <f t="shared" ref="AR7:AR70" si="3">IF(AQ72&lt;&gt;"",AQ72,IF(AQ71&lt;&gt;"","};",""))</f>
        <v xml:space="preserve">    (U4)0x00000001U,                                                           /* 01 UNKNOWN                                         */</v>
      </c>
      <c r="AS7" s="66" t="str">
        <f t="shared" ref="AS7:AS70" si="4">IF(AQ137&lt;&gt;"",AQ137,IF(AQ136&lt;&gt;"","};",""))</f>
        <v xml:space="preserve">    (U4)0x0000003FU,                                                           /* 01 UNKNOWN                                         */</v>
      </c>
      <c r="AT7" s="66" t="str">
        <f t="shared" si="1"/>
        <v xml:space="preserve">    (U1)ALERT_REQ_UNKNOWN,                                                     /* 01 UNKNOWN                                         */</v>
      </c>
      <c r="AU7" s="66" t="str">
        <f ca="1">"        &amp;"&amp;$AW$14&amp;","&amp;REPT(" ",69-LEN($AW$14))&amp;"/* fp_u4_SRC_CHK                                      */"</f>
        <v xml:space="preserve">        &amp;u4_s_AlertC_absTtSrcchk,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v>0</v>
      </c>
      <c r="AE8" s="64">
        <v>0</v>
      </c>
      <c r="AF8" s="139">
        <v>0</v>
      </c>
      <c r="AG8" s="139">
        <v>0</v>
      </c>
      <c r="AH8" s="139">
        <v>1</v>
      </c>
      <c r="AI8" s="139">
        <v>0</v>
      </c>
      <c r="AJ8" s="22" t="s">
        <v>307</v>
      </c>
      <c r="AL8" t="str">
        <f t="shared" ca="1" si="0"/>
        <v xml:space="preserve">    (U1)ALERT_REQ_C_ABS_TT_FLASH_4HZ</v>
      </c>
      <c r="AR8" s="66" t="str">
        <f t="shared" si="3"/>
        <v xml:space="preserve">    (U4)0x00000002U,                                                           /* 02 FLASH_4HZ                                       */</v>
      </c>
      <c r="AS8" s="66" t="str">
        <f t="shared" si="4"/>
        <v xml:space="preserve">    (U4)0x0000003FU,                                                           /* 02 FLASH_4HZ                                       */</v>
      </c>
      <c r="AT8" s="66" t="str">
        <f ca="1">IF(AJ8&lt;&gt;"",AL8&amp;IF(AJ9&lt;&gt;"",","," ")&amp;REPT(" ",78-LEN(AL8))&amp;"/* "&amp;IF(C8&lt;10,"0"&amp;C8,C8)&amp;" "&amp;AJ8&amp;REPT(" ",48-LEN(AJ8))&amp;"*/",IF(AJ7&lt;&gt;"","};",""))</f>
        <v xml:space="preserve">    (U1)ALERT_REQ_C_ABS_TT_FLASH_4HZ,                                          /* 02 FLASH_4HZ                                       */</v>
      </c>
      <c r="AU8" s="66" t="str">
        <f ca="1">IF($AW$15&lt;&gt;"NULL","        &amp;"&amp;$AW$15&amp;","&amp;REPT(" ",69-LEN($AW$15))&amp;"/* fp_vd_XDST                                         */","        vdp_PTR_NA,                                                            /* fp_vd_XDST                                         */")</f>
        <v xml:space="preserve">        &amp;vd_s_AlertC_absTtRwTx,                                                /* fp_vd_XDST                                         */</v>
      </c>
      <c r="AV8" s="52" t="s">
        <v>76</v>
      </c>
      <c r="AW8" s="71" t="str">
        <f ca="1">"u4_sp_ALERT_"&amp;IF(AW6&lt;&gt;AW17,$AW$17&amp;"_"&amp;$AW$6,AW17)&amp;"_CRIT"</f>
        <v>u4_sp_ALERT_C_ABS_TT_CRIT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v>0</v>
      </c>
      <c r="AE9" s="64">
        <v>0</v>
      </c>
      <c r="AF9" s="64">
        <v>0</v>
      </c>
      <c r="AG9" s="64">
        <v>0</v>
      </c>
      <c r="AH9" s="64">
        <v>1</v>
      </c>
      <c r="AI9" s="64">
        <v>1</v>
      </c>
      <c r="AJ9" s="22" t="s">
        <v>212</v>
      </c>
      <c r="AL9" t="str">
        <f t="shared" ca="1" si="0"/>
        <v xml:space="preserve">    (U1)ALERT_REQ_C_ABS_TT_ON</v>
      </c>
      <c r="AR9" s="66" t="str">
        <f t="shared" si="3"/>
        <v xml:space="preserve">    (U4)0x00000003U,                                                           /* 03 ON                                              */</v>
      </c>
      <c r="AS9" s="66" t="str">
        <f t="shared" si="4"/>
        <v xml:space="preserve">    (U4)0x0000003FU,                                                           /* 03 ON                                              */</v>
      </c>
      <c r="AT9" s="66" t="str">
        <f t="shared" ca="1" si="1"/>
        <v xml:space="preserve">    (U1)ALERT_REQ_C_ABS_TT_ON,                                                 /* 03 ON                                              */</v>
      </c>
      <c r="AU9" s="66"/>
      <c r="AV9" s="52" t="s">
        <v>77</v>
      </c>
      <c r="AW9" s="71" t="str">
        <f ca="1">"u4_sp_ALERT_"&amp;IF(AW6&lt;&gt;AW17,$AW$17&amp;"_"&amp;$AW$6,AW17)&amp;"_MASK"</f>
        <v>u4_sp_ALERT_C_ABS_TT_MASK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v>0</v>
      </c>
      <c r="AE10" s="64">
        <v>0</v>
      </c>
      <c r="AF10" s="64">
        <v>0</v>
      </c>
      <c r="AG10" s="64">
        <v>1</v>
      </c>
      <c r="AH10" s="139">
        <v>0</v>
      </c>
      <c r="AI10" s="139">
        <v>0</v>
      </c>
      <c r="AJ10" s="22" t="s">
        <v>309</v>
      </c>
      <c r="AL10" t="str">
        <f t="shared" ca="1" si="0"/>
        <v xml:space="preserve">    (U1)ALERT_REQ_C_ABS_TT_FLASH_1HZ</v>
      </c>
      <c r="AR10" s="66" t="str">
        <f t="shared" si="3"/>
        <v xml:space="preserve">    (U4)0x00000004U,                                                           /* 04 FLASH_1HZ                                       */</v>
      </c>
      <c r="AS10" s="66" t="str">
        <f t="shared" si="4"/>
        <v xml:space="preserve">    (U4)0x0000003FU,                                                           /* 04 FLASH_1HZ                                       */</v>
      </c>
      <c r="AT10" s="66" t="str">
        <f t="shared" ca="1" si="1"/>
        <v xml:space="preserve">    (U1)ALERT_REQ_C_ABS_TT_FLASH_1HZ,                                          /* 04 FLASH_1HZ                                       */</v>
      </c>
      <c r="AU10" s="66" t="str">
        <f>IF($AW$7=1,"        &amp;"&amp;$AW$9&amp;"[0],"&amp;REPT(" ",66-LEN($AW$9))&amp;"/* u4p_MASK                                           */","        (const U4 *)vdp_PTR_NA,                                                /* u4p_MASK                                           */")</f>
        <v xml:space="preserve">        (const U4 *)vdp_PTR_NA,                                                /* u4p_MASK                                           */</v>
      </c>
      <c r="AV10" s="52" t="s">
        <v>78</v>
      </c>
      <c r="AW10" s="71" t="str">
        <f ca="1">"ALERT_"&amp;IF(AW6&lt;&gt;AW17,$AW$17&amp;"_"&amp;$AW$6,AW17)&amp;"_NUM_DST"</f>
        <v>ALERT_C_ABS_TT_NUM_DST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v>0</v>
      </c>
      <c r="AE11" s="64">
        <v>0</v>
      </c>
      <c r="AF11" s="64">
        <v>0</v>
      </c>
      <c r="AG11" s="64">
        <v>1</v>
      </c>
      <c r="AH11" s="139">
        <v>0</v>
      </c>
      <c r="AI11" s="139">
        <v>1</v>
      </c>
      <c r="AJ11" s="22" t="s">
        <v>33</v>
      </c>
      <c r="AL11" t="str">
        <f t="shared" si="0"/>
        <v xml:space="preserve">    (U1)ALERT_REQ_UNKNOWN</v>
      </c>
      <c r="AR11" s="66" t="str">
        <f t="shared" si="3"/>
        <v xml:space="preserve">    (U4)0x00000005U,                                                           /* 05 UNKNOWN                                         */</v>
      </c>
      <c r="AS11" s="66" t="str">
        <f t="shared" si="4"/>
        <v xml:space="preserve">    (U4)0x0000003FU,                                                           /* 05 UNKNOWN                                         */</v>
      </c>
      <c r="AT11" s="66" t="str">
        <f t="shared" si="1"/>
        <v xml:space="preserve">    (U1)ALERT_REQ_UNKNOWN,                                                     /* 05 UNKNOWN                                         */</v>
      </c>
      <c r="AU11" s="66" t="str">
        <f>IF($AW$7=1,"        &amp;"&amp;$AW$8&amp;"[0],"&amp;REPT(" ",66-LEN($AW$8))&amp;"/* u4p_CRIT                                           */","        (const U4 *)vdp_PTR_NA,                                                /* u4p_CRIT                                           */")</f>
        <v xml:space="preserve">        (const U4 *)vdp_PTR_NA,                                                /* u4p_CRIT                                           */</v>
      </c>
      <c r="AV11" s="52" t="s">
        <v>79</v>
      </c>
      <c r="AW11" s="71" t="str">
        <f ca="1">"u1_sp_ALERT_"&amp;IF(AW6&lt;&gt;AW17,$AW$17&amp;"_"&amp;$AW$6,AW17)&amp;"_DST"</f>
        <v>u1_sp_ALERT_C_ABS_TT_DST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v>0</v>
      </c>
      <c r="AE12" s="64">
        <v>0</v>
      </c>
      <c r="AF12" s="64">
        <v>0</v>
      </c>
      <c r="AG12" s="64">
        <v>1</v>
      </c>
      <c r="AH12" s="139">
        <v>1</v>
      </c>
      <c r="AI12" s="139">
        <v>0</v>
      </c>
      <c r="AJ12" s="22" t="s">
        <v>33</v>
      </c>
      <c r="AL12" t="str">
        <f t="shared" si="0"/>
        <v xml:space="preserve">    (U1)ALERT_REQ_UNKNOWN</v>
      </c>
      <c r="AR12" s="66" t="str">
        <f t="shared" si="3"/>
        <v xml:space="preserve">    (U4)0x00000006U,                                                           /* 06 UNKNOWN                                         */</v>
      </c>
      <c r="AS12" s="66" t="str">
        <f t="shared" si="4"/>
        <v xml:space="preserve">    (U4)0x0000003FU,                                                           /* 06 UNKNOWN                                         */</v>
      </c>
      <c r="AT12" s="66" t="str">
        <f t="shared" si="1"/>
        <v xml:space="preserve">    (U1)ALERT_REQ_UNKNOWN,                                                     /* 06 UNKNOWN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v>0</v>
      </c>
      <c r="AE13" s="64">
        <v>0</v>
      </c>
      <c r="AF13" s="64">
        <v>0</v>
      </c>
      <c r="AG13" s="64">
        <v>1</v>
      </c>
      <c r="AH13" s="64">
        <v>1</v>
      </c>
      <c r="AI13" s="64">
        <v>1</v>
      </c>
      <c r="AJ13" s="22" t="s">
        <v>212</v>
      </c>
      <c r="AL13" t="str">
        <f t="shared" ca="1" si="0"/>
        <v xml:space="preserve">    (U1)ALERT_REQ_C_ABS_TT_ON</v>
      </c>
      <c r="AR13" s="66" t="str">
        <f t="shared" si="3"/>
        <v xml:space="preserve">    (U4)0x00000007U,                                                           /* 07 ON                                              */</v>
      </c>
      <c r="AS13" s="66" t="str">
        <f t="shared" si="4"/>
        <v xml:space="preserve">    (U4)0x0000003FU,                                                           /* 07 ON                                              */</v>
      </c>
      <c r="AT13" s="66" t="str">
        <f t="shared" ca="1" si="1"/>
        <v xml:space="preserve">    (U1)ALERT_REQ_C_ABS_TT_ON,                                                 /* 07 ON                                              */</v>
      </c>
      <c r="AU13" s="66" t="str">
        <f ca="1">"        &amp;"&amp;$AW$11&amp;"[0],"&amp;REPT(" ",66-LEN($AW$11))&amp;"/* u1p_DST                                            */"</f>
        <v xml:space="preserve">        &amp;u1_sp_ALERT_C_ABS_TT_DST[0],                                          /* u1p_DST                                            */</v>
      </c>
      <c r="AV13" s="52" t="s">
        <v>80</v>
      </c>
      <c r="AW13" s="140">
        <f>COUNTA($AJ$6:$AJ$69)</f>
        <v>64</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v>0</v>
      </c>
      <c r="AE14" s="64">
        <v>0</v>
      </c>
      <c r="AF14" s="64">
        <v>1</v>
      </c>
      <c r="AG14" s="64">
        <v>0</v>
      </c>
      <c r="AH14" s="64">
        <v>0</v>
      </c>
      <c r="AI14" s="64">
        <v>0</v>
      </c>
      <c r="AJ14" s="22" t="s">
        <v>33</v>
      </c>
      <c r="AL14" t="str">
        <f t="shared" si="0"/>
        <v xml:space="preserve">    (U1)ALERT_REQ_UNKNOWN</v>
      </c>
      <c r="AR14" s="66" t="str">
        <f t="shared" si="3"/>
        <v xml:space="preserve">    (U4)0x00000008U,                                                           /* 08 UNKNOWN                                         */</v>
      </c>
      <c r="AS14" s="66" t="str">
        <f t="shared" si="4"/>
        <v xml:space="preserve">    (U4)0x0000003FU,                                                           /* 08 UNKNOWN                                         */</v>
      </c>
      <c r="AT14" s="66" t="str">
        <f t="shared" si="1"/>
        <v xml:space="preserve">    (U1)ALERT_REQ_UNKNOWN,                                                     /* 08 UNKNOWN                                         */</v>
      </c>
      <c r="AU14" s="66" t="str">
        <f ca="1">"        (U2)"&amp;$AW$10&amp;","&amp;REPT(" ",66-LEN($AW$10))&amp;"/* u2_num_srch                                        */"</f>
        <v xml:space="preserve">        (U2)ALERT_C_ABS_TT_NUM_DST,                                            /* u2_num_srch                                        */</v>
      </c>
      <c r="AV14" s="52" t="s">
        <v>81</v>
      </c>
      <c r="AW14" s="71" t="str">
        <f ca="1">IF(AW6&lt;&gt;AW17,VLOOKUP(AW6,Matrix!$C$13:$G$37,4,FALSE),Matrix!F13)</f>
        <v>u4_s_AlertC_absTtSrcchk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v>0</v>
      </c>
      <c r="AE15" s="64">
        <v>0</v>
      </c>
      <c r="AF15" s="64">
        <v>1</v>
      </c>
      <c r="AG15" s="64">
        <v>0</v>
      </c>
      <c r="AH15" s="64">
        <v>0</v>
      </c>
      <c r="AI15" s="64">
        <v>1</v>
      </c>
      <c r="AJ15" s="22" t="s">
        <v>33</v>
      </c>
      <c r="AL15" t="str">
        <f t="shared" si="0"/>
        <v xml:space="preserve">    (U1)ALERT_REQ_UNKNOWN</v>
      </c>
      <c r="AR15" s="66" t="str">
        <f t="shared" si="3"/>
        <v xml:space="preserve">    (U4)0x00000009U,                                                           /* 09 UNKNOWN                                         */</v>
      </c>
      <c r="AS15" s="66" t="str">
        <f t="shared" si="4"/>
        <v xml:space="preserve">    (U4)0x0000003FU,                                                           /* 09 UNKNOWN                                         */</v>
      </c>
      <c r="AT15" s="66" t="str">
        <f t="shared" si="1"/>
        <v xml:space="preserve">    (U1)ALERT_REQ_UNKNOWN,                                                     /* 09 UNKNOWN                                         */</v>
      </c>
      <c r="AU15" s="66" t="str">
        <f ca="1">"        (U1)"&amp;$AW$16&amp;REPT(" ",67-LEN($AW$16))&amp;"/* u1_vom_act                                         */"</f>
        <v xml:space="preserve">        (U1)ALERT_VOM_IGN_ON                                                   /* u1_vom_act                                         */</v>
      </c>
      <c r="AV15" s="52" t="s">
        <v>84</v>
      </c>
      <c r="AW15" s="71" t="str">
        <f ca="1">IF(AW6&lt;&gt;AW17,VLOOKUP(AW6,Matrix!$C$13:$G$37,5,FALSE),Matrix!G13)</f>
        <v>vd_s_AlertC_absTtRwTx</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v>0</v>
      </c>
      <c r="AE16" s="64">
        <v>0</v>
      </c>
      <c r="AF16" s="64">
        <v>1</v>
      </c>
      <c r="AG16" s="64">
        <v>0</v>
      </c>
      <c r="AH16" s="64">
        <v>1</v>
      </c>
      <c r="AI16" s="64">
        <v>0</v>
      </c>
      <c r="AJ16" s="22" t="s">
        <v>307</v>
      </c>
      <c r="AL16" t="str">
        <f t="shared" ca="1" si="0"/>
        <v xml:space="preserve">    (U1)ALERT_REQ_C_ABS_TT_FLASH_4HZ</v>
      </c>
      <c r="AR16" s="66" t="str">
        <f t="shared" si="3"/>
        <v xml:space="preserve">    (U4)0x0000000AU,                                                           /* 10 FLASH_4HZ                                       */</v>
      </c>
      <c r="AS16" s="66" t="str">
        <f t="shared" si="4"/>
        <v xml:space="preserve">    (U4)0x0000003FU,                                                           /* 10 FLASH_4HZ                                       */</v>
      </c>
      <c r="AT16" s="66" t="str">
        <f t="shared" ca="1" si="1"/>
        <v xml:space="preserve">    (U1)ALERT_REQ_C_ABS_TT_FLASH_4HZ,                                          /* 10 FLASH_4HZ                                       */</v>
      </c>
      <c r="AU16" s="66" t="s">
        <v>73</v>
      </c>
      <c r="AV16" s="52" t="s">
        <v>82</v>
      </c>
      <c r="AW16" s="71" t="str">
        <f ca="1">IF(AW6&lt;&gt;AW17,VLOOKUP(AW6,Matrix!$C$13:$G$37,2,FALSE),Matrix!D13)</f>
        <v>ALERT_VOM_IGN_ON</v>
      </c>
    </row>
    <row r="17" spans="2:49" ht="14.2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v>0</v>
      </c>
      <c r="AE17" s="64">
        <v>0</v>
      </c>
      <c r="AF17" s="64">
        <v>1</v>
      </c>
      <c r="AG17" s="64">
        <v>0</v>
      </c>
      <c r="AH17" s="64">
        <v>1</v>
      </c>
      <c r="AI17" s="64">
        <v>1</v>
      </c>
      <c r="AJ17" s="22" t="s">
        <v>310</v>
      </c>
      <c r="AL17" t="str">
        <f t="shared" ca="1" si="0"/>
        <v xml:space="preserve">    (U1)ALERT_REQ_C_ABS_TT_ON_RW</v>
      </c>
      <c r="AR17" s="66" t="str">
        <f t="shared" si="3"/>
        <v xml:space="preserve">    (U4)0x0000000BU,                                                           /* 11 ON_RW                                           */</v>
      </c>
      <c r="AS17" s="66" t="str">
        <f t="shared" si="4"/>
        <v xml:space="preserve">    (U4)0x0000003FU,                                                           /* 11 ON_RW                                           */</v>
      </c>
      <c r="AT17" s="66" t="str">
        <f t="shared" ca="1" si="1"/>
        <v xml:space="preserve">    (U1)ALERT_REQ_C_ABS_TT_ON_RW,                                              /* 11 ON_RW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v>0</v>
      </c>
      <c r="AE18" s="64">
        <v>0</v>
      </c>
      <c r="AF18" s="64">
        <v>1</v>
      </c>
      <c r="AG18" s="64">
        <v>1</v>
      </c>
      <c r="AH18" s="64">
        <v>0</v>
      </c>
      <c r="AI18" s="64">
        <v>0</v>
      </c>
      <c r="AJ18" s="22" t="s">
        <v>309</v>
      </c>
      <c r="AL18" t="str">
        <f t="shared" ca="1" si="0"/>
        <v xml:space="preserve">    (U1)ALERT_REQ_C_ABS_TT_FLASH_1HZ</v>
      </c>
      <c r="AR18" s="66" t="str">
        <f t="shared" si="3"/>
        <v xml:space="preserve">    (U4)0x0000000CU,                                                           /* 12 FLASH_1HZ                                       */</v>
      </c>
      <c r="AS18" s="66" t="str">
        <f t="shared" si="4"/>
        <v xml:space="preserve">    (U4)0x0000003FU,                                                           /* 12 FLASH_1HZ                                       */</v>
      </c>
      <c r="AT18" s="66" t="str">
        <f t="shared" ca="1" si="1"/>
        <v xml:space="preserve">    (U1)ALERT_REQ_C_ABS_TT_FLASH_1HZ,                                          /* 12 FLASH_1HZ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v>0</v>
      </c>
      <c r="AE19" s="64">
        <v>0</v>
      </c>
      <c r="AF19" s="64">
        <v>1</v>
      </c>
      <c r="AG19" s="64">
        <v>1</v>
      </c>
      <c r="AH19" s="64">
        <v>0</v>
      </c>
      <c r="AI19" s="64">
        <v>1</v>
      </c>
      <c r="AJ19" s="22" t="s">
        <v>33</v>
      </c>
      <c r="AL19" t="str">
        <f t="shared" si="0"/>
        <v xml:space="preserve">    (U1)ALERT_REQ_UNKNOWN</v>
      </c>
      <c r="AR19" s="66" t="str">
        <f t="shared" si="3"/>
        <v xml:space="preserve">    (U4)0x0000000DU,                                                           /* 13 UNKNOWN                                         */</v>
      </c>
      <c r="AS19" s="66" t="str">
        <f t="shared" si="4"/>
        <v xml:space="preserve">    (U4)0x0000003FU,                                                           /* 13 UNKNOWN                                         */</v>
      </c>
      <c r="AT19" s="66" t="str">
        <f t="shared" si="1"/>
        <v xml:space="preserve">    (U1)ALERT_REQ_UNKNOWN,                                                     /* 13 UNKNOWN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v>0</v>
      </c>
      <c r="AE20" s="64">
        <v>0</v>
      </c>
      <c r="AF20" s="64">
        <v>1</v>
      </c>
      <c r="AG20" s="64">
        <v>1</v>
      </c>
      <c r="AH20" s="64">
        <v>1</v>
      </c>
      <c r="AI20" s="64">
        <v>0</v>
      </c>
      <c r="AJ20" s="22" t="s">
        <v>33</v>
      </c>
      <c r="AL20" t="str">
        <f t="shared" si="0"/>
        <v xml:space="preserve">    (U1)ALERT_REQ_UNKNOWN</v>
      </c>
      <c r="AR20" s="66" t="str">
        <f t="shared" si="3"/>
        <v xml:space="preserve">    (U4)0x0000000EU,                                                           /* 14 UNKNOWN                                         */</v>
      </c>
      <c r="AS20" s="66" t="str">
        <f t="shared" si="4"/>
        <v xml:space="preserve">    (U4)0x0000003FU,                                                           /* 14 UNKNOWN                                         */</v>
      </c>
      <c r="AT20" s="66" t="str">
        <f t="shared" si="1"/>
        <v xml:space="preserve">    (U1)ALERT_REQ_UNKNOWN,                                                     /* 14 UNKNOWN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v>0</v>
      </c>
      <c r="AE21" s="64">
        <v>0</v>
      </c>
      <c r="AF21" s="64">
        <v>1</v>
      </c>
      <c r="AG21" s="64">
        <v>1</v>
      </c>
      <c r="AH21" s="64">
        <v>1</v>
      </c>
      <c r="AI21" s="64">
        <v>1</v>
      </c>
      <c r="AJ21" s="22" t="s">
        <v>310</v>
      </c>
      <c r="AL21" t="str">
        <f t="shared" ca="1" si="0"/>
        <v xml:space="preserve">    (U1)ALERT_REQ_C_ABS_TT_ON_RW</v>
      </c>
      <c r="AR21" s="66" t="str">
        <f t="shared" si="3"/>
        <v xml:space="preserve">    (U4)0x0000000FU,                                                           /* 15 ON_RW                                           */</v>
      </c>
      <c r="AS21" s="66" t="str">
        <f t="shared" si="4"/>
        <v xml:space="preserve">    (U4)0x0000003FU,                                                           /* 15 ON_RW                                           */</v>
      </c>
      <c r="AT21" s="66" t="str">
        <f t="shared" ca="1" si="1"/>
        <v xml:space="preserve">    (U1)ALERT_REQ_C_ABS_TT_ON_RW,                                              /* 15 ON_RW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v>0</v>
      </c>
      <c r="AE22" s="64">
        <v>1</v>
      </c>
      <c r="AF22" s="64">
        <v>0</v>
      </c>
      <c r="AG22" s="64">
        <v>0</v>
      </c>
      <c r="AH22" s="64">
        <v>0</v>
      </c>
      <c r="AI22" s="64">
        <v>0</v>
      </c>
      <c r="AJ22" s="22" t="s">
        <v>33</v>
      </c>
      <c r="AL22" t="str">
        <f t="shared" si="0"/>
        <v xml:space="preserve">    (U1)ALERT_REQ_UNKNOWN</v>
      </c>
      <c r="AR22" s="66" t="str">
        <f t="shared" si="3"/>
        <v xml:space="preserve">    (U4)0x00000010U,                                                           /* 16 UNKNOWN                                         */</v>
      </c>
      <c r="AS22" s="66" t="str">
        <f t="shared" si="4"/>
        <v xml:space="preserve">    (U4)0x0000003FU,                                                           /* 16 UNKNOWN                                         */</v>
      </c>
      <c r="AT22" s="66" t="str">
        <f t="shared" si="1"/>
        <v xml:space="preserve">    (U1)ALERT_REQ_UNKNOWN,                                                     /* 16 UNKNOWN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v>0</v>
      </c>
      <c r="AE23" s="64">
        <v>1</v>
      </c>
      <c r="AF23" s="64">
        <v>0</v>
      </c>
      <c r="AG23" s="64">
        <v>0</v>
      </c>
      <c r="AH23" s="64">
        <v>0</v>
      </c>
      <c r="AI23" s="64">
        <v>1</v>
      </c>
      <c r="AJ23" s="22" t="s">
        <v>33</v>
      </c>
      <c r="AL23" t="str">
        <f t="shared" si="0"/>
        <v xml:space="preserve">    (U1)ALERT_REQ_UNKNOWN</v>
      </c>
      <c r="AR23" s="66" t="str">
        <f t="shared" si="3"/>
        <v xml:space="preserve">    (U4)0x00000011U,                                                           /* 17 UNKNOWN                                         */</v>
      </c>
      <c r="AS23" s="66" t="str">
        <f t="shared" si="4"/>
        <v xml:space="preserve">    (U4)0x0000003FU,                                                           /* 17 UNKNOWN                                         */</v>
      </c>
      <c r="AT23" s="66" t="str">
        <f t="shared" si="1"/>
        <v xml:space="preserve">    (U1)ALERT_REQ_UNKNOWN,                                                     /* 17 UNKNOWN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v>0</v>
      </c>
      <c r="AE24" s="64">
        <v>1</v>
      </c>
      <c r="AF24" s="64">
        <v>0</v>
      </c>
      <c r="AG24" s="64">
        <v>0</v>
      </c>
      <c r="AH24" s="64">
        <v>1</v>
      </c>
      <c r="AI24" s="64">
        <v>0</v>
      </c>
      <c r="AJ24" s="22" t="s">
        <v>33</v>
      </c>
      <c r="AL24" t="str">
        <f t="shared" si="0"/>
        <v xml:space="preserve">    (U1)ALERT_REQ_UNKNOWN</v>
      </c>
      <c r="AR24" s="66" t="str">
        <f t="shared" si="3"/>
        <v xml:space="preserve">    (U4)0x00000012U,                                                           /* 18 UNKNOWN                                         */</v>
      </c>
      <c r="AS24" s="66" t="str">
        <f t="shared" si="4"/>
        <v xml:space="preserve">    (U4)0x0000003FU,                                                           /* 18 UNKNOWN                                         */</v>
      </c>
      <c r="AT24" s="66" t="str">
        <f t="shared" si="1"/>
        <v xml:space="preserve">    (U1)ALERT_REQ_UNKNOWN,                                                     /* 18 UNKNOWN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v>0</v>
      </c>
      <c r="AE25" s="64">
        <v>1</v>
      </c>
      <c r="AF25" s="64">
        <v>0</v>
      </c>
      <c r="AG25" s="64">
        <v>0</v>
      </c>
      <c r="AH25" s="64">
        <v>1</v>
      </c>
      <c r="AI25" s="64">
        <v>1</v>
      </c>
      <c r="AJ25" s="22" t="s">
        <v>33</v>
      </c>
      <c r="AL25" t="str">
        <f t="shared" si="0"/>
        <v xml:space="preserve">    (U1)ALERT_REQ_UNKNOWN</v>
      </c>
      <c r="AR25" s="66" t="str">
        <f t="shared" si="3"/>
        <v xml:space="preserve">    (U4)0x00000013U,                                                           /* 19 UNKNOWN                                         */</v>
      </c>
      <c r="AS25" s="66" t="str">
        <f t="shared" si="4"/>
        <v xml:space="preserve">    (U4)0x0000003FU,                                                           /* 19 UNKNOWN                                         */</v>
      </c>
      <c r="AT25" s="66" t="str">
        <f t="shared" si="1"/>
        <v xml:space="preserve">    (U1)ALERT_REQ_UNKNOWN,                                                     /* 19 UNKNOWN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v>0</v>
      </c>
      <c r="AE26" s="64">
        <v>1</v>
      </c>
      <c r="AF26" s="64">
        <v>0</v>
      </c>
      <c r="AG26" s="64">
        <v>1</v>
      </c>
      <c r="AH26" s="64">
        <v>0</v>
      </c>
      <c r="AI26" s="64">
        <v>0</v>
      </c>
      <c r="AJ26" s="22" t="s">
        <v>33</v>
      </c>
      <c r="AL26" t="str">
        <f t="shared" si="0"/>
        <v xml:space="preserve">    (U1)ALERT_REQ_UNKNOWN</v>
      </c>
      <c r="AR26" s="66" t="str">
        <f t="shared" si="3"/>
        <v xml:space="preserve">    (U4)0x00000014U,                                                           /* 20 UNKNOWN                                         */</v>
      </c>
      <c r="AS26" s="66" t="str">
        <f t="shared" si="4"/>
        <v xml:space="preserve">    (U4)0x0000003FU,                                                           /* 20 UNKNOWN                                         */</v>
      </c>
      <c r="AT26" s="66" t="str">
        <f t="shared" si="1"/>
        <v xml:space="preserve">    (U1)ALERT_REQ_UNKNOWN,                                                     /* 20 UNKNOWN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v>0</v>
      </c>
      <c r="AE27" s="64">
        <v>1</v>
      </c>
      <c r="AF27" s="64">
        <v>0</v>
      </c>
      <c r="AG27" s="64">
        <v>1</v>
      </c>
      <c r="AH27" s="64">
        <v>0</v>
      </c>
      <c r="AI27" s="64">
        <v>1</v>
      </c>
      <c r="AJ27" s="22" t="s">
        <v>33</v>
      </c>
      <c r="AL27" t="str">
        <f t="shared" si="0"/>
        <v xml:space="preserve">    (U1)ALERT_REQ_UNKNOWN</v>
      </c>
      <c r="AR27" s="66" t="str">
        <f t="shared" si="3"/>
        <v xml:space="preserve">    (U4)0x00000015U,                                                           /* 21 UNKNOWN                                         */</v>
      </c>
      <c r="AS27" s="66" t="str">
        <f t="shared" si="4"/>
        <v xml:space="preserve">    (U4)0x0000003FU,                                                           /* 21 UNKNOWN                                         */</v>
      </c>
      <c r="AT27" s="66" t="str">
        <f t="shared" si="1"/>
        <v xml:space="preserve">    (U1)ALERT_REQ_UNKNOWN,                                                     /* 21 UNKNOWN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v>0</v>
      </c>
      <c r="AE28" s="64">
        <v>1</v>
      </c>
      <c r="AF28" s="64">
        <v>0</v>
      </c>
      <c r="AG28" s="64">
        <v>1</v>
      </c>
      <c r="AH28" s="64">
        <v>1</v>
      </c>
      <c r="AI28" s="64">
        <v>0</v>
      </c>
      <c r="AJ28" s="22" t="s">
        <v>33</v>
      </c>
      <c r="AL28" t="str">
        <f t="shared" si="0"/>
        <v xml:space="preserve">    (U1)ALERT_REQ_UNKNOWN</v>
      </c>
      <c r="AR28" s="66" t="str">
        <f t="shared" si="3"/>
        <v xml:space="preserve">    (U4)0x00000016U,                                                           /* 22 UNKNOWN                                         */</v>
      </c>
      <c r="AS28" s="66" t="str">
        <f t="shared" si="4"/>
        <v xml:space="preserve">    (U4)0x0000003FU,                                                           /* 22 UNKNOWN                                         */</v>
      </c>
      <c r="AT28" s="66" t="str">
        <f t="shared" si="1"/>
        <v xml:space="preserve">    (U1)ALERT_REQ_UNKNOWN,                                                     /* 22 UNKNOWN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v>0</v>
      </c>
      <c r="AE29" s="64">
        <v>1</v>
      </c>
      <c r="AF29" s="64">
        <v>0</v>
      </c>
      <c r="AG29" s="64">
        <v>1</v>
      </c>
      <c r="AH29" s="64">
        <v>1</v>
      </c>
      <c r="AI29" s="64">
        <v>1</v>
      </c>
      <c r="AJ29" s="22" t="s">
        <v>33</v>
      </c>
      <c r="AL29" t="str">
        <f t="shared" si="0"/>
        <v xml:space="preserve">    (U1)ALERT_REQ_UNKNOWN</v>
      </c>
      <c r="AR29" s="66" t="str">
        <f t="shared" si="3"/>
        <v xml:space="preserve">    (U4)0x00000017U,                                                           /* 23 UNKNOWN                                         */</v>
      </c>
      <c r="AS29" s="66" t="str">
        <f t="shared" si="4"/>
        <v xml:space="preserve">    (U4)0x0000003FU,                                                           /* 23 UNKNOWN                                         */</v>
      </c>
      <c r="AT29" s="66" t="str">
        <f t="shared" si="1"/>
        <v xml:space="preserve">    (U1)ALERT_REQ_UNKNOWN,                                                     /* 23 UNKNOWN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v>0</v>
      </c>
      <c r="AE30" s="64">
        <v>1</v>
      </c>
      <c r="AF30" s="64">
        <v>1</v>
      </c>
      <c r="AG30" s="64">
        <v>0</v>
      </c>
      <c r="AH30" s="64">
        <v>0</v>
      </c>
      <c r="AI30" s="64">
        <v>0</v>
      </c>
      <c r="AJ30" s="22" t="s">
        <v>33</v>
      </c>
      <c r="AL30" t="str">
        <f t="shared" si="0"/>
        <v xml:space="preserve">    (U1)ALERT_REQ_UNKNOWN</v>
      </c>
      <c r="AR30" s="66" t="str">
        <f t="shared" si="3"/>
        <v xml:space="preserve">    (U4)0x00000018U,                                                           /* 24 UNKNOWN                                         */</v>
      </c>
      <c r="AS30" s="66" t="str">
        <f t="shared" si="4"/>
        <v xml:space="preserve">    (U4)0x0000003FU,                                                           /* 24 UNKNOWN                                         */</v>
      </c>
      <c r="AT30" s="66" t="str">
        <f t="shared" si="1"/>
        <v xml:space="preserve">    (U1)ALERT_REQ_UNKNOWN,                                                     /* 24 UNKNOWN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v>0</v>
      </c>
      <c r="AE31" s="64">
        <v>1</v>
      </c>
      <c r="AF31" s="64">
        <v>1</v>
      </c>
      <c r="AG31" s="64">
        <v>0</v>
      </c>
      <c r="AH31" s="64">
        <v>0</v>
      </c>
      <c r="AI31" s="64">
        <v>1</v>
      </c>
      <c r="AJ31" s="22" t="s">
        <v>33</v>
      </c>
      <c r="AL31" t="str">
        <f t="shared" si="0"/>
        <v xml:space="preserve">    (U1)ALERT_REQ_UNKNOWN</v>
      </c>
      <c r="AR31" s="66" t="str">
        <f t="shared" si="3"/>
        <v xml:space="preserve">    (U4)0x00000019U,                                                           /* 25 UNKNOWN                                         */</v>
      </c>
      <c r="AS31" s="66" t="str">
        <f t="shared" si="4"/>
        <v xml:space="preserve">    (U4)0x0000003FU,                                                           /* 25 UNKNOWN                                         */</v>
      </c>
      <c r="AT31" s="66" t="str">
        <f t="shared" si="1"/>
        <v xml:space="preserve">    (U1)ALERT_REQ_UNKNOWN,                                                     /* 25 UNKNOWN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v>0</v>
      </c>
      <c r="AE32" s="64">
        <v>1</v>
      </c>
      <c r="AF32" s="64">
        <v>1</v>
      </c>
      <c r="AG32" s="64">
        <v>0</v>
      </c>
      <c r="AH32" s="64">
        <v>1</v>
      </c>
      <c r="AI32" s="64">
        <v>0</v>
      </c>
      <c r="AJ32" s="22" t="s">
        <v>33</v>
      </c>
      <c r="AL32" t="str">
        <f t="shared" si="0"/>
        <v xml:space="preserve">    (U1)ALERT_REQ_UNKNOWN</v>
      </c>
      <c r="AR32" s="66" t="str">
        <f t="shared" si="3"/>
        <v xml:space="preserve">    (U4)0x0000001AU,                                                           /* 26 UNKNOWN                                         */</v>
      </c>
      <c r="AS32" s="66" t="str">
        <f t="shared" si="4"/>
        <v xml:space="preserve">    (U4)0x0000003FU,                                                           /* 26 UNKNOWN                                         */</v>
      </c>
      <c r="AT32" s="66" t="str">
        <f t="shared" si="1"/>
        <v xml:space="preserve">    (U1)ALERT_REQ_UNKNOWN,                                                     /* 26 UNKNOWN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v>0</v>
      </c>
      <c r="AE33" s="64">
        <v>1</v>
      </c>
      <c r="AF33" s="64">
        <v>1</v>
      </c>
      <c r="AG33" s="64">
        <v>0</v>
      </c>
      <c r="AH33" s="64">
        <v>1</v>
      </c>
      <c r="AI33" s="64">
        <v>1</v>
      </c>
      <c r="AJ33" s="22" t="s">
        <v>33</v>
      </c>
      <c r="AL33" t="str">
        <f t="shared" si="0"/>
        <v xml:space="preserve">    (U1)ALERT_REQ_UNKNOWN</v>
      </c>
      <c r="AR33" s="66" t="str">
        <f t="shared" si="3"/>
        <v xml:space="preserve">    (U4)0x0000001BU,                                                           /* 27 UNKNOWN                                         */</v>
      </c>
      <c r="AS33" s="66" t="str">
        <f t="shared" si="4"/>
        <v xml:space="preserve">    (U4)0x0000003FU,                                                           /* 27 UNKNOWN                                         */</v>
      </c>
      <c r="AT33" s="66" t="str">
        <f t="shared" si="1"/>
        <v xml:space="preserve">    (U1)ALERT_REQ_UNKNOWN,                                                     /* 27 UNKNOWN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v>0</v>
      </c>
      <c r="AE34" s="64">
        <v>1</v>
      </c>
      <c r="AF34" s="64">
        <v>1</v>
      </c>
      <c r="AG34" s="64">
        <v>1</v>
      </c>
      <c r="AH34" s="64">
        <v>0</v>
      </c>
      <c r="AI34" s="64">
        <v>0</v>
      </c>
      <c r="AJ34" s="22" t="s">
        <v>33</v>
      </c>
      <c r="AL34" t="str">
        <f t="shared" si="0"/>
        <v xml:space="preserve">    (U1)ALERT_REQ_UNKNOWN</v>
      </c>
      <c r="AR34" s="66" t="str">
        <f t="shared" si="3"/>
        <v xml:space="preserve">    (U4)0x0000001CU,                                                           /* 28 UNKNOWN                                         */</v>
      </c>
      <c r="AS34" s="66" t="str">
        <f t="shared" si="4"/>
        <v xml:space="preserve">    (U4)0x0000003FU,                                                           /* 28 UNKNOWN                                         */</v>
      </c>
      <c r="AT34" s="66" t="str">
        <f t="shared" si="1"/>
        <v xml:space="preserve">    (U1)ALERT_REQ_UNKNOWN,                                                     /* 28 UNKNOWN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v>0</v>
      </c>
      <c r="AE35" s="64">
        <v>1</v>
      </c>
      <c r="AF35" s="64">
        <v>1</v>
      </c>
      <c r="AG35" s="64">
        <v>1</v>
      </c>
      <c r="AH35" s="64">
        <v>0</v>
      </c>
      <c r="AI35" s="64">
        <v>1</v>
      </c>
      <c r="AJ35" s="22" t="s">
        <v>33</v>
      </c>
      <c r="AL35" t="str">
        <f t="shared" si="0"/>
        <v xml:space="preserve">    (U1)ALERT_REQ_UNKNOWN</v>
      </c>
      <c r="AR35" s="66" t="str">
        <f t="shared" si="3"/>
        <v xml:space="preserve">    (U4)0x0000001DU,                                                           /* 29 UNKNOWN                                         */</v>
      </c>
      <c r="AS35" s="66" t="str">
        <f t="shared" si="4"/>
        <v xml:space="preserve">    (U4)0x0000003FU,                                                           /* 29 UNKNOWN                                         */</v>
      </c>
      <c r="AT35" s="66" t="str">
        <f t="shared" si="1"/>
        <v xml:space="preserve">    (U1)ALERT_REQ_UNKNOWN,                                                     /* 29 UNKNOWN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v>0</v>
      </c>
      <c r="AE36" s="64">
        <v>1</v>
      </c>
      <c r="AF36" s="64">
        <v>1</v>
      </c>
      <c r="AG36" s="64">
        <v>1</v>
      </c>
      <c r="AH36" s="64">
        <v>1</v>
      </c>
      <c r="AI36" s="64">
        <v>0</v>
      </c>
      <c r="AJ36" s="22" t="s">
        <v>33</v>
      </c>
      <c r="AL36" t="str">
        <f t="shared" si="0"/>
        <v xml:space="preserve">    (U1)ALERT_REQ_UNKNOWN</v>
      </c>
      <c r="AR36" s="66" t="str">
        <f t="shared" si="3"/>
        <v xml:space="preserve">    (U4)0x0000001EU,                                                           /* 30 UNKNOWN                                         */</v>
      </c>
      <c r="AS36" s="66" t="str">
        <f t="shared" si="4"/>
        <v xml:space="preserve">    (U4)0x0000003FU,                                                           /* 30 UNKNOWN                                         */</v>
      </c>
      <c r="AT36" s="66" t="str">
        <f t="shared" si="1"/>
        <v xml:space="preserve">    (U1)ALERT_REQ_UNKNOWN,                                                     /* 30 UNKNOWN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v>0</v>
      </c>
      <c r="AE37" s="64">
        <v>1</v>
      </c>
      <c r="AF37" s="64">
        <v>1</v>
      </c>
      <c r="AG37" s="64">
        <v>1</v>
      </c>
      <c r="AH37" s="64">
        <v>1</v>
      </c>
      <c r="AI37" s="64">
        <v>1</v>
      </c>
      <c r="AJ37" s="22" t="s">
        <v>33</v>
      </c>
      <c r="AL37" t="str">
        <f t="shared" si="0"/>
        <v xml:space="preserve">    (U1)ALERT_REQ_UNKNOWN</v>
      </c>
      <c r="AR37" s="66" t="str">
        <f t="shared" si="3"/>
        <v xml:space="preserve">    (U4)0x0000001FU,                                                           /* 31 UNKNOWN                                         */</v>
      </c>
      <c r="AS37" s="66" t="str">
        <f t="shared" si="4"/>
        <v xml:space="preserve">    (U4)0x0000003FU,                                                           /* 31 UNKNOWN                                         */</v>
      </c>
      <c r="AT37" s="66" t="str">
        <f t="shared" si="1"/>
        <v xml:space="preserve">    (U1)ALERT_REQ_UNKNOWN,                                                     /* 31 UNKNOWN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v>1</v>
      </c>
      <c r="AE38" s="64">
        <v>0</v>
      </c>
      <c r="AF38" s="64">
        <v>0</v>
      </c>
      <c r="AG38" s="64">
        <v>0</v>
      </c>
      <c r="AH38" s="64">
        <v>0</v>
      </c>
      <c r="AI38" s="64">
        <v>0</v>
      </c>
      <c r="AJ38" s="22" t="s">
        <v>310</v>
      </c>
      <c r="AL38" t="str">
        <f t="shared" ca="1" si="0"/>
        <v xml:space="preserve">    (U1)ALERT_REQ_C_ABS_TT_ON_RW</v>
      </c>
      <c r="AR38" s="66" t="str">
        <f t="shared" si="3"/>
        <v xml:space="preserve">    (U4)0x00000020U,                                                           /* 32 ON_RW                                           */</v>
      </c>
      <c r="AS38" s="66" t="str">
        <f t="shared" si="4"/>
        <v xml:space="preserve">    (U4)0x0000003FU,                                                           /* 32 ON_RW                                           */</v>
      </c>
      <c r="AT38" s="66" t="str">
        <f t="shared" ca="1" si="1"/>
        <v xml:space="preserve">    (U1)ALERT_REQ_C_ABS_TT_ON_RW,                                              /* 32 ON_RW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v>1</v>
      </c>
      <c r="AE39" s="64">
        <v>0</v>
      </c>
      <c r="AF39" s="64">
        <v>0</v>
      </c>
      <c r="AG39" s="64">
        <v>0</v>
      </c>
      <c r="AH39" s="64">
        <v>0</v>
      </c>
      <c r="AI39" s="64">
        <v>1</v>
      </c>
      <c r="AJ39" s="22" t="s">
        <v>310</v>
      </c>
      <c r="AL39" t="str">
        <f t="shared" ca="1" si="0"/>
        <v xml:space="preserve">    (U1)ALERT_REQ_C_ABS_TT_ON_RW</v>
      </c>
      <c r="AR39" s="66" t="str">
        <f t="shared" si="3"/>
        <v xml:space="preserve">    (U4)0x00000021U,                                                           /* 33 ON_RW                                           */</v>
      </c>
      <c r="AS39" s="66" t="str">
        <f t="shared" si="4"/>
        <v xml:space="preserve">    (U4)0x0000003FU,                                                           /* 33 ON_RW                                           */</v>
      </c>
      <c r="AT39" s="66" t="str">
        <f t="shared" ca="1" si="1"/>
        <v xml:space="preserve">    (U1)ALERT_REQ_C_ABS_TT_ON_RW,                                              /* 33 ON_RW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v>1</v>
      </c>
      <c r="AE40" s="64">
        <v>0</v>
      </c>
      <c r="AF40" s="64">
        <v>0</v>
      </c>
      <c r="AG40" s="64">
        <v>0</v>
      </c>
      <c r="AH40" s="64">
        <v>1</v>
      </c>
      <c r="AI40" s="64">
        <v>0</v>
      </c>
      <c r="AJ40" s="22" t="s">
        <v>310</v>
      </c>
      <c r="AL40" t="str">
        <f t="shared" ca="1" si="0"/>
        <v xml:space="preserve">    (U1)ALERT_REQ_C_ABS_TT_ON_RW</v>
      </c>
      <c r="AR40" s="66" t="str">
        <f t="shared" si="3"/>
        <v xml:space="preserve">    (U4)0x00000022U,                                                           /* 34 ON_RW                                           */</v>
      </c>
      <c r="AS40" s="66" t="str">
        <f t="shared" si="4"/>
        <v xml:space="preserve">    (U4)0x0000003FU,                                                           /* 34 ON_RW                                           */</v>
      </c>
      <c r="AT40" s="66" t="str">
        <f t="shared" ca="1" si="1"/>
        <v xml:space="preserve">    (U1)ALERT_REQ_C_ABS_TT_ON_RW,                                              /* 34 ON_RW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v>1</v>
      </c>
      <c r="AE41" s="64">
        <v>0</v>
      </c>
      <c r="AF41" s="64">
        <v>0</v>
      </c>
      <c r="AG41" s="64">
        <v>0</v>
      </c>
      <c r="AH41" s="64">
        <v>1</v>
      </c>
      <c r="AI41" s="64">
        <v>1</v>
      </c>
      <c r="AJ41" s="22" t="s">
        <v>310</v>
      </c>
      <c r="AL41" t="str">
        <f t="shared" ca="1" si="0"/>
        <v xml:space="preserve">    (U1)ALERT_REQ_C_ABS_TT_ON_RW</v>
      </c>
      <c r="AR41" s="66" t="str">
        <f t="shared" si="3"/>
        <v xml:space="preserve">    (U4)0x00000023U,                                                           /* 35 ON_RW                                           */</v>
      </c>
      <c r="AS41" s="66" t="str">
        <f t="shared" si="4"/>
        <v xml:space="preserve">    (U4)0x0000003FU,                                                           /* 35 ON_RW                                           */</v>
      </c>
      <c r="AT41" s="66" t="str">
        <f t="shared" ca="1" si="1"/>
        <v xml:space="preserve">    (U1)ALERT_REQ_C_ABS_TT_ON_RW,                                              /* 35 ON_RW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v>1</v>
      </c>
      <c r="AE42" s="64">
        <v>0</v>
      </c>
      <c r="AF42" s="64">
        <v>0</v>
      </c>
      <c r="AG42" s="64">
        <v>1</v>
      </c>
      <c r="AH42" s="64">
        <v>0</v>
      </c>
      <c r="AI42" s="64">
        <v>0</v>
      </c>
      <c r="AJ42" s="22" t="s">
        <v>310</v>
      </c>
      <c r="AL42" t="str">
        <f t="shared" ca="1" si="0"/>
        <v xml:space="preserve">    (U1)ALERT_REQ_C_ABS_TT_ON_RW</v>
      </c>
      <c r="AR42" s="66" t="str">
        <f t="shared" si="3"/>
        <v xml:space="preserve">    (U4)0x00000024U,                                                           /* 36 ON_RW                                           */</v>
      </c>
      <c r="AS42" s="66" t="str">
        <f t="shared" si="4"/>
        <v xml:space="preserve">    (U4)0x0000003FU,                                                           /* 36 ON_RW                                           */</v>
      </c>
      <c r="AT42" s="66" t="str">
        <f t="shared" ca="1" si="1"/>
        <v xml:space="preserve">    (U1)ALERT_REQ_C_ABS_TT_ON_RW,                                              /* 36 ON_RW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v>1</v>
      </c>
      <c r="AE43" s="64">
        <v>0</v>
      </c>
      <c r="AF43" s="64">
        <v>0</v>
      </c>
      <c r="AG43" s="64">
        <v>1</v>
      </c>
      <c r="AH43" s="64">
        <v>0</v>
      </c>
      <c r="AI43" s="64">
        <v>1</v>
      </c>
      <c r="AJ43" s="22" t="s">
        <v>310</v>
      </c>
      <c r="AL43" t="str">
        <f t="shared" ca="1" si="0"/>
        <v xml:space="preserve">    (U1)ALERT_REQ_C_ABS_TT_ON_RW</v>
      </c>
      <c r="AR43" s="66" t="str">
        <f t="shared" si="3"/>
        <v xml:space="preserve">    (U4)0x00000025U,                                                           /* 37 ON_RW                                           */</v>
      </c>
      <c r="AS43" s="66" t="str">
        <f t="shared" si="4"/>
        <v xml:space="preserve">    (U4)0x0000003FU,                                                           /* 37 ON_RW                                           */</v>
      </c>
      <c r="AT43" s="66" t="str">
        <f t="shared" ca="1" si="1"/>
        <v xml:space="preserve">    (U1)ALERT_REQ_C_ABS_TT_ON_RW,                                              /* 37 ON_RW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v>1</v>
      </c>
      <c r="AE44" s="64">
        <v>0</v>
      </c>
      <c r="AF44" s="64">
        <v>0</v>
      </c>
      <c r="AG44" s="64">
        <v>1</v>
      </c>
      <c r="AH44" s="64">
        <v>1</v>
      </c>
      <c r="AI44" s="64">
        <v>0</v>
      </c>
      <c r="AJ44" s="22" t="s">
        <v>310</v>
      </c>
      <c r="AL44" t="str">
        <f t="shared" ca="1" si="0"/>
        <v xml:space="preserve">    (U1)ALERT_REQ_C_ABS_TT_ON_RW</v>
      </c>
      <c r="AR44" s="66" t="str">
        <f t="shared" si="3"/>
        <v xml:space="preserve">    (U4)0x00000026U,                                                           /* 38 ON_RW                                           */</v>
      </c>
      <c r="AS44" s="66" t="str">
        <f t="shared" si="4"/>
        <v xml:space="preserve">    (U4)0x0000003FU,                                                           /* 38 ON_RW                                           */</v>
      </c>
      <c r="AT44" s="66" t="str">
        <f t="shared" ca="1" si="1"/>
        <v xml:space="preserve">    (U1)ALERT_REQ_C_ABS_TT_ON_RW,                                              /* 38 ON_RW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v>1</v>
      </c>
      <c r="AE45" s="64">
        <v>0</v>
      </c>
      <c r="AF45" s="64">
        <v>0</v>
      </c>
      <c r="AG45" s="64">
        <v>1</v>
      </c>
      <c r="AH45" s="64">
        <v>1</v>
      </c>
      <c r="AI45" s="64">
        <v>1</v>
      </c>
      <c r="AJ45" s="22" t="s">
        <v>310</v>
      </c>
      <c r="AL45" t="str">
        <f t="shared" ca="1" si="0"/>
        <v xml:space="preserve">    (U1)ALERT_REQ_C_ABS_TT_ON_RW</v>
      </c>
      <c r="AR45" s="66" t="str">
        <f t="shared" si="3"/>
        <v xml:space="preserve">    (U4)0x00000027U,                                                           /* 39 ON_RW                                           */</v>
      </c>
      <c r="AS45" s="66" t="str">
        <f t="shared" si="4"/>
        <v xml:space="preserve">    (U4)0x0000003FU,                                                           /* 39 ON_RW                                           */</v>
      </c>
      <c r="AT45" s="66" t="str">
        <f t="shared" ca="1" si="1"/>
        <v xml:space="preserve">    (U1)ALERT_REQ_C_ABS_TT_ON_RW,                                              /* 39 ON_RW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v>1</v>
      </c>
      <c r="AE46" s="64">
        <v>0</v>
      </c>
      <c r="AF46" s="64">
        <v>1</v>
      </c>
      <c r="AG46" s="64">
        <v>0</v>
      </c>
      <c r="AH46" s="64">
        <v>0</v>
      </c>
      <c r="AI46" s="64">
        <v>0</v>
      </c>
      <c r="AJ46" s="22" t="s">
        <v>310</v>
      </c>
      <c r="AL46" t="str">
        <f t="shared" ca="1" si="0"/>
        <v xml:space="preserve">    (U1)ALERT_REQ_C_ABS_TT_ON_RW</v>
      </c>
      <c r="AR46" s="66" t="str">
        <f t="shared" si="3"/>
        <v xml:space="preserve">    (U4)0x00000028U,                                                           /* 40 ON_RW                                           */</v>
      </c>
      <c r="AS46" s="66" t="str">
        <f t="shared" si="4"/>
        <v xml:space="preserve">    (U4)0x0000003FU,                                                           /* 40 ON_RW                                           */</v>
      </c>
      <c r="AT46" s="66" t="str">
        <f t="shared" ca="1" si="1"/>
        <v xml:space="preserve">    (U1)ALERT_REQ_C_ABS_TT_ON_RW,                                              /* 40 ON_RW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v>1</v>
      </c>
      <c r="AE47" s="64">
        <v>0</v>
      </c>
      <c r="AF47" s="64">
        <v>1</v>
      </c>
      <c r="AG47" s="64">
        <v>0</v>
      </c>
      <c r="AH47" s="64">
        <v>0</v>
      </c>
      <c r="AI47" s="64">
        <v>1</v>
      </c>
      <c r="AJ47" s="22" t="s">
        <v>310</v>
      </c>
      <c r="AL47" t="str">
        <f t="shared" ca="1" si="0"/>
        <v xml:space="preserve">    (U1)ALERT_REQ_C_ABS_TT_ON_RW</v>
      </c>
      <c r="AR47" s="66" t="str">
        <f t="shared" si="3"/>
        <v xml:space="preserve">    (U4)0x00000029U,                                                           /* 41 ON_RW                                           */</v>
      </c>
      <c r="AS47" s="66" t="str">
        <f t="shared" si="4"/>
        <v xml:space="preserve">    (U4)0x0000003FU,                                                           /* 41 ON_RW                                           */</v>
      </c>
      <c r="AT47" s="66" t="str">
        <f t="shared" ca="1" si="1"/>
        <v xml:space="preserve">    (U1)ALERT_REQ_C_ABS_TT_ON_RW,                                              /* 41 ON_RW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v>1</v>
      </c>
      <c r="AE48" s="64">
        <v>0</v>
      </c>
      <c r="AF48" s="64">
        <v>1</v>
      </c>
      <c r="AG48" s="64">
        <v>0</v>
      </c>
      <c r="AH48" s="64">
        <v>1</v>
      </c>
      <c r="AI48" s="64">
        <v>0</v>
      </c>
      <c r="AJ48" s="22" t="s">
        <v>310</v>
      </c>
      <c r="AL48" t="str">
        <f t="shared" ca="1" si="0"/>
        <v xml:space="preserve">    (U1)ALERT_REQ_C_ABS_TT_ON_RW</v>
      </c>
      <c r="AR48" s="66" t="str">
        <f t="shared" si="3"/>
        <v xml:space="preserve">    (U4)0x0000002AU,                                                           /* 42 ON_RW                                           */</v>
      </c>
      <c r="AS48" s="66" t="str">
        <f t="shared" si="4"/>
        <v xml:space="preserve">    (U4)0x0000003FU,                                                           /* 42 ON_RW                                           */</v>
      </c>
      <c r="AT48" s="66" t="str">
        <f t="shared" ca="1" si="1"/>
        <v xml:space="preserve">    (U1)ALERT_REQ_C_ABS_TT_ON_RW,                                              /* 42 ON_RW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v>1</v>
      </c>
      <c r="AE49" s="64">
        <v>0</v>
      </c>
      <c r="AF49" s="64">
        <v>1</v>
      </c>
      <c r="AG49" s="64">
        <v>0</v>
      </c>
      <c r="AH49" s="64">
        <v>1</v>
      </c>
      <c r="AI49" s="64">
        <v>1</v>
      </c>
      <c r="AJ49" s="22" t="s">
        <v>310</v>
      </c>
      <c r="AL49" t="str">
        <f t="shared" ca="1" si="0"/>
        <v xml:space="preserve">    (U1)ALERT_REQ_C_ABS_TT_ON_RW</v>
      </c>
      <c r="AR49" s="66" t="str">
        <f t="shared" si="3"/>
        <v xml:space="preserve">    (U4)0x0000002BU,                                                           /* 43 ON_RW                                           */</v>
      </c>
      <c r="AS49" s="66" t="str">
        <f t="shared" si="4"/>
        <v xml:space="preserve">    (U4)0x0000003FU,                                                           /* 43 ON_RW                                           */</v>
      </c>
      <c r="AT49" s="66" t="str">
        <f t="shared" ca="1" si="1"/>
        <v xml:space="preserve">    (U1)ALERT_REQ_C_ABS_TT_ON_RW,                                              /* 43 ON_RW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v>1</v>
      </c>
      <c r="AE50" s="64">
        <v>0</v>
      </c>
      <c r="AF50" s="64">
        <v>1</v>
      </c>
      <c r="AG50" s="64">
        <v>1</v>
      </c>
      <c r="AH50" s="64">
        <v>0</v>
      </c>
      <c r="AI50" s="64">
        <v>0</v>
      </c>
      <c r="AJ50" s="22" t="s">
        <v>310</v>
      </c>
      <c r="AL50" t="str">
        <f t="shared" ca="1" si="0"/>
        <v xml:space="preserve">    (U1)ALERT_REQ_C_ABS_TT_ON_RW</v>
      </c>
      <c r="AR50" s="66" t="str">
        <f t="shared" si="3"/>
        <v xml:space="preserve">    (U4)0x0000002CU,                                                           /* 44 ON_RW                                           */</v>
      </c>
      <c r="AS50" s="66" t="str">
        <f t="shared" si="4"/>
        <v xml:space="preserve">    (U4)0x0000003FU,                                                           /* 44 ON_RW                                           */</v>
      </c>
      <c r="AT50" s="66" t="str">
        <f t="shared" ca="1" si="1"/>
        <v xml:space="preserve">    (U1)ALERT_REQ_C_ABS_TT_ON_RW,                                              /* 44 ON_RW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v>1</v>
      </c>
      <c r="AE51" s="64">
        <v>0</v>
      </c>
      <c r="AF51" s="64">
        <v>1</v>
      </c>
      <c r="AG51" s="64">
        <v>1</v>
      </c>
      <c r="AH51" s="64">
        <v>0</v>
      </c>
      <c r="AI51" s="64">
        <v>1</v>
      </c>
      <c r="AJ51" s="22" t="s">
        <v>310</v>
      </c>
      <c r="AL51" t="str">
        <f t="shared" ca="1" si="0"/>
        <v xml:space="preserve">    (U1)ALERT_REQ_C_ABS_TT_ON_RW</v>
      </c>
      <c r="AR51" s="66" t="str">
        <f t="shared" si="3"/>
        <v xml:space="preserve">    (U4)0x0000002DU,                                                           /* 45 ON_RW                                           */</v>
      </c>
      <c r="AS51" s="66" t="str">
        <f t="shared" si="4"/>
        <v xml:space="preserve">    (U4)0x0000003FU,                                                           /* 45 ON_RW                                           */</v>
      </c>
      <c r="AT51" s="66" t="str">
        <f t="shared" ca="1" si="1"/>
        <v xml:space="preserve">    (U1)ALERT_REQ_C_ABS_TT_ON_RW,                                              /* 45 ON_RW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v>1</v>
      </c>
      <c r="AE52" s="64">
        <v>0</v>
      </c>
      <c r="AF52" s="64">
        <v>1</v>
      </c>
      <c r="AG52" s="64">
        <v>1</v>
      </c>
      <c r="AH52" s="64">
        <v>1</v>
      </c>
      <c r="AI52" s="64">
        <v>0</v>
      </c>
      <c r="AJ52" s="22" t="s">
        <v>310</v>
      </c>
      <c r="AL52" t="str">
        <f t="shared" ca="1" si="0"/>
        <v xml:space="preserve">    (U1)ALERT_REQ_C_ABS_TT_ON_RW</v>
      </c>
      <c r="AR52" s="66" t="str">
        <f t="shared" si="3"/>
        <v xml:space="preserve">    (U4)0x0000002EU,                                                           /* 46 ON_RW                                           */</v>
      </c>
      <c r="AS52" s="66" t="str">
        <f t="shared" si="4"/>
        <v xml:space="preserve">    (U4)0x0000003FU,                                                           /* 46 ON_RW                                           */</v>
      </c>
      <c r="AT52" s="66" t="str">
        <f t="shared" ca="1" si="1"/>
        <v xml:space="preserve">    (U1)ALERT_REQ_C_ABS_TT_ON_RW,                                              /* 46 ON_RW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v>1</v>
      </c>
      <c r="AE53" s="64">
        <v>0</v>
      </c>
      <c r="AF53" s="64">
        <v>1</v>
      </c>
      <c r="AG53" s="64">
        <v>1</v>
      </c>
      <c r="AH53" s="64">
        <v>1</v>
      </c>
      <c r="AI53" s="64">
        <v>1</v>
      </c>
      <c r="AJ53" s="22" t="s">
        <v>310</v>
      </c>
      <c r="AL53" t="str">
        <f t="shared" ca="1" si="0"/>
        <v xml:space="preserve">    (U1)ALERT_REQ_C_ABS_TT_ON_RW</v>
      </c>
      <c r="AR53" s="66" t="str">
        <f t="shared" si="3"/>
        <v xml:space="preserve">    (U4)0x0000002FU,                                                           /* 47 ON_RW                                           */</v>
      </c>
      <c r="AS53" s="66" t="str">
        <f t="shared" si="4"/>
        <v xml:space="preserve">    (U4)0x0000003FU,                                                           /* 47 ON_RW                                           */</v>
      </c>
      <c r="AT53" s="66" t="str">
        <f t="shared" ca="1" si="1"/>
        <v xml:space="preserve">    (U1)ALERT_REQ_C_ABS_TT_ON_RW,                                              /* 47 ON_RW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v>1</v>
      </c>
      <c r="AE54" s="64">
        <v>1</v>
      </c>
      <c r="AF54" s="64">
        <v>0</v>
      </c>
      <c r="AG54" s="64">
        <v>0</v>
      </c>
      <c r="AH54" s="64">
        <v>0</v>
      </c>
      <c r="AI54" s="64">
        <v>0</v>
      </c>
      <c r="AJ54" s="22" t="s">
        <v>310</v>
      </c>
      <c r="AL54" t="str">
        <f t="shared" ca="1" si="0"/>
        <v xml:space="preserve">    (U1)ALERT_REQ_C_ABS_TT_ON_RW</v>
      </c>
      <c r="AR54" s="66" t="str">
        <f t="shared" si="3"/>
        <v xml:space="preserve">    (U4)0x00000030U,                                                           /* 48 ON_RW                                           */</v>
      </c>
      <c r="AS54" s="66" t="str">
        <f t="shared" si="4"/>
        <v xml:space="preserve">    (U4)0x0000003FU,                                                           /* 48 ON_RW                                           */</v>
      </c>
      <c r="AT54" s="66" t="str">
        <f t="shared" ca="1" si="1"/>
        <v xml:space="preserve">    (U1)ALERT_REQ_C_ABS_TT_ON_RW,                                              /* 48 ON_RW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v>1</v>
      </c>
      <c r="AE55" s="64">
        <v>1</v>
      </c>
      <c r="AF55" s="64">
        <v>0</v>
      </c>
      <c r="AG55" s="64">
        <v>0</v>
      </c>
      <c r="AH55" s="64">
        <v>0</v>
      </c>
      <c r="AI55" s="64">
        <v>1</v>
      </c>
      <c r="AJ55" s="22" t="s">
        <v>310</v>
      </c>
      <c r="AL55" t="str">
        <f t="shared" ca="1" si="0"/>
        <v xml:space="preserve">    (U1)ALERT_REQ_C_ABS_TT_ON_RW</v>
      </c>
      <c r="AR55" s="66" t="str">
        <f t="shared" si="3"/>
        <v xml:space="preserve">    (U4)0x00000031U,                                                           /* 49 ON_RW                                           */</v>
      </c>
      <c r="AS55" s="66" t="str">
        <f t="shared" si="4"/>
        <v xml:space="preserve">    (U4)0x0000003FU,                                                           /* 49 ON_RW                                           */</v>
      </c>
      <c r="AT55" s="66" t="str">
        <f t="shared" ca="1" si="1"/>
        <v xml:space="preserve">    (U1)ALERT_REQ_C_ABS_TT_ON_RW,                                              /* 49 ON_RW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v>1</v>
      </c>
      <c r="AE56" s="64">
        <v>1</v>
      </c>
      <c r="AF56" s="64">
        <v>0</v>
      </c>
      <c r="AG56" s="64">
        <v>0</v>
      </c>
      <c r="AH56" s="64">
        <v>1</v>
      </c>
      <c r="AI56" s="64">
        <v>0</v>
      </c>
      <c r="AJ56" s="22" t="s">
        <v>310</v>
      </c>
      <c r="AL56" t="str">
        <f t="shared" ca="1" si="0"/>
        <v xml:space="preserve">    (U1)ALERT_REQ_C_ABS_TT_ON_RW</v>
      </c>
      <c r="AR56" s="66" t="str">
        <f t="shared" si="3"/>
        <v xml:space="preserve">    (U4)0x00000032U,                                                           /* 50 ON_RW                                           */</v>
      </c>
      <c r="AS56" s="66" t="str">
        <f t="shared" si="4"/>
        <v xml:space="preserve">    (U4)0x0000003FU,                                                           /* 50 ON_RW                                           */</v>
      </c>
      <c r="AT56" s="66" t="str">
        <f t="shared" ca="1" si="1"/>
        <v xml:space="preserve">    (U1)ALERT_REQ_C_ABS_TT_ON_RW,                                              /* 50 ON_RW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v>1</v>
      </c>
      <c r="AE57" s="64">
        <v>1</v>
      </c>
      <c r="AF57" s="64">
        <v>0</v>
      </c>
      <c r="AG57" s="64">
        <v>0</v>
      </c>
      <c r="AH57" s="64">
        <v>1</v>
      </c>
      <c r="AI57" s="64">
        <v>1</v>
      </c>
      <c r="AJ57" s="22" t="s">
        <v>310</v>
      </c>
      <c r="AL57" t="str">
        <f t="shared" ca="1" si="0"/>
        <v xml:space="preserve">    (U1)ALERT_REQ_C_ABS_TT_ON_RW</v>
      </c>
      <c r="AR57" s="66" t="str">
        <f t="shared" si="3"/>
        <v xml:space="preserve">    (U4)0x00000033U,                                                           /* 51 ON_RW                                           */</v>
      </c>
      <c r="AS57" s="66" t="str">
        <f t="shared" si="4"/>
        <v xml:space="preserve">    (U4)0x0000003FU,                                                           /* 51 ON_RW                                           */</v>
      </c>
      <c r="AT57" s="66" t="str">
        <f t="shared" ca="1" si="1"/>
        <v xml:space="preserve">    (U1)ALERT_REQ_C_ABS_TT_ON_RW,                                              /* 51 ON_RW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v>1</v>
      </c>
      <c r="AE58" s="64">
        <v>1</v>
      </c>
      <c r="AF58" s="64">
        <v>0</v>
      </c>
      <c r="AG58" s="64">
        <v>1</v>
      </c>
      <c r="AH58" s="64">
        <v>0</v>
      </c>
      <c r="AI58" s="64">
        <v>0</v>
      </c>
      <c r="AJ58" s="22" t="s">
        <v>310</v>
      </c>
      <c r="AL58" t="str">
        <f t="shared" ca="1" si="0"/>
        <v xml:space="preserve">    (U1)ALERT_REQ_C_ABS_TT_ON_RW</v>
      </c>
      <c r="AR58" s="66" t="str">
        <f t="shared" si="3"/>
        <v xml:space="preserve">    (U4)0x00000034U,                                                           /* 52 ON_RW                                           */</v>
      </c>
      <c r="AS58" s="66" t="str">
        <f t="shared" si="4"/>
        <v xml:space="preserve">    (U4)0x0000003FU,                                                           /* 52 ON_RW                                           */</v>
      </c>
      <c r="AT58" s="66" t="str">
        <f t="shared" ca="1" si="1"/>
        <v xml:space="preserve">    (U1)ALERT_REQ_C_ABS_TT_ON_RW,                                              /* 52 ON_RW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v>1</v>
      </c>
      <c r="AE59" s="64">
        <v>1</v>
      </c>
      <c r="AF59" s="64">
        <v>0</v>
      </c>
      <c r="AG59" s="64">
        <v>1</v>
      </c>
      <c r="AH59" s="64">
        <v>0</v>
      </c>
      <c r="AI59" s="64">
        <v>1</v>
      </c>
      <c r="AJ59" s="22" t="s">
        <v>310</v>
      </c>
      <c r="AL59" t="str">
        <f t="shared" ca="1" si="0"/>
        <v xml:space="preserve">    (U1)ALERT_REQ_C_ABS_TT_ON_RW</v>
      </c>
      <c r="AR59" s="66" t="str">
        <f t="shared" si="3"/>
        <v xml:space="preserve">    (U4)0x00000035U,                                                           /* 53 ON_RW                                           */</v>
      </c>
      <c r="AS59" s="66" t="str">
        <f t="shared" si="4"/>
        <v xml:space="preserve">    (U4)0x0000003FU,                                                           /* 53 ON_RW                                           */</v>
      </c>
      <c r="AT59" s="66" t="str">
        <f t="shared" ca="1" si="1"/>
        <v xml:space="preserve">    (U1)ALERT_REQ_C_ABS_TT_ON_RW,                                              /* 53 ON_RW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v>1</v>
      </c>
      <c r="AE60" s="64">
        <v>1</v>
      </c>
      <c r="AF60" s="64">
        <v>0</v>
      </c>
      <c r="AG60" s="64">
        <v>1</v>
      </c>
      <c r="AH60" s="64">
        <v>1</v>
      </c>
      <c r="AI60" s="64">
        <v>0</v>
      </c>
      <c r="AJ60" s="22" t="s">
        <v>310</v>
      </c>
      <c r="AL60" t="str">
        <f t="shared" ca="1" si="0"/>
        <v xml:space="preserve">    (U1)ALERT_REQ_C_ABS_TT_ON_RW</v>
      </c>
      <c r="AR60" s="66" t="str">
        <f t="shared" si="3"/>
        <v xml:space="preserve">    (U4)0x00000036U,                                                           /* 54 ON_RW                                           */</v>
      </c>
      <c r="AS60" s="66" t="str">
        <f t="shared" si="4"/>
        <v xml:space="preserve">    (U4)0x0000003FU,                                                           /* 54 ON_RW                                           */</v>
      </c>
      <c r="AT60" s="66" t="str">
        <f t="shared" ca="1" si="1"/>
        <v xml:space="preserve">    (U1)ALERT_REQ_C_ABS_TT_ON_RW,                                              /* 54 ON_RW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v>1</v>
      </c>
      <c r="AE61" s="64">
        <v>1</v>
      </c>
      <c r="AF61" s="64">
        <v>0</v>
      </c>
      <c r="AG61" s="64">
        <v>1</v>
      </c>
      <c r="AH61" s="64">
        <v>1</v>
      </c>
      <c r="AI61" s="64">
        <v>1</v>
      </c>
      <c r="AJ61" s="22" t="s">
        <v>310</v>
      </c>
      <c r="AL61" t="str">
        <f t="shared" ca="1" si="0"/>
        <v xml:space="preserve">    (U1)ALERT_REQ_C_ABS_TT_ON_RW</v>
      </c>
      <c r="AR61" s="66" t="str">
        <f t="shared" si="3"/>
        <v xml:space="preserve">    (U4)0x00000037U,                                                           /* 55 ON_RW                                           */</v>
      </c>
      <c r="AS61" s="66" t="str">
        <f t="shared" si="4"/>
        <v xml:space="preserve">    (U4)0x0000003FU,                                                           /* 55 ON_RW                                           */</v>
      </c>
      <c r="AT61" s="66" t="str">
        <f t="shared" ca="1" si="1"/>
        <v xml:space="preserve">    (U1)ALERT_REQ_C_ABS_TT_ON_RW,                                              /* 55 ON_RW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v>1</v>
      </c>
      <c r="AE62" s="64">
        <v>1</v>
      </c>
      <c r="AF62" s="64">
        <v>1</v>
      </c>
      <c r="AG62" s="64">
        <v>0</v>
      </c>
      <c r="AH62" s="64">
        <v>0</v>
      </c>
      <c r="AI62" s="64">
        <v>0</v>
      </c>
      <c r="AJ62" s="22" t="s">
        <v>310</v>
      </c>
      <c r="AL62" t="str">
        <f t="shared" ca="1" si="0"/>
        <v xml:space="preserve">    (U1)ALERT_REQ_C_ABS_TT_ON_RW</v>
      </c>
      <c r="AR62" s="66" t="str">
        <f t="shared" si="3"/>
        <v xml:space="preserve">    (U4)0x00000038U,                                                           /* 56 ON_RW                                           */</v>
      </c>
      <c r="AS62" s="66" t="str">
        <f t="shared" si="4"/>
        <v xml:space="preserve">    (U4)0x0000003FU,                                                           /* 56 ON_RW                                           */</v>
      </c>
      <c r="AT62" s="66" t="str">
        <f t="shared" ca="1" si="1"/>
        <v xml:space="preserve">    (U1)ALERT_REQ_C_ABS_TT_ON_RW,                                              /* 56 ON_RW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v>1</v>
      </c>
      <c r="AE63" s="64">
        <v>1</v>
      </c>
      <c r="AF63" s="64">
        <v>1</v>
      </c>
      <c r="AG63" s="64">
        <v>0</v>
      </c>
      <c r="AH63" s="64">
        <v>0</v>
      </c>
      <c r="AI63" s="64">
        <v>1</v>
      </c>
      <c r="AJ63" s="22" t="s">
        <v>310</v>
      </c>
      <c r="AL63" t="str">
        <f t="shared" ca="1" si="0"/>
        <v xml:space="preserve">    (U1)ALERT_REQ_C_ABS_TT_ON_RW</v>
      </c>
      <c r="AR63" s="66" t="str">
        <f t="shared" si="3"/>
        <v xml:space="preserve">    (U4)0x00000039U,                                                           /* 57 ON_RW                                           */</v>
      </c>
      <c r="AS63" s="66" t="str">
        <f t="shared" si="4"/>
        <v xml:space="preserve">    (U4)0x0000003FU,                                                           /* 57 ON_RW                                           */</v>
      </c>
      <c r="AT63" s="66" t="str">
        <f t="shared" ca="1" si="1"/>
        <v xml:space="preserve">    (U1)ALERT_REQ_C_ABS_TT_ON_RW,                                              /* 57 ON_RW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v>1</v>
      </c>
      <c r="AE64" s="64">
        <v>1</v>
      </c>
      <c r="AF64" s="64">
        <v>1</v>
      </c>
      <c r="AG64" s="64">
        <v>0</v>
      </c>
      <c r="AH64" s="64">
        <v>1</v>
      </c>
      <c r="AI64" s="64">
        <v>0</v>
      </c>
      <c r="AJ64" s="22" t="s">
        <v>310</v>
      </c>
      <c r="AL64" t="str">
        <f t="shared" ca="1" si="0"/>
        <v xml:space="preserve">    (U1)ALERT_REQ_C_ABS_TT_ON_RW</v>
      </c>
      <c r="AR64" s="66" t="str">
        <f t="shared" si="3"/>
        <v xml:space="preserve">    (U4)0x0000003AU,                                                           /* 58 ON_RW                                           */</v>
      </c>
      <c r="AS64" s="66" t="str">
        <f t="shared" si="4"/>
        <v xml:space="preserve">    (U4)0x0000003FU,                                                           /* 58 ON_RW                                           */</v>
      </c>
      <c r="AT64" s="66" t="str">
        <f t="shared" ca="1" si="1"/>
        <v xml:space="preserve">    (U1)ALERT_REQ_C_ABS_TT_ON_RW,                                              /* 58 ON_RW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v>1</v>
      </c>
      <c r="AE65" s="64">
        <v>1</v>
      </c>
      <c r="AF65" s="64">
        <v>1</v>
      </c>
      <c r="AG65" s="64">
        <v>0</v>
      </c>
      <c r="AH65" s="64">
        <v>1</v>
      </c>
      <c r="AI65" s="64">
        <v>1</v>
      </c>
      <c r="AJ65" s="22" t="s">
        <v>310</v>
      </c>
      <c r="AL65" t="str">
        <f t="shared" ca="1" si="0"/>
        <v xml:space="preserve">    (U1)ALERT_REQ_C_ABS_TT_ON_RW</v>
      </c>
      <c r="AR65" s="66" t="str">
        <f t="shared" si="3"/>
        <v xml:space="preserve">    (U4)0x0000003BU,                                                           /* 59 ON_RW                                           */</v>
      </c>
      <c r="AS65" s="66" t="str">
        <f t="shared" si="4"/>
        <v xml:space="preserve">    (U4)0x0000003FU,                                                           /* 59 ON_RW                                           */</v>
      </c>
      <c r="AT65" s="66" t="str">
        <f t="shared" ca="1" si="1"/>
        <v xml:space="preserve">    (U1)ALERT_REQ_C_ABS_TT_ON_RW,                                              /* 59 ON_RW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v>1</v>
      </c>
      <c r="AE66" s="64">
        <v>1</v>
      </c>
      <c r="AF66" s="64">
        <v>1</v>
      </c>
      <c r="AG66" s="64">
        <v>1</v>
      </c>
      <c r="AH66" s="64">
        <v>0</v>
      </c>
      <c r="AI66" s="64">
        <v>0</v>
      </c>
      <c r="AJ66" s="22" t="s">
        <v>310</v>
      </c>
      <c r="AL66" t="str">
        <f t="shared" ca="1" si="0"/>
        <v xml:space="preserve">    (U1)ALERT_REQ_C_ABS_TT_ON_RW</v>
      </c>
      <c r="AR66" s="66" t="str">
        <f t="shared" si="3"/>
        <v xml:space="preserve">    (U4)0x0000003CU,                                                           /* 60 ON_RW                                           */</v>
      </c>
      <c r="AS66" s="66" t="str">
        <f t="shared" si="4"/>
        <v xml:space="preserve">    (U4)0x0000003FU,                                                           /* 60 ON_RW                                           */</v>
      </c>
      <c r="AT66" s="66" t="str">
        <f t="shared" ca="1" si="1"/>
        <v xml:space="preserve">    (U1)ALERT_REQ_C_ABS_TT_ON_RW,                                              /* 60 ON_RW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v>1</v>
      </c>
      <c r="AE67" s="64">
        <v>1</v>
      </c>
      <c r="AF67" s="64">
        <v>1</v>
      </c>
      <c r="AG67" s="64">
        <v>1</v>
      </c>
      <c r="AH67" s="64">
        <v>0</v>
      </c>
      <c r="AI67" s="64">
        <v>1</v>
      </c>
      <c r="AJ67" s="22" t="s">
        <v>310</v>
      </c>
      <c r="AL67" t="str">
        <f t="shared" ca="1" si="0"/>
        <v xml:space="preserve">    (U1)ALERT_REQ_C_ABS_TT_ON_RW</v>
      </c>
      <c r="AR67" s="66" t="str">
        <f t="shared" si="3"/>
        <v xml:space="preserve">    (U4)0x0000003DU,                                                           /* 61 ON_RW                                           */</v>
      </c>
      <c r="AS67" s="66" t="str">
        <f t="shared" si="4"/>
        <v xml:space="preserve">    (U4)0x0000003FU,                                                           /* 61 ON_RW                                           */</v>
      </c>
      <c r="AT67" s="66" t="str">
        <f t="shared" ca="1" si="1"/>
        <v xml:space="preserve">    (U1)ALERT_REQ_C_ABS_TT_ON_RW,                                              /* 61 ON_RW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v>1</v>
      </c>
      <c r="AE68" s="64">
        <v>1</v>
      </c>
      <c r="AF68" s="64">
        <v>1</v>
      </c>
      <c r="AG68" s="64">
        <v>1</v>
      </c>
      <c r="AH68" s="64">
        <v>1</v>
      </c>
      <c r="AI68" s="64">
        <v>0</v>
      </c>
      <c r="AJ68" s="22" t="s">
        <v>310</v>
      </c>
      <c r="AL68" t="str">
        <f t="shared" ca="1" si="0"/>
        <v xml:space="preserve">    (U1)ALERT_REQ_C_ABS_TT_ON_RW</v>
      </c>
      <c r="AR68" s="66" t="str">
        <f t="shared" si="3"/>
        <v xml:space="preserve">    (U4)0x0000003EU,                                                           /* 62 ON_RW                                           */</v>
      </c>
      <c r="AS68" s="66" t="str">
        <f t="shared" si="4"/>
        <v xml:space="preserve">    (U4)0x0000003FU,                                                           /* 62 ON_RW                                           */</v>
      </c>
      <c r="AT68" s="66" t="str">
        <f t="shared" ca="1" si="1"/>
        <v xml:space="preserve">    (U1)ALERT_REQ_C_ABS_TT_ON_RW,                                              /* 62 ON_RW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v>1</v>
      </c>
      <c r="AE69" s="64">
        <v>1</v>
      </c>
      <c r="AF69" s="64">
        <v>1</v>
      </c>
      <c r="AG69" s="64">
        <v>1</v>
      </c>
      <c r="AH69" s="64">
        <v>1</v>
      </c>
      <c r="AI69" s="64">
        <v>1</v>
      </c>
      <c r="AJ69" s="22" t="s">
        <v>310</v>
      </c>
      <c r="AL69" t="str">
        <f t="shared" ca="1" si="0"/>
        <v xml:space="preserve">    (U1)ALERT_REQ_C_ABS_TT_ON_RW</v>
      </c>
      <c r="AR69" s="66" t="str">
        <f t="shared" si="3"/>
        <v xml:space="preserve">    (U4)0x0000003FU                                                            /* 63 ON_RW                                           */</v>
      </c>
      <c r="AS69" s="66" t="str">
        <f t="shared" si="4"/>
        <v xml:space="preserve">    (U4)0x0000003FU                                                            /* 63 ON_RW                                           */</v>
      </c>
      <c r="AT69" s="66" t="str">
        <f t="shared" ca="1" si="1"/>
        <v xml:space="preserve">    (U1)ALERT_REQ_C_ABS_TT_ON_RW                                               /* 63 ON_RW                                           */</v>
      </c>
    </row>
    <row r="70" spans="1:46" ht="14.2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v>
      </c>
      <c r="AS70" s="67" t="str">
        <f t="shared" si="4"/>
        <v>};</v>
      </c>
      <c r="AT70" s="67" t="str">
        <f t="shared" ref="AT70" si="5">IF(AJ70&lt;&gt;"",AL70&amp;IF(AJ71&lt;&gt;"",","," ")&amp;REPT(" ",78-LEN(AL70))&amp;"/* "&amp;IF(C70&lt;10,"0"&amp;C70,C70)&amp;" "&amp;AJ70&amp;REPT(" ",48-LEN(AJ70))&amp;"*/",IF(AJ69&lt;&gt;"","};",""))</f>
        <v>};</v>
      </c>
    </row>
    <row r="71" spans="1:46">
      <c r="B71" s="143" t="str">
        <f ca="1">IF(B6&lt;&gt;"",B6,"")</f>
        <v>Table TT</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UNKNOWN</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UNKNOWN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FLASH_4HZ</v>
      </c>
      <c r="AK73" s="63"/>
      <c r="AL73" s="63" t="str">
        <f t="shared" si="10"/>
        <v>02</v>
      </c>
      <c r="AM73" s="65" t="str">
        <f t="shared" si="11"/>
        <v>00</v>
      </c>
      <c r="AN73" s="65" t="str">
        <f t="shared" si="12"/>
        <v>00</v>
      </c>
      <c r="AO73" s="65" t="str">
        <f t="shared" si="13"/>
        <v>00</v>
      </c>
      <c r="AQ73" t="str">
        <f t="shared" si="8"/>
        <v xml:space="preserve">    (U4)0x00000002U,                                                           /* 02 FLASH_4HZ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ON</v>
      </c>
      <c r="AK74" s="63"/>
      <c r="AL74" s="63" t="str">
        <f t="shared" si="10"/>
        <v>03</v>
      </c>
      <c r="AM74" s="65" t="str">
        <f t="shared" si="11"/>
        <v>00</v>
      </c>
      <c r="AN74" s="65" t="str">
        <f t="shared" si="12"/>
        <v>00</v>
      </c>
      <c r="AO74" s="65" t="str">
        <f t="shared" si="13"/>
        <v>00</v>
      </c>
      <c r="AQ74" t="str">
        <f t="shared" si="8"/>
        <v xml:space="preserve">    (U4)0x00000003U,                                                           /* 03 ON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FLASH_1HZ</v>
      </c>
      <c r="AK75" s="63"/>
      <c r="AL75" s="63" t="str">
        <f t="shared" si="10"/>
        <v>04</v>
      </c>
      <c r="AM75" s="65" t="str">
        <f t="shared" si="11"/>
        <v>00</v>
      </c>
      <c r="AN75" s="65" t="str">
        <f t="shared" si="12"/>
        <v>00</v>
      </c>
      <c r="AO75" s="65" t="str">
        <f t="shared" si="13"/>
        <v>00</v>
      </c>
      <c r="AQ75" t="str">
        <f t="shared" si="8"/>
        <v xml:space="preserve">    (U4)0x00000004U,                                                           /* 04 FLASH_1HZ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UNKNOWN</v>
      </c>
      <c r="AK76" s="63"/>
      <c r="AL76" s="63" t="str">
        <f t="shared" si="10"/>
        <v>05</v>
      </c>
      <c r="AM76" s="65" t="str">
        <f t="shared" si="11"/>
        <v>00</v>
      </c>
      <c r="AN76" s="65" t="str">
        <f t="shared" si="12"/>
        <v>00</v>
      </c>
      <c r="AO76" s="65" t="str">
        <f t="shared" si="13"/>
        <v>00</v>
      </c>
      <c r="AQ76" t="str">
        <f t="shared" si="8"/>
        <v xml:space="preserve">    (U4)0x00000005U,                                                           /* 05 UNKNOWN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UNKNOWN</v>
      </c>
      <c r="AK77" s="63"/>
      <c r="AL77" s="63" t="str">
        <f t="shared" si="10"/>
        <v>06</v>
      </c>
      <c r="AM77" s="65" t="str">
        <f t="shared" si="11"/>
        <v>00</v>
      </c>
      <c r="AN77" s="65" t="str">
        <f t="shared" si="12"/>
        <v>00</v>
      </c>
      <c r="AO77" s="65" t="str">
        <f t="shared" si="13"/>
        <v>00</v>
      </c>
      <c r="AQ77" t="str">
        <f t="shared" si="8"/>
        <v xml:space="preserve">    (U4)0x00000006U,                                                           /* 06 UNKNOWN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ON</v>
      </c>
      <c r="AK78" s="63"/>
      <c r="AL78" s="63" t="str">
        <f t="shared" si="10"/>
        <v>07</v>
      </c>
      <c r="AM78" s="65" t="str">
        <f t="shared" si="11"/>
        <v>00</v>
      </c>
      <c r="AN78" s="65" t="str">
        <f t="shared" si="12"/>
        <v>00</v>
      </c>
      <c r="AO78" s="65" t="str">
        <f t="shared" si="13"/>
        <v>00</v>
      </c>
      <c r="AQ78" t="str">
        <f t="shared" si="8"/>
        <v xml:space="preserve">    (U4)0x00000007U,                                                           /* 07 ON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0" t="str">
        <f t="shared" si="7"/>
        <v>FLASH_4HZ</v>
      </c>
      <c r="AK81" s="63"/>
      <c r="AL81" s="63" t="str">
        <f t="shared" si="10"/>
        <v>0A</v>
      </c>
      <c r="AM81" s="65" t="str">
        <f t="shared" si="11"/>
        <v>00</v>
      </c>
      <c r="AN81" s="65" t="str">
        <f t="shared" si="12"/>
        <v>00</v>
      </c>
      <c r="AO81" s="65" t="str">
        <f t="shared" si="13"/>
        <v>00</v>
      </c>
      <c r="AQ81" t="str">
        <f t="shared" si="8"/>
        <v xml:space="preserve">    (U4)0x0000000AU,                                                           /* 10 FLASH_4HZ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0" t="str">
        <f t="shared" si="7"/>
        <v>ON_RW</v>
      </c>
      <c r="AK82" s="63"/>
      <c r="AL82" s="63" t="str">
        <f t="shared" si="10"/>
        <v>0B</v>
      </c>
      <c r="AM82" s="65" t="str">
        <f t="shared" si="11"/>
        <v>00</v>
      </c>
      <c r="AN82" s="65" t="str">
        <f t="shared" si="12"/>
        <v>00</v>
      </c>
      <c r="AO82" s="65" t="str">
        <f t="shared" si="13"/>
        <v>00</v>
      </c>
      <c r="AQ82" t="str">
        <f t="shared" si="8"/>
        <v xml:space="preserve">    (U4)0x0000000BU,                                                           /* 11 ON_RW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0" t="str">
        <f t="shared" si="7"/>
        <v>FLASH_1HZ</v>
      </c>
      <c r="AK83" s="63"/>
      <c r="AL83" s="63" t="str">
        <f t="shared" si="10"/>
        <v>0C</v>
      </c>
      <c r="AM83" s="65" t="str">
        <f t="shared" si="11"/>
        <v>00</v>
      </c>
      <c r="AN83" s="65" t="str">
        <f t="shared" si="12"/>
        <v>00</v>
      </c>
      <c r="AO83" s="65" t="str">
        <f t="shared" si="13"/>
        <v>00</v>
      </c>
      <c r="AQ83" t="str">
        <f t="shared" si="8"/>
        <v xml:space="preserve">    (U4)0x0000000CU,                                                           /* 12 FLASH_1HZ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0" t="str">
        <f t="shared" si="7"/>
        <v>ON_RW</v>
      </c>
      <c r="AK86" s="63"/>
      <c r="AL86" s="63" t="str">
        <f t="shared" si="10"/>
        <v>0F</v>
      </c>
      <c r="AM86" s="65" t="str">
        <f t="shared" si="11"/>
        <v>00</v>
      </c>
      <c r="AN86" s="65" t="str">
        <f t="shared" si="12"/>
        <v>00</v>
      </c>
      <c r="AO86" s="65" t="str">
        <f t="shared" si="13"/>
        <v>00</v>
      </c>
      <c r="AQ86" t="str">
        <f t="shared" si="8"/>
        <v xml:space="preserve">    (U4)0x0000000FU,                                                           /* 15 ON_RW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1</v>
      </c>
      <c r="AF87" s="132">
        <f t="shared" si="17"/>
        <v>0</v>
      </c>
      <c r="AG87" s="132">
        <f t="shared" si="17"/>
        <v>0</v>
      </c>
      <c r="AH87" s="132">
        <f t="shared" si="17"/>
        <v>0</v>
      </c>
      <c r="AI87" s="132">
        <f t="shared" si="17"/>
        <v>0</v>
      </c>
      <c r="AJ87" s="50" t="str">
        <f t="shared" si="7"/>
        <v>UNKNOWN</v>
      </c>
      <c r="AK87" s="63"/>
      <c r="AL87" s="63" t="str">
        <f t="shared" si="10"/>
        <v>10</v>
      </c>
      <c r="AM87" s="65" t="str">
        <f t="shared" si="11"/>
        <v>00</v>
      </c>
      <c r="AN87" s="65" t="str">
        <f t="shared" si="12"/>
        <v>00</v>
      </c>
      <c r="AO87" s="65" t="str">
        <f t="shared" si="13"/>
        <v>00</v>
      </c>
      <c r="AQ87" t="str">
        <f t="shared" si="8"/>
        <v xml:space="preserve">    (U4)0x00000010U,                                                           /* 16 UNKNOWN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1</v>
      </c>
      <c r="AF88" s="132">
        <f t="shared" si="17"/>
        <v>0</v>
      </c>
      <c r="AG88" s="132">
        <f t="shared" si="17"/>
        <v>0</v>
      </c>
      <c r="AH88" s="132">
        <f t="shared" si="17"/>
        <v>0</v>
      </c>
      <c r="AI88" s="132">
        <f t="shared" si="17"/>
        <v>1</v>
      </c>
      <c r="AJ88" s="50" t="str">
        <f t="shared" si="7"/>
        <v>UNKNOWN</v>
      </c>
      <c r="AK88" s="63"/>
      <c r="AL88" s="63" t="str">
        <f t="shared" si="10"/>
        <v>11</v>
      </c>
      <c r="AM88" s="65" t="str">
        <f t="shared" si="11"/>
        <v>00</v>
      </c>
      <c r="AN88" s="65" t="str">
        <f t="shared" si="12"/>
        <v>00</v>
      </c>
      <c r="AO88" s="65" t="str">
        <f t="shared" si="13"/>
        <v>00</v>
      </c>
      <c r="AQ88" t="str">
        <f t="shared" si="8"/>
        <v xml:space="preserve">    (U4)0x00000011U,                                                           /* 17 UNKNOWN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1</v>
      </c>
      <c r="AF89" s="132">
        <f t="shared" si="17"/>
        <v>0</v>
      </c>
      <c r="AG89" s="132">
        <f t="shared" si="17"/>
        <v>0</v>
      </c>
      <c r="AH89" s="132">
        <f t="shared" si="17"/>
        <v>1</v>
      </c>
      <c r="AI89" s="132">
        <f t="shared" si="17"/>
        <v>0</v>
      </c>
      <c r="AJ89" s="50" t="str">
        <f t="shared" si="7"/>
        <v>UNKNOWN</v>
      </c>
      <c r="AK89" s="63"/>
      <c r="AL89" s="63" t="str">
        <f t="shared" si="10"/>
        <v>12</v>
      </c>
      <c r="AM89" s="65" t="str">
        <f t="shared" si="11"/>
        <v>00</v>
      </c>
      <c r="AN89" s="65" t="str">
        <f t="shared" si="12"/>
        <v>00</v>
      </c>
      <c r="AO89" s="65" t="str">
        <f t="shared" si="13"/>
        <v>00</v>
      </c>
      <c r="AQ89" t="str">
        <f t="shared" si="8"/>
        <v xml:space="preserve">    (U4)0x00000012U,                                                           /* 18 UNKNOWN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1</v>
      </c>
      <c r="AF90" s="132">
        <f t="shared" si="17"/>
        <v>0</v>
      </c>
      <c r="AG90" s="132">
        <f t="shared" si="17"/>
        <v>0</v>
      </c>
      <c r="AH90" s="132">
        <f t="shared" si="17"/>
        <v>1</v>
      </c>
      <c r="AI90" s="132">
        <f t="shared" si="17"/>
        <v>1</v>
      </c>
      <c r="AJ90" s="50" t="str">
        <f t="shared" si="7"/>
        <v>UNKNOWN</v>
      </c>
      <c r="AK90" s="63"/>
      <c r="AL90" s="63" t="str">
        <f t="shared" si="10"/>
        <v>13</v>
      </c>
      <c r="AM90" s="65" t="str">
        <f t="shared" si="11"/>
        <v>00</v>
      </c>
      <c r="AN90" s="65" t="str">
        <f t="shared" si="12"/>
        <v>00</v>
      </c>
      <c r="AO90" s="65" t="str">
        <f t="shared" si="13"/>
        <v>00</v>
      </c>
      <c r="AQ90" t="str">
        <f t="shared" si="8"/>
        <v xml:space="preserve">    (U4)0x00000013U,                                                           /* 19 UNKNOWN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1</v>
      </c>
      <c r="AF91" s="132">
        <f t="shared" si="17"/>
        <v>0</v>
      </c>
      <c r="AG91" s="132">
        <f t="shared" si="17"/>
        <v>1</v>
      </c>
      <c r="AH91" s="132">
        <f t="shared" si="17"/>
        <v>0</v>
      </c>
      <c r="AI91" s="132">
        <f t="shared" si="17"/>
        <v>0</v>
      </c>
      <c r="AJ91" s="50" t="str">
        <f t="shared" si="7"/>
        <v>UNKNOWN</v>
      </c>
      <c r="AK91" s="63"/>
      <c r="AL91" s="63" t="str">
        <f t="shared" si="10"/>
        <v>14</v>
      </c>
      <c r="AM91" s="65" t="str">
        <f t="shared" si="11"/>
        <v>00</v>
      </c>
      <c r="AN91" s="65" t="str">
        <f t="shared" si="12"/>
        <v>00</v>
      </c>
      <c r="AO91" s="65" t="str">
        <f t="shared" si="13"/>
        <v>00</v>
      </c>
      <c r="AQ91" t="str">
        <f t="shared" si="8"/>
        <v xml:space="preserve">    (U4)0x00000014U,                                                           /* 20 UNKNOWN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1</v>
      </c>
      <c r="AF92" s="132">
        <f t="shared" si="17"/>
        <v>0</v>
      </c>
      <c r="AG92" s="132">
        <f t="shared" si="17"/>
        <v>1</v>
      </c>
      <c r="AH92" s="132">
        <f t="shared" si="17"/>
        <v>0</v>
      </c>
      <c r="AI92" s="132">
        <f t="shared" si="17"/>
        <v>1</v>
      </c>
      <c r="AJ92" s="50" t="str">
        <f t="shared" si="7"/>
        <v>UNKNOWN</v>
      </c>
      <c r="AK92" s="63"/>
      <c r="AL92" s="63" t="str">
        <f t="shared" si="10"/>
        <v>15</v>
      </c>
      <c r="AM92" s="65" t="str">
        <f t="shared" si="11"/>
        <v>00</v>
      </c>
      <c r="AN92" s="65" t="str">
        <f t="shared" si="12"/>
        <v>00</v>
      </c>
      <c r="AO92" s="65" t="str">
        <f t="shared" si="13"/>
        <v>00</v>
      </c>
      <c r="AQ92" t="str">
        <f t="shared" si="8"/>
        <v xml:space="preserve">    (U4)0x00000015U,                                                           /* 21 UNKNOWN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1</v>
      </c>
      <c r="AF93" s="132">
        <f t="shared" si="17"/>
        <v>0</v>
      </c>
      <c r="AG93" s="132">
        <f t="shared" si="17"/>
        <v>1</v>
      </c>
      <c r="AH93" s="132">
        <f t="shared" si="17"/>
        <v>1</v>
      </c>
      <c r="AI93" s="132">
        <f t="shared" si="17"/>
        <v>0</v>
      </c>
      <c r="AJ93" s="50" t="str">
        <f t="shared" si="7"/>
        <v>UNKNOWN</v>
      </c>
      <c r="AK93" s="63"/>
      <c r="AL93" s="63" t="str">
        <f t="shared" si="10"/>
        <v>16</v>
      </c>
      <c r="AM93" s="65" t="str">
        <f t="shared" si="11"/>
        <v>00</v>
      </c>
      <c r="AN93" s="65" t="str">
        <f t="shared" si="12"/>
        <v>00</v>
      </c>
      <c r="AO93" s="65" t="str">
        <f t="shared" si="13"/>
        <v>00</v>
      </c>
      <c r="AQ93" t="str">
        <f t="shared" si="8"/>
        <v xml:space="preserve">    (U4)0x00000016U,                                                           /* 22 UNKNOWN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1</v>
      </c>
      <c r="AF94" s="132">
        <f t="shared" si="17"/>
        <v>0</v>
      </c>
      <c r="AG94" s="132">
        <f t="shared" si="17"/>
        <v>1</v>
      </c>
      <c r="AH94" s="132">
        <f t="shared" si="17"/>
        <v>1</v>
      </c>
      <c r="AI94" s="132">
        <f t="shared" ref="AI94" si="18">IF(AI29=1,1,0)</f>
        <v>1</v>
      </c>
      <c r="AJ94" s="50" t="str">
        <f t="shared" si="7"/>
        <v>UNKNOWN</v>
      </c>
      <c r="AK94" s="63"/>
      <c r="AL94" s="63" t="str">
        <f t="shared" si="10"/>
        <v>17</v>
      </c>
      <c r="AM94" s="65" t="str">
        <f t="shared" si="11"/>
        <v>00</v>
      </c>
      <c r="AN94" s="65" t="str">
        <f t="shared" si="12"/>
        <v>00</v>
      </c>
      <c r="AO94" s="65" t="str">
        <f t="shared" si="13"/>
        <v>00</v>
      </c>
      <c r="AQ94" t="str">
        <f t="shared" si="8"/>
        <v xml:space="preserve">    (U4)0x00000017U,                                                           /* 23 UNKNOWN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1</v>
      </c>
      <c r="AF95" s="132">
        <f t="shared" si="19"/>
        <v>1</v>
      </c>
      <c r="AG95" s="132">
        <f t="shared" si="19"/>
        <v>0</v>
      </c>
      <c r="AH95" s="132">
        <f t="shared" si="19"/>
        <v>0</v>
      </c>
      <c r="AI95" s="132">
        <f t="shared" si="19"/>
        <v>0</v>
      </c>
      <c r="AJ95" s="50" t="str">
        <f t="shared" si="7"/>
        <v>UNKNOWN</v>
      </c>
      <c r="AK95" s="63"/>
      <c r="AL95" s="63" t="str">
        <f t="shared" si="10"/>
        <v>18</v>
      </c>
      <c r="AM95" s="65" t="str">
        <f t="shared" si="11"/>
        <v>00</v>
      </c>
      <c r="AN95" s="65" t="str">
        <f t="shared" si="12"/>
        <v>00</v>
      </c>
      <c r="AO95" s="65" t="str">
        <f t="shared" si="13"/>
        <v>00</v>
      </c>
      <c r="AQ95" t="str">
        <f t="shared" si="8"/>
        <v xml:space="preserve">    (U4)0x00000018U,                                                           /* 24 UNKNOWN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1</v>
      </c>
      <c r="AF96" s="132">
        <f t="shared" si="19"/>
        <v>1</v>
      </c>
      <c r="AG96" s="132">
        <f t="shared" si="19"/>
        <v>0</v>
      </c>
      <c r="AH96" s="132">
        <f t="shared" si="19"/>
        <v>0</v>
      </c>
      <c r="AI96" s="132">
        <f t="shared" si="19"/>
        <v>1</v>
      </c>
      <c r="AJ96" s="50" t="str">
        <f t="shared" si="7"/>
        <v>UNKNOWN</v>
      </c>
      <c r="AK96" s="63"/>
      <c r="AL96" s="63" t="str">
        <f t="shared" si="10"/>
        <v>19</v>
      </c>
      <c r="AM96" s="65" t="str">
        <f t="shared" si="11"/>
        <v>00</v>
      </c>
      <c r="AN96" s="65" t="str">
        <f t="shared" si="12"/>
        <v>00</v>
      </c>
      <c r="AO96" s="65" t="str">
        <f t="shared" si="13"/>
        <v>00</v>
      </c>
      <c r="AQ96" t="str">
        <f t="shared" si="8"/>
        <v xml:space="preserve">    (U4)0x00000019U,                                                           /* 25 UNKNOWN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1</v>
      </c>
      <c r="AF97" s="132">
        <f t="shared" si="19"/>
        <v>1</v>
      </c>
      <c r="AG97" s="132">
        <f t="shared" si="19"/>
        <v>0</v>
      </c>
      <c r="AH97" s="132">
        <f t="shared" si="19"/>
        <v>1</v>
      </c>
      <c r="AI97" s="132">
        <f t="shared" si="19"/>
        <v>0</v>
      </c>
      <c r="AJ97" s="50" t="str">
        <f t="shared" si="7"/>
        <v>UNKNOWN</v>
      </c>
      <c r="AK97" s="63"/>
      <c r="AL97" s="63" t="str">
        <f t="shared" si="10"/>
        <v>1A</v>
      </c>
      <c r="AM97" s="65" t="str">
        <f t="shared" si="11"/>
        <v>00</v>
      </c>
      <c r="AN97" s="65" t="str">
        <f t="shared" si="12"/>
        <v>00</v>
      </c>
      <c r="AO97" s="65" t="str">
        <f t="shared" si="13"/>
        <v>00</v>
      </c>
      <c r="AQ97" t="str">
        <f t="shared" si="8"/>
        <v xml:space="preserve">    (U4)0x0000001AU,                                                           /* 26 UNKNOWN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1</v>
      </c>
      <c r="AF98" s="132">
        <f t="shared" si="19"/>
        <v>1</v>
      </c>
      <c r="AG98" s="132">
        <f t="shared" si="19"/>
        <v>0</v>
      </c>
      <c r="AH98" s="132">
        <f t="shared" si="19"/>
        <v>1</v>
      </c>
      <c r="AI98" s="132">
        <f t="shared" si="19"/>
        <v>1</v>
      </c>
      <c r="AJ98" s="50" t="str">
        <f t="shared" si="7"/>
        <v>UNKNOWN</v>
      </c>
      <c r="AK98" s="63"/>
      <c r="AL98" s="63" t="str">
        <f t="shared" si="10"/>
        <v>1B</v>
      </c>
      <c r="AM98" s="65" t="str">
        <f t="shared" si="11"/>
        <v>00</v>
      </c>
      <c r="AN98" s="65" t="str">
        <f t="shared" si="12"/>
        <v>00</v>
      </c>
      <c r="AO98" s="65" t="str">
        <f t="shared" si="13"/>
        <v>00</v>
      </c>
      <c r="AQ98" t="str">
        <f t="shared" si="8"/>
        <v xml:space="preserve">    (U4)0x0000001BU,                                                           /* 27 UNKNOWN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1</v>
      </c>
      <c r="AF99" s="132">
        <f t="shared" si="19"/>
        <v>1</v>
      </c>
      <c r="AG99" s="132">
        <f t="shared" si="19"/>
        <v>1</v>
      </c>
      <c r="AH99" s="132">
        <f t="shared" si="19"/>
        <v>0</v>
      </c>
      <c r="AI99" s="132">
        <f t="shared" si="19"/>
        <v>0</v>
      </c>
      <c r="AJ99" s="50" t="str">
        <f t="shared" si="7"/>
        <v>UNKNOWN</v>
      </c>
      <c r="AK99" s="63"/>
      <c r="AL99" s="63" t="str">
        <f t="shared" si="10"/>
        <v>1C</v>
      </c>
      <c r="AM99" s="65" t="str">
        <f t="shared" si="11"/>
        <v>00</v>
      </c>
      <c r="AN99" s="65" t="str">
        <f t="shared" si="12"/>
        <v>00</v>
      </c>
      <c r="AO99" s="65" t="str">
        <f t="shared" si="13"/>
        <v>00</v>
      </c>
      <c r="AQ99" t="str">
        <f t="shared" si="8"/>
        <v xml:space="preserve">    (U4)0x0000001CU,                                                           /* 28 UNKNOWN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1</v>
      </c>
      <c r="AF100" s="132">
        <f t="shared" si="19"/>
        <v>1</v>
      </c>
      <c r="AG100" s="132">
        <f t="shared" si="19"/>
        <v>1</v>
      </c>
      <c r="AH100" s="132">
        <f t="shared" si="19"/>
        <v>0</v>
      </c>
      <c r="AI100" s="132">
        <f t="shared" si="19"/>
        <v>1</v>
      </c>
      <c r="AJ100" s="50" t="str">
        <f t="shared" si="7"/>
        <v>UNKNOWN</v>
      </c>
      <c r="AK100" s="63"/>
      <c r="AL100" s="63" t="str">
        <f t="shared" si="10"/>
        <v>1D</v>
      </c>
      <c r="AM100" s="65" t="str">
        <f t="shared" si="11"/>
        <v>00</v>
      </c>
      <c r="AN100" s="65" t="str">
        <f t="shared" si="12"/>
        <v>00</v>
      </c>
      <c r="AO100" s="65" t="str">
        <f t="shared" si="13"/>
        <v>00</v>
      </c>
      <c r="AQ100" t="str">
        <f t="shared" si="8"/>
        <v xml:space="preserve">    (U4)0x0000001DU,                                                           /* 29 UNKNOWN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1</v>
      </c>
      <c r="AF101" s="132">
        <f t="shared" si="19"/>
        <v>1</v>
      </c>
      <c r="AG101" s="132">
        <f t="shared" si="19"/>
        <v>1</v>
      </c>
      <c r="AH101" s="132">
        <f t="shared" si="19"/>
        <v>1</v>
      </c>
      <c r="AI101" s="132">
        <f t="shared" si="19"/>
        <v>0</v>
      </c>
      <c r="AJ101" s="50" t="str">
        <f t="shared" si="7"/>
        <v>UNKNOWN</v>
      </c>
      <c r="AK101" s="63"/>
      <c r="AL101" s="63" t="str">
        <f t="shared" si="10"/>
        <v>1E</v>
      </c>
      <c r="AM101" s="65" t="str">
        <f t="shared" si="11"/>
        <v>00</v>
      </c>
      <c r="AN101" s="65" t="str">
        <f t="shared" si="12"/>
        <v>00</v>
      </c>
      <c r="AO101" s="65" t="str">
        <f t="shared" si="13"/>
        <v>00</v>
      </c>
      <c r="AQ101" t="str">
        <f t="shared" si="8"/>
        <v xml:space="preserve">    (U4)0x0000001EU,                                                           /* 30 UNKNOWN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1</v>
      </c>
      <c r="AF102" s="132">
        <f t="shared" si="19"/>
        <v>1</v>
      </c>
      <c r="AG102" s="132">
        <f t="shared" si="19"/>
        <v>1</v>
      </c>
      <c r="AH102" s="132">
        <f t="shared" si="19"/>
        <v>1</v>
      </c>
      <c r="AI102" s="132">
        <f t="shared" ref="AI102" si="20">IF(AI37=1,1,0)</f>
        <v>1</v>
      </c>
      <c r="AJ102" s="50" t="str">
        <f t="shared" si="7"/>
        <v>UNKNOWN</v>
      </c>
      <c r="AK102" s="63"/>
      <c r="AL102" s="63" t="str">
        <f t="shared" si="10"/>
        <v>1F</v>
      </c>
      <c r="AM102" s="65" t="str">
        <f t="shared" si="11"/>
        <v>00</v>
      </c>
      <c r="AN102" s="65" t="str">
        <f t="shared" si="12"/>
        <v>00</v>
      </c>
      <c r="AO102" s="65" t="str">
        <f t="shared" si="13"/>
        <v>00</v>
      </c>
      <c r="AQ102" t="str">
        <f t="shared" si="8"/>
        <v xml:space="preserve">    (U4)0x0000001FU,                                                           /* 31 UNKNOWN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1</v>
      </c>
      <c r="AE103" s="132">
        <f t="shared" si="21"/>
        <v>0</v>
      </c>
      <c r="AF103" s="132">
        <f t="shared" si="21"/>
        <v>0</v>
      </c>
      <c r="AG103" s="132">
        <f t="shared" si="21"/>
        <v>0</v>
      </c>
      <c r="AH103" s="132">
        <f t="shared" si="21"/>
        <v>0</v>
      </c>
      <c r="AI103" s="132">
        <f t="shared" si="21"/>
        <v>0</v>
      </c>
      <c r="AJ103" s="50" t="str">
        <f t="shared" si="7"/>
        <v>ON_RW</v>
      </c>
      <c r="AK103" s="63"/>
      <c r="AL103" s="63" t="str">
        <f t="shared" si="10"/>
        <v>20</v>
      </c>
      <c r="AM103" s="65" t="str">
        <f t="shared" si="11"/>
        <v>00</v>
      </c>
      <c r="AN103" s="65" t="str">
        <f t="shared" si="12"/>
        <v>00</v>
      </c>
      <c r="AO103" s="65" t="str">
        <f t="shared" si="13"/>
        <v>00</v>
      </c>
      <c r="AQ103" t="str">
        <f t="shared" si="8"/>
        <v xml:space="preserve">    (U4)0x00000020U,                                                           /* 32 ON_RW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1</v>
      </c>
      <c r="AE104" s="132">
        <f t="shared" si="21"/>
        <v>0</v>
      </c>
      <c r="AF104" s="132">
        <f t="shared" si="21"/>
        <v>0</v>
      </c>
      <c r="AG104" s="132">
        <f t="shared" si="21"/>
        <v>0</v>
      </c>
      <c r="AH104" s="132">
        <f t="shared" si="21"/>
        <v>0</v>
      </c>
      <c r="AI104" s="132">
        <f t="shared" si="21"/>
        <v>1</v>
      </c>
      <c r="AJ104" s="50" t="str">
        <f t="shared" si="7"/>
        <v>ON_RW</v>
      </c>
      <c r="AK104" s="63"/>
      <c r="AL104" s="63" t="str">
        <f t="shared" si="10"/>
        <v>21</v>
      </c>
      <c r="AM104" s="65" t="str">
        <f t="shared" si="11"/>
        <v>00</v>
      </c>
      <c r="AN104" s="65" t="str">
        <f t="shared" si="12"/>
        <v>00</v>
      </c>
      <c r="AO104" s="65" t="str">
        <f t="shared" si="13"/>
        <v>00</v>
      </c>
      <c r="AQ104" t="str">
        <f t="shared" si="8"/>
        <v xml:space="preserve">    (U4)0x00000021U,                                                           /* 33 ON_RW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1</v>
      </c>
      <c r="AE105" s="132">
        <f t="shared" si="21"/>
        <v>0</v>
      </c>
      <c r="AF105" s="132">
        <f t="shared" si="21"/>
        <v>0</v>
      </c>
      <c r="AG105" s="132">
        <f t="shared" si="21"/>
        <v>0</v>
      </c>
      <c r="AH105" s="132">
        <f t="shared" si="21"/>
        <v>1</v>
      </c>
      <c r="AI105" s="132">
        <f t="shared" si="21"/>
        <v>0</v>
      </c>
      <c r="AJ105" s="50" t="str">
        <f t="shared" si="7"/>
        <v>ON_RW</v>
      </c>
      <c r="AK105" s="63"/>
      <c r="AL105" s="63" t="str">
        <f t="shared" si="10"/>
        <v>22</v>
      </c>
      <c r="AM105" s="65" t="str">
        <f t="shared" si="11"/>
        <v>00</v>
      </c>
      <c r="AN105" s="65" t="str">
        <f t="shared" si="12"/>
        <v>00</v>
      </c>
      <c r="AO105" s="65" t="str">
        <f t="shared" si="13"/>
        <v>00</v>
      </c>
      <c r="AQ105" t="str">
        <f t="shared" si="8"/>
        <v xml:space="preserve">    (U4)0x00000022U,                                                           /* 34 ON_RW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1</v>
      </c>
      <c r="AE106" s="132">
        <f t="shared" si="21"/>
        <v>0</v>
      </c>
      <c r="AF106" s="132">
        <f t="shared" si="21"/>
        <v>0</v>
      </c>
      <c r="AG106" s="132">
        <f t="shared" si="21"/>
        <v>0</v>
      </c>
      <c r="AH106" s="132">
        <f t="shared" si="21"/>
        <v>1</v>
      </c>
      <c r="AI106" s="132">
        <f t="shared" si="21"/>
        <v>1</v>
      </c>
      <c r="AJ106" s="50" t="str">
        <f t="shared" si="7"/>
        <v>ON_RW</v>
      </c>
      <c r="AK106" s="63"/>
      <c r="AL106" s="63" t="str">
        <f t="shared" si="10"/>
        <v>23</v>
      </c>
      <c r="AM106" s="65" t="str">
        <f t="shared" si="11"/>
        <v>00</v>
      </c>
      <c r="AN106" s="65" t="str">
        <f t="shared" si="12"/>
        <v>00</v>
      </c>
      <c r="AO106" s="65" t="str">
        <f t="shared" si="13"/>
        <v>00</v>
      </c>
      <c r="AQ106" t="str">
        <f t="shared" si="8"/>
        <v xml:space="preserve">    (U4)0x00000023U,                                                           /* 35 ON_RW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1</v>
      </c>
      <c r="AE107" s="132">
        <f t="shared" si="21"/>
        <v>0</v>
      </c>
      <c r="AF107" s="132">
        <f t="shared" si="21"/>
        <v>0</v>
      </c>
      <c r="AG107" s="132">
        <f t="shared" si="21"/>
        <v>1</v>
      </c>
      <c r="AH107" s="132">
        <f t="shared" si="21"/>
        <v>0</v>
      </c>
      <c r="AI107" s="132">
        <f t="shared" si="21"/>
        <v>0</v>
      </c>
      <c r="AJ107" s="50" t="str">
        <f t="shared" si="7"/>
        <v>ON_RW</v>
      </c>
      <c r="AK107" s="63"/>
      <c r="AL107" s="63" t="str">
        <f t="shared" si="10"/>
        <v>24</v>
      </c>
      <c r="AM107" s="65" t="str">
        <f t="shared" si="11"/>
        <v>00</v>
      </c>
      <c r="AN107" s="65" t="str">
        <f t="shared" si="12"/>
        <v>00</v>
      </c>
      <c r="AO107" s="65" t="str">
        <f t="shared" si="13"/>
        <v>00</v>
      </c>
      <c r="AQ107" t="str">
        <f t="shared" si="8"/>
        <v xml:space="preserve">    (U4)0x00000024U,                                                           /* 36 ON_RW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1</v>
      </c>
      <c r="AE108" s="132">
        <f t="shared" si="21"/>
        <v>0</v>
      </c>
      <c r="AF108" s="132">
        <f t="shared" si="21"/>
        <v>0</v>
      </c>
      <c r="AG108" s="132">
        <f t="shared" si="21"/>
        <v>1</v>
      </c>
      <c r="AH108" s="132">
        <f t="shared" si="21"/>
        <v>0</v>
      </c>
      <c r="AI108" s="132">
        <f t="shared" si="21"/>
        <v>1</v>
      </c>
      <c r="AJ108" s="50" t="str">
        <f t="shared" si="7"/>
        <v>ON_RW</v>
      </c>
      <c r="AK108" s="63"/>
      <c r="AL108" s="63" t="str">
        <f t="shared" si="10"/>
        <v>25</v>
      </c>
      <c r="AM108" s="65" t="str">
        <f t="shared" si="11"/>
        <v>00</v>
      </c>
      <c r="AN108" s="65" t="str">
        <f t="shared" si="12"/>
        <v>00</v>
      </c>
      <c r="AO108" s="65" t="str">
        <f t="shared" si="13"/>
        <v>00</v>
      </c>
      <c r="AQ108" t="str">
        <f t="shared" si="8"/>
        <v xml:space="preserve">    (U4)0x00000025U,                                                           /* 37 ON_RW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1</v>
      </c>
      <c r="AE109" s="132">
        <f t="shared" si="21"/>
        <v>0</v>
      </c>
      <c r="AF109" s="132">
        <f t="shared" si="21"/>
        <v>0</v>
      </c>
      <c r="AG109" s="132">
        <f t="shared" si="21"/>
        <v>1</v>
      </c>
      <c r="AH109" s="132">
        <f t="shared" si="21"/>
        <v>1</v>
      </c>
      <c r="AI109" s="132">
        <f t="shared" si="21"/>
        <v>0</v>
      </c>
      <c r="AJ109" s="50" t="str">
        <f t="shared" si="7"/>
        <v>ON_RW</v>
      </c>
      <c r="AK109" s="63"/>
      <c r="AL109" s="63" t="str">
        <f t="shared" si="10"/>
        <v>26</v>
      </c>
      <c r="AM109" s="65" t="str">
        <f t="shared" si="11"/>
        <v>00</v>
      </c>
      <c r="AN109" s="65" t="str">
        <f t="shared" si="12"/>
        <v>00</v>
      </c>
      <c r="AO109" s="65" t="str">
        <f t="shared" si="13"/>
        <v>00</v>
      </c>
      <c r="AQ109" t="str">
        <f t="shared" si="8"/>
        <v xml:space="preserve">    (U4)0x00000026U,                                                           /* 38 ON_RW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1</v>
      </c>
      <c r="AE110" s="132">
        <f t="shared" si="21"/>
        <v>0</v>
      </c>
      <c r="AF110" s="132">
        <f t="shared" si="21"/>
        <v>0</v>
      </c>
      <c r="AG110" s="132">
        <f t="shared" si="21"/>
        <v>1</v>
      </c>
      <c r="AH110" s="132">
        <f t="shared" si="21"/>
        <v>1</v>
      </c>
      <c r="AI110" s="132">
        <f t="shared" ref="AI110" si="22">IF(AI45=1,1,0)</f>
        <v>1</v>
      </c>
      <c r="AJ110" s="50" t="str">
        <f t="shared" si="7"/>
        <v>ON_RW</v>
      </c>
      <c r="AK110" s="63"/>
      <c r="AL110" s="63" t="str">
        <f t="shared" si="10"/>
        <v>27</v>
      </c>
      <c r="AM110" s="65" t="str">
        <f t="shared" si="11"/>
        <v>00</v>
      </c>
      <c r="AN110" s="65" t="str">
        <f t="shared" si="12"/>
        <v>00</v>
      </c>
      <c r="AO110" s="65" t="str">
        <f t="shared" si="13"/>
        <v>00</v>
      </c>
      <c r="AQ110" t="str">
        <f t="shared" si="8"/>
        <v xml:space="preserve">    (U4)0x00000027U,                                                           /* 39 ON_RW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1</v>
      </c>
      <c r="AE111" s="132">
        <f t="shared" si="23"/>
        <v>0</v>
      </c>
      <c r="AF111" s="132">
        <f t="shared" si="23"/>
        <v>1</v>
      </c>
      <c r="AG111" s="132">
        <f t="shared" si="23"/>
        <v>0</v>
      </c>
      <c r="AH111" s="132">
        <f t="shared" si="23"/>
        <v>0</v>
      </c>
      <c r="AI111" s="132">
        <f t="shared" si="23"/>
        <v>0</v>
      </c>
      <c r="AJ111" s="50" t="str">
        <f t="shared" si="7"/>
        <v>ON_RW</v>
      </c>
      <c r="AK111" s="63"/>
      <c r="AL111" s="63" t="str">
        <f t="shared" si="10"/>
        <v>28</v>
      </c>
      <c r="AM111" s="65" t="str">
        <f t="shared" si="11"/>
        <v>00</v>
      </c>
      <c r="AN111" s="65" t="str">
        <f t="shared" si="12"/>
        <v>00</v>
      </c>
      <c r="AO111" s="65" t="str">
        <f t="shared" si="13"/>
        <v>00</v>
      </c>
      <c r="AQ111" t="str">
        <f t="shared" si="8"/>
        <v xml:space="preserve">    (U4)0x00000028U,                                                           /* 40 ON_RW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1</v>
      </c>
      <c r="AE112" s="132">
        <f t="shared" si="23"/>
        <v>0</v>
      </c>
      <c r="AF112" s="132">
        <f t="shared" si="23"/>
        <v>1</v>
      </c>
      <c r="AG112" s="132">
        <f t="shared" si="23"/>
        <v>0</v>
      </c>
      <c r="AH112" s="132">
        <f t="shared" si="23"/>
        <v>0</v>
      </c>
      <c r="AI112" s="132">
        <f t="shared" si="23"/>
        <v>1</v>
      </c>
      <c r="AJ112" s="50" t="str">
        <f t="shared" si="7"/>
        <v>ON_RW</v>
      </c>
      <c r="AK112" s="63"/>
      <c r="AL112" s="63" t="str">
        <f t="shared" si="10"/>
        <v>29</v>
      </c>
      <c r="AM112" s="65" t="str">
        <f t="shared" si="11"/>
        <v>00</v>
      </c>
      <c r="AN112" s="65" t="str">
        <f t="shared" si="12"/>
        <v>00</v>
      </c>
      <c r="AO112" s="65" t="str">
        <f t="shared" si="13"/>
        <v>00</v>
      </c>
      <c r="AQ112" t="str">
        <f t="shared" si="8"/>
        <v xml:space="preserve">    (U4)0x00000029U,                                                           /* 41 ON_RW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1</v>
      </c>
      <c r="AE113" s="132">
        <f t="shared" si="23"/>
        <v>0</v>
      </c>
      <c r="AF113" s="132">
        <f t="shared" si="23"/>
        <v>1</v>
      </c>
      <c r="AG113" s="132">
        <f t="shared" si="23"/>
        <v>0</v>
      </c>
      <c r="AH113" s="132">
        <f t="shared" si="23"/>
        <v>1</v>
      </c>
      <c r="AI113" s="132">
        <f t="shared" si="23"/>
        <v>0</v>
      </c>
      <c r="AJ113" s="50" t="str">
        <f t="shared" si="7"/>
        <v>ON_RW</v>
      </c>
      <c r="AK113" s="63"/>
      <c r="AL113" s="63" t="str">
        <f t="shared" si="10"/>
        <v>2A</v>
      </c>
      <c r="AM113" s="65" t="str">
        <f t="shared" si="11"/>
        <v>00</v>
      </c>
      <c r="AN113" s="65" t="str">
        <f t="shared" si="12"/>
        <v>00</v>
      </c>
      <c r="AO113" s="65" t="str">
        <f t="shared" si="13"/>
        <v>00</v>
      </c>
      <c r="AQ113" t="str">
        <f t="shared" si="8"/>
        <v xml:space="preserve">    (U4)0x0000002AU,                                                           /* 42 ON_RW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1</v>
      </c>
      <c r="AE114" s="132">
        <f t="shared" si="23"/>
        <v>0</v>
      </c>
      <c r="AF114" s="132">
        <f t="shared" si="23"/>
        <v>1</v>
      </c>
      <c r="AG114" s="132">
        <f t="shared" si="23"/>
        <v>0</v>
      </c>
      <c r="AH114" s="132">
        <f t="shared" si="23"/>
        <v>1</v>
      </c>
      <c r="AI114" s="132">
        <f t="shared" si="23"/>
        <v>1</v>
      </c>
      <c r="AJ114" s="50" t="str">
        <f t="shared" si="7"/>
        <v>ON_RW</v>
      </c>
      <c r="AK114" s="63"/>
      <c r="AL114" s="63" t="str">
        <f t="shared" si="10"/>
        <v>2B</v>
      </c>
      <c r="AM114" s="65" t="str">
        <f t="shared" si="11"/>
        <v>00</v>
      </c>
      <c r="AN114" s="65" t="str">
        <f t="shared" si="12"/>
        <v>00</v>
      </c>
      <c r="AO114" s="65" t="str">
        <f t="shared" si="13"/>
        <v>00</v>
      </c>
      <c r="AQ114" t="str">
        <f t="shared" si="8"/>
        <v xml:space="preserve">    (U4)0x0000002BU,                                                           /* 43 ON_RW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1</v>
      </c>
      <c r="AE115" s="132">
        <f t="shared" si="23"/>
        <v>0</v>
      </c>
      <c r="AF115" s="132">
        <f t="shared" si="23"/>
        <v>1</v>
      </c>
      <c r="AG115" s="132">
        <f t="shared" si="23"/>
        <v>1</v>
      </c>
      <c r="AH115" s="132">
        <f t="shared" si="23"/>
        <v>0</v>
      </c>
      <c r="AI115" s="132">
        <f t="shared" si="23"/>
        <v>0</v>
      </c>
      <c r="AJ115" s="50" t="str">
        <f t="shared" si="7"/>
        <v>ON_RW</v>
      </c>
      <c r="AK115" s="63"/>
      <c r="AL115" s="63" t="str">
        <f t="shared" si="10"/>
        <v>2C</v>
      </c>
      <c r="AM115" s="65" t="str">
        <f t="shared" si="11"/>
        <v>00</v>
      </c>
      <c r="AN115" s="65" t="str">
        <f t="shared" si="12"/>
        <v>00</v>
      </c>
      <c r="AO115" s="65" t="str">
        <f t="shared" si="13"/>
        <v>00</v>
      </c>
      <c r="AQ115" t="str">
        <f t="shared" si="8"/>
        <v xml:space="preserve">    (U4)0x0000002CU,                                                           /* 44 ON_RW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1</v>
      </c>
      <c r="AE116" s="132">
        <f t="shared" si="23"/>
        <v>0</v>
      </c>
      <c r="AF116" s="132">
        <f t="shared" si="23"/>
        <v>1</v>
      </c>
      <c r="AG116" s="132">
        <f t="shared" si="23"/>
        <v>1</v>
      </c>
      <c r="AH116" s="132">
        <f t="shared" si="23"/>
        <v>0</v>
      </c>
      <c r="AI116" s="132">
        <f t="shared" si="23"/>
        <v>1</v>
      </c>
      <c r="AJ116" s="50" t="str">
        <f t="shared" si="7"/>
        <v>ON_RW</v>
      </c>
      <c r="AK116" s="63"/>
      <c r="AL116" s="63" t="str">
        <f t="shared" si="10"/>
        <v>2D</v>
      </c>
      <c r="AM116" s="65" t="str">
        <f t="shared" si="11"/>
        <v>00</v>
      </c>
      <c r="AN116" s="65" t="str">
        <f t="shared" si="12"/>
        <v>00</v>
      </c>
      <c r="AO116" s="65" t="str">
        <f t="shared" si="13"/>
        <v>00</v>
      </c>
      <c r="AQ116" t="str">
        <f t="shared" si="8"/>
        <v xml:space="preserve">    (U4)0x0000002DU,                                                           /* 45 ON_RW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1</v>
      </c>
      <c r="AE117" s="132">
        <f t="shared" si="23"/>
        <v>0</v>
      </c>
      <c r="AF117" s="132">
        <f t="shared" si="23"/>
        <v>1</v>
      </c>
      <c r="AG117" s="132">
        <f t="shared" si="23"/>
        <v>1</v>
      </c>
      <c r="AH117" s="132">
        <f t="shared" si="23"/>
        <v>1</v>
      </c>
      <c r="AI117" s="132">
        <f t="shared" si="23"/>
        <v>0</v>
      </c>
      <c r="AJ117" s="50" t="str">
        <f t="shared" si="7"/>
        <v>ON_RW</v>
      </c>
      <c r="AK117" s="63"/>
      <c r="AL117" s="63" t="str">
        <f t="shared" si="10"/>
        <v>2E</v>
      </c>
      <c r="AM117" s="65" t="str">
        <f t="shared" si="11"/>
        <v>00</v>
      </c>
      <c r="AN117" s="65" t="str">
        <f t="shared" si="12"/>
        <v>00</v>
      </c>
      <c r="AO117" s="65" t="str">
        <f t="shared" si="13"/>
        <v>00</v>
      </c>
      <c r="AQ117" t="str">
        <f t="shared" si="8"/>
        <v xml:space="preserve">    (U4)0x0000002EU,                                                           /* 46 ON_RW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1</v>
      </c>
      <c r="AE118" s="132">
        <f t="shared" si="23"/>
        <v>0</v>
      </c>
      <c r="AF118" s="132">
        <f t="shared" si="23"/>
        <v>1</v>
      </c>
      <c r="AG118" s="132">
        <f t="shared" si="23"/>
        <v>1</v>
      </c>
      <c r="AH118" s="132">
        <f t="shared" si="23"/>
        <v>1</v>
      </c>
      <c r="AI118" s="132">
        <f t="shared" ref="AI118" si="24">IF(AI53=1,1,0)</f>
        <v>1</v>
      </c>
      <c r="AJ118" s="50" t="str">
        <f t="shared" si="7"/>
        <v>ON_RW</v>
      </c>
      <c r="AK118" s="63"/>
      <c r="AL118" s="63" t="str">
        <f t="shared" si="10"/>
        <v>2F</v>
      </c>
      <c r="AM118" s="65" t="str">
        <f t="shared" si="11"/>
        <v>00</v>
      </c>
      <c r="AN118" s="65" t="str">
        <f t="shared" si="12"/>
        <v>00</v>
      </c>
      <c r="AO118" s="65" t="str">
        <f t="shared" si="13"/>
        <v>00</v>
      </c>
      <c r="AQ118" t="str">
        <f t="shared" si="8"/>
        <v xml:space="preserve">    (U4)0x0000002FU,                                                           /* 47 ON_RW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1</v>
      </c>
      <c r="AE119" s="132">
        <f t="shared" si="25"/>
        <v>1</v>
      </c>
      <c r="AF119" s="132">
        <f t="shared" si="25"/>
        <v>0</v>
      </c>
      <c r="AG119" s="132">
        <f t="shared" si="25"/>
        <v>0</v>
      </c>
      <c r="AH119" s="132">
        <f t="shared" si="25"/>
        <v>0</v>
      </c>
      <c r="AI119" s="132">
        <f t="shared" si="25"/>
        <v>0</v>
      </c>
      <c r="AJ119" s="50" t="str">
        <f t="shared" si="7"/>
        <v>ON_RW</v>
      </c>
      <c r="AK119" s="63"/>
      <c r="AL119" s="63" t="str">
        <f t="shared" si="10"/>
        <v>30</v>
      </c>
      <c r="AM119" s="65" t="str">
        <f t="shared" si="11"/>
        <v>00</v>
      </c>
      <c r="AN119" s="65" t="str">
        <f t="shared" si="12"/>
        <v>00</v>
      </c>
      <c r="AO119" s="65" t="str">
        <f t="shared" si="13"/>
        <v>00</v>
      </c>
      <c r="AQ119" t="str">
        <f t="shared" si="8"/>
        <v xml:space="preserve">    (U4)0x00000030U,                                                           /* 48 ON_RW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1</v>
      </c>
      <c r="AE120" s="132">
        <f t="shared" si="25"/>
        <v>1</v>
      </c>
      <c r="AF120" s="132">
        <f t="shared" si="25"/>
        <v>0</v>
      </c>
      <c r="AG120" s="132">
        <f t="shared" si="25"/>
        <v>0</v>
      </c>
      <c r="AH120" s="132">
        <f t="shared" si="25"/>
        <v>0</v>
      </c>
      <c r="AI120" s="132">
        <f t="shared" si="25"/>
        <v>1</v>
      </c>
      <c r="AJ120" s="50" t="str">
        <f t="shared" si="7"/>
        <v>ON_RW</v>
      </c>
      <c r="AK120" s="63"/>
      <c r="AL120" s="63" t="str">
        <f t="shared" si="10"/>
        <v>31</v>
      </c>
      <c r="AM120" s="65" t="str">
        <f t="shared" si="11"/>
        <v>00</v>
      </c>
      <c r="AN120" s="65" t="str">
        <f t="shared" si="12"/>
        <v>00</v>
      </c>
      <c r="AO120" s="65" t="str">
        <f t="shared" si="13"/>
        <v>00</v>
      </c>
      <c r="AQ120" t="str">
        <f t="shared" si="8"/>
        <v xml:space="preserve">    (U4)0x00000031U,                                                           /* 49 ON_RW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1</v>
      </c>
      <c r="AE121" s="132">
        <f t="shared" si="25"/>
        <v>1</v>
      </c>
      <c r="AF121" s="132">
        <f t="shared" si="25"/>
        <v>0</v>
      </c>
      <c r="AG121" s="132">
        <f t="shared" si="25"/>
        <v>0</v>
      </c>
      <c r="AH121" s="132">
        <f t="shared" si="25"/>
        <v>1</v>
      </c>
      <c r="AI121" s="132">
        <f t="shared" si="25"/>
        <v>0</v>
      </c>
      <c r="AJ121" s="50" t="str">
        <f t="shared" si="7"/>
        <v>ON_RW</v>
      </c>
      <c r="AK121" s="63"/>
      <c r="AL121" s="63" t="str">
        <f t="shared" si="10"/>
        <v>32</v>
      </c>
      <c r="AM121" s="65" t="str">
        <f t="shared" si="11"/>
        <v>00</v>
      </c>
      <c r="AN121" s="65" t="str">
        <f t="shared" si="12"/>
        <v>00</v>
      </c>
      <c r="AO121" s="65" t="str">
        <f t="shared" si="13"/>
        <v>00</v>
      </c>
      <c r="AQ121" t="str">
        <f t="shared" si="8"/>
        <v xml:space="preserve">    (U4)0x00000032U,                                                           /* 50 ON_RW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1</v>
      </c>
      <c r="AE122" s="132">
        <f t="shared" si="25"/>
        <v>1</v>
      </c>
      <c r="AF122" s="132">
        <f t="shared" si="25"/>
        <v>0</v>
      </c>
      <c r="AG122" s="132">
        <f t="shared" si="25"/>
        <v>0</v>
      </c>
      <c r="AH122" s="132">
        <f t="shared" si="25"/>
        <v>1</v>
      </c>
      <c r="AI122" s="132">
        <f t="shared" si="25"/>
        <v>1</v>
      </c>
      <c r="AJ122" s="50" t="str">
        <f t="shared" si="7"/>
        <v>ON_RW</v>
      </c>
      <c r="AK122" s="63"/>
      <c r="AL122" s="63" t="str">
        <f t="shared" si="10"/>
        <v>33</v>
      </c>
      <c r="AM122" s="65" t="str">
        <f t="shared" si="11"/>
        <v>00</v>
      </c>
      <c r="AN122" s="65" t="str">
        <f t="shared" si="12"/>
        <v>00</v>
      </c>
      <c r="AO122" s="65" t="str">
        <f t="shared" si="13"/>
        <v>00</v>
      </c>
      <c r="AQ122" t="str">
        <f t="shared" si="8"/>
        <v xml:space="preserve">    (U4)0x00000033U,                                                           /* 51 ON_RW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1</v>
      </c>
      <c r="AE123" s="132">
        <f t="shared" si="25"/>
        <v>1</v>
      </c>
      <c r="AF123" s="132">
        <f t="shared" si="25"/>
        <v>0</v>
      </c>
      <c r="AG123" s="132">
        <f t="shared" si="25"/>
        <v>1</v>
      </c>
      <c r="AH123" s="132">
        <f t="shared" si="25"/>
        <v>0</v>
      </c>
      <c r="AI123" s="132">
        <f t="shared" si="25"/>
        <v>0</v>
      </c>
      <c r="AJ123" s="50" t="str">
        <f t="shared" si="7"/>
        <v>ON_RW</v>
      </c>
      <c r="AK123" s="63"/>
      <c r="AL123" s="63" t="str">
        <f t="shared" si="10"/>
        <v>34</v>
      </c>
      <c r="AM123" s="65" t="str">
        <f t="shared" si="11"/>
        <v>00</v>
      </c>
      <c r="AN123" s="65" t="str">
        <f t="shared" si="12"/>
        <v>00</v>
      </c>
      <c r="AO123" s="65" t="str">
        <f t="shared" si="13"/>
        <v>00</v>
      </c>
      <c r="AQ123" t="str">
        <f t="shared" si="8"/>
        <v xml:space="preserve">    (U4)0x00000034U,                                                           /* 52 ON_RW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1</v>
      </c>
      <c r="AE124" s="132">
        <f t="shared" si="25"/>
        <v>1</v>
      </c>
      <c r="AF124" s="132">
        <f t="shared" si="25"/>
        <v>0</v>
      </c>
      <c r="AG124" s="132">
        <f t="shared" si="25"/>
        <v>1</v>
      </c>
      <c r="AH124" s="132">
        <f t="shared" si="25"/>
        <v>0</v>
      </c>
      <c r="AI124" s="132">
        <f t="shared" si="25"/>
        <v>1</v>
      </c>
      <c r="AJ124" s="50" t="str">
        <f t="shared" si="7"/>
        <v>ON_RW</v>
      </c>
      <c r="AK124" s="63"/>
      <c r="AL124" s="63" t="str">
        <f t="shared" si="10"/>
        <v>35</v>
      </c>
      <c r="AM124" s="65" t="str">
        <f t="shared" si="11"/>
        <v>00</v>
      </c>
      <c r="AN124" s="65" t="str">
        <f t="shared" si="12"/>
        <v>00</v>
      </c>
      <c r="AO124" s="65" t="str">
        <f t="shared" si="13"/>
        <v>00</v>
      </c>
      <c r="AQ124" t="str">
        <f t="shared" si="8"/>
        <v xml:space="preserve">    (U4)0x00000035U,                                                           /* 53 ON_RW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1</v>
      </c>
      <c r="AE125" s="132">
        <f t="shared" si="25"/>
        <v>1</v>
      </c>
      <c r="AF125" s="132">
        <f t="shared" si="25"/>
        <v>0</v>
      </c>
      <c r="AG125" s="132">
        <f t="shared" si="25"/>
        <v>1</v>
      </c>
      <c r="AH125" s="132">
        <f t="shared" si="25"/>
        <v>1</v>
      </c>
      <c r="AI125" s="132">
        <f t="shared" si="25"/>
        <v>0</v>
      </c>
      <c r="AJ125" s="50" t="str">
        <f t="shared" si="7"/>
        <v>ON_RW</v>
      </c>
      <c r="AK125" s="63"/>
      <c r="AL125" s="63" t="str">
        <f t="shared" si="10"/>
        <v>36</v>
      </c>
      <c r="AM125" s="65" t="str">
        <f t="shared" si="11"/>
        <v>00</v>
      </c>
      <c r="AN125" s="65" t="str">
        <f t="shared" si="12"/>
        <v>00</v>
      </c>
      <c r="AO125" s="65" t="str">
        <f t="shared" si="13"/>
        <v>00</v>
      </c>
      <c r="AQ125" t="str">
        <f t="shared" si="8"/>
        <v xml:space="preserve">    (U4)0x00000036U,                                                           /* 54 ON_RW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1</v>
      </c>
      <c r="AE126" s="132">
        <f t="shared" si="25"/>
        <v>1</v>
      </c>
      <c r="AF126" s="132">
        <f t="shared" si="25"/>
        <v>0</v>
      </c>
      <c r="AG126" s="132">
        <f t="shared" si="25"/>
        <v>1</v>
      </c>
      <c r="AH126" s="132">
        <f t="shared" si="25"/>
        <v>1</v>
      </c>
      <c r="AI126" s="132">
        <f t="shared" ref="AI126" si="26">IF(AI61=1,1,0)</f>
        <v>1</v>
      </c>
      <c r="AJ126" s="50" t="str">
        <f t="shared" si="7"/>
        <v>ON_RW</v>
      </c>
      <c r="AK126" s="63"/>
      <c r="AL126" s="63" t="str">
        <f t="shared" si="10"/>
        <v>37</v>
      </c>
      <c r="AM126" s="65" t="str">
        <f t="shared" si="11"/>
        <v>00</v>
      </c>
      <c r="AN126" s="65" t="str">
        <f t="shared" si="12"/>
        <v>00</v>
      </c>
      <c r="AO126" s="65" t="str">
        <f t="shared" si="13"/>
        <v>00</v>
      </c>
      <c r="AQ126" t="str">
        <f t="shared" si="8"/>
        <v xml:space="preserve">    (U4)0x00000037U,                                                           /* 55 ON_RW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1</v>
      </c>
      <c r="AE127" s="132">
        <f t="shared" si="27"/>
        <v>1</v>
      </c>
      <c r="AF127" s="132">
        <f t="shared" si="27"/>
        <v>1</v>
      </c>
      <c r="AG127" s="132">
        <f t="shared" si="27"/>
        <v>0</v>
      </c>
      <c r="AH127" s="132">
        <f t="shared" si="27"/>
        <v>0</v>
      </c>
      <c r="AI127" s="132">
        <f t="shared" si="27"/>
        <v>0</v>
      </c>
      <c r="AJ127" s="50" t="str">
        <f t="shared" si="7"/>
        <v>ON_RW</v>
      </c>
      <c r="AK127" s="63"/>
      <c r="AL127" s="63" t="str">
        <f t="shared" si="10"/>
        <v>38</v>
      </c>
      <c r="AM127" s="65" t="str">
        <f t="shared" si="11"/>
        <v>00</v>
      </c>
      <c r="AN127" s="65" t="str">
        <f t="shared" si="12"/>
        <v>00</v>
      </c>
      <c r="AO127" s="65" t="str">
        <f t="shared" si="13"/>
        <v>00</v>
      </c>
      <c r="AQ127" t="str">
        <f t="shared" si="8"/>
        <v xml:space="preserve">    (U4)0x00000038U,                                                           /* 56 ON_RW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1</v>
      </c>
      <c r="AE128" s="132">
        <f t="shared" si="27"/>
        <v>1</v>
      </c>
      <c r="AF128" s="132">
        <f t="shared" si="27"/>
        <v>1</v>
      </c>
      <c r="AG128" s="132">
        <f t="shared" si="27"/>
        <v>0</v>
      </c>
      <c r="AH128" s="132">
        <f t="shared" si="27"/>
        <v>0</v>
      </c>
      <c r="AI128" s="132">
        <f t="shared" si="27"/>
        <v>1</v>
      </c>
      <c r="AJ128" s="50" t="str">
        <f t="shared" si="7"/>
        <v>ON_RW</v>
      </c>
      <c r="AK128" s="63"/>
      <c r="AL128" s="63" t="str">
        <f t="shared" si="10"/>
        <v>39</v>
      </c>
      <c r="AM128" s="65" t="str">
        <f t="shared" si="11"/>
        <v>00</v>
      </c>
      <c r="AN128" s="65" t="str">
        <f t="shared" si="12"/>
        <v>00</v>
      </c>
      <c r="AO128" s="65" t="str">
        <f t="shared" si="13"/>
        <v>00</v>
      </c>
      <c r="AQ128" t="str">
        <f t="shared" si="8"/>
        <v xml:space="preserve">    (U4)0x00000039U,                                                           /* 57 ON_RW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1</v>
      </c>
      <c r="AE129" s="132">
        <f t="shared" si="27"/>
        <v>1</v>
      </c>
      <c r="AF129" s="132">
        <f t="shared" si="27"/>
        <v>1</v>
      </c>
      <c r="AG129" s="132">
        <f t="shared" si="27"/>
        <v>0</v>
      </c>
      <c r="AH129" s="132">
        <f t="shared" si="27"/>
        <v>1</v>
      </c>
      <c r="AI129" s="132">
        <f t="shared" si="27"/>
        <v>0</v>
      </c>
      <c r="AJ129" s="50" t="str">
        <f t="shared" si="7"/>
        <v>ON_RW</v>
      </c>
      <c r="AK129" s="63"/>
      <c r="AL129" s="63" t="str">
        <f t="shared" si="10"/>
        <v>3A</v>
      </c>
      <c r="AM129" s="65" t="str">
        <f t="shared" si="11"/>
        <v>00</v>
      </c>
      <c r="AN129" s="65" t="str">
        <f t="shared" si="12"/>
        <v>00</v>
      </c>
      <c r="AO129" s="65" t="str">
        <f t="shared" si="13"/>
        <v>00</v>
      </c>
      <c r="AQ129" t="str">
        <f t="shared" si="8"/>
        <v xml:space="preserve">    (U4)0x0000003AU,                                                           /* 58 ON_RW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1</v>
      </c>
      <c r="AE130" s="132">
        <f t="shared" si="27"/>
        <v>1</v>
      </c>
      <c r="AF130" s="132">
        <f t="shared" si="27"/>
        <v>1</v>
      </c>
      <c r="AG130" s="132">
        <f t="shared" si="27"/>
        <v>0</v>
      </c>
      <c r="AH130" s="132">
        <f t="shared" si="27"/>
        <v>1</v>
      </c>
      <c r="AI130" s="132">
        <f t="shared" si="27"/>
        <v>1</v>
      </c>
      <c r="AJ130" s="50" t="str">
        <f t="shared" si="7"/>
        <v>ON_RW</v>
      </c>
      <c r="AK130" s="63"/>
      <c r="AL130" s="63" t="str">
        <f t="shared" si="10"/>
        <v>3B</v>
      </c>
      <c r="AM130" s="65" t="str">
        <f t="shared" si="11"/>
        <v>00</v>
      </c>
      <c r="AN130" s="65" t="str">
        <f t="shared" si="12"/>
        <v>00</v>
      </c>
      <c r="AO130" s="65" t="str">
        <f t="shared" si="13"/>
        <v>00</v>
      </c>
      <c r="AQ130" t="str">
        <f t="shared" si="8"/>
        <v xml:space="preserve">    (U4)0x0000003BU,                                                           /* 59 ON_RW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1</v>
      </c>
      <c r="AE131" s="132">
        <f t="shared" si="27"/>
        <v>1</v>
      </c>
      <c r="AF131" s="132">
        <f t="shared" si="27"/>
        <v>1</v>
      </c>
      <c r="AG131" s="132">
        <f t="shared" si="27"/>
        <v>1</v>
      </c>
      <c r="AH131" s="132">
        <f t="shared" si="27"/>
        <v>0</v>
      </c>
      <c r="AI131" s="132">
        <f t="shared" si="27"/>
        <v>0</v>
      </c>
      <c r="AJ131" s="50" t="str">
        <f t="shared" si="7"/>
        <v>ON_RW</v>
      </c>
      <c r="AK131" s="63"/>
      <c r="AL131" s="63" t="str">
        <f t="shared" si="10"/>
        <v>3C</v>
      </c>
      <c r="AM131" s="65" t="str">
        <f t="shared" si="11"/>
        <v>00</v>
      </c>
      <c r="AN131" s="65" t="str">
        <f t="shared" si="12"/>
        <v>00</v>
      </c>
      <c r="AO131" s="65" t="str">
        <f t="shared" si="13"/>
        <v>00</v>
      </c>
      <c r="AQ131" t="str">
        <f t="shared" si="8"/>
        <v xml:space="preserve">    (U4)0x0000003CU,                                                           /* 60 ON_RW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1</v>
      </c>
      <c r="AE132" s="132">
        <f t="shared" si="27"/>
        <v>1</v>
      </c>
      <c r="AF132" s="132">
        <f t="shared" si="27"/>
        <v>1</v>
      </c>
      <c r="AG132" s="132">
        <f t="shared" si="27"/>
        <v>1</v>
      </c>
      <c r="AH132" s="132">
        <f t="shared" si="27"/>
        <v>0</v>
      </c>
      <c r="AI132" s="132">
        <f t="shared" si="27"/>
        <v>1</v>
      </c>
      <c r="AJ132" s="50" t="str">
        <f t="shared" si="7"/>
        <v>ON_RW</v>
      </c>
      <c r="AK132" s="63"/>
      <c r="AL132" s="63" t="str">
        <f t="shared" si="10"/>
        <v>3D</v>
      </c>
      <c r="AM132" s="65" t="str">
        <f t="shared" si="11"/>
        <v>00</v>
      </c>
      <c r="AN132" s="65" t="str">
        <f t="shared" si="12"/>
        <v>00</v>
      </c>
      <c r="AO132" s="65" t="str">
        <f t="shared" si="13"/>
        <v>00</v>
      </c>
      <c r="AQ132" t="str">
        <f t="shared" si="8"/>
        <v xml:space="preserve">    (U4)0x0000003DU,                                                           /* 61 ON_RW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1</v>
      </c>
      <c r="AE133" s="132">
        <f t="shared" si="27"/>
        <v>1</v>
      </c>
      <c r="AF133" s="132">
        <f t="shared" si="27"/>
        <v>1</v>
      </c>
      <c r="AG133" s="132">
        <f t="shared" si="27"/>
        <v>1</v>
      </c>
      <c r="AH133" s="132">
        <f t="shared" si="27"/>
        <v>1</v>
      </c>
      <c r="AI133" s="132">
        <f t="shared" si="27"/>
        <v>0</v>
      </c>
      <c r="AJ133" s="50" t="str">
        <f t="shared" si="7"/>
        <v>ON_RW</v>
      </c>
      <c r="AK133" s="63"/>
      <c r="AL133" s="63" t="str">
        <f t="shared" si="10"/>
        <v>3E</v>
      </c>
      <c r="AM133" s="65" t="str">
        <f t="shared" si="11"/>
        <v>00</v>
      </c>
      <c r="AN133" s="65" t="str">
        <f t="shared" si="12"/>
        <v>00</v>
      </c>
      <c r="AO133" s="65" t="str">
        <f t="shared" si="13"/>
        <v>00</v>
      </c>
      <c r="AQ133" t="str">
        <f t="shared" si="8"/>
        <v xml:space="preserve">    (U4)0x0000003EU,                                                           /* 62 ON_RW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1</v>
      </c>
      <c r="AE134" s="132">
        <f t="shared" si="27"/>
        <v>1</v>
      </c>
      <c r="AF134" s="132">
        <f t="shared" si="27"/>
        <v>1</v>
      </c>
      <c r="AG134" s="132">
        <f t="shared" si="27"/>
        <v>1</v>
      </c>
      <c r="AH134" s="132">
        <f t="shared" si="27"/>
        <v>1</v>
      </c>
      <c r="AI134" s="132">
        <f t="shared" ref="AI134" si="28">IF(AI69=1,1,0)</f>
        <v>1</v>
      </c>
      <c r="AJ134" s="50" t="str">
        <f t="shared" si="7"/>
        <v>ON_RW</v>
      </c>
      <c r="AK134" s="63"/>
      <c r="AL134" s="63" t="str">
        <f t="shared" si="10"/>
        <v>3F</v>
      </c>
      <c r="AM134" s="65" t="str">
        <f t="shared" si="11"/>
        <v>00</v>
      </c>
      <c r="AN134" s="65" t="str">
        <f t="shared" si="12"/>
        <v>00</v>
      </c>
      <c r="AO134" s="65" t="str">
        <f t="shared" si="13"/>
        <v>00</v>
      </c>
      <c r="AQ134" t="str">
        <f t="shared" si="8"/>
        <v xml:space="preserve">    (U4)0x0000003FU                                                            /* 63 ON_RW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TT</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1</v>
      </c>
      <c r="AE136" s="132">
        <f t="shared" si="29"/>
        <v>1</v>
      </c>
      <c r="AF136" s="132">
        <f t="shared" si="29"/>
        <v>1</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3F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1</v>
      </c>
      <c r="AE137" s="132">
        <f t="shared" si="29"/>
        <v>1</v>
      </c>
      <c r="AF137" s="132">
        <f t="shared" si="29"/>
        <v>1</v>
      </c>
      <c r="AG137" s="132">
        <f t="shared" si="29"/>
        <v>1</v>
      </c>
      <c r="AH137" s="132">
        <f t="shared" si="29"/>
        <v>1</v>
      </c>
      <c r="AI137" s="132">
        <f t="shared" si="29"/>
        <v>1</v>
      </c>
      <c r="AJ137" s="50" t="str">
        <f t="shared" si="30"/>
        <v>UNKNOWN</v>
      </c>
      <c r="AK137" s="63"/>
      <c r="AL137" s="63" t="str">
        <f t="shared" ref="AL137:AL199" si="33">BIN2HEX(AB137&amp;AC137&amp;AD137&amp;AE137&amp;AF137&amp;AG137&amp;AH137&amp;AI137,2)</f>
        <v>3F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(U4)0x0000003FU,                                                           /* 01 UNKNOWN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1</v>
      </c>
      <c r="AE138" s="132">
        <f t="shared" si="29"/>
        <v>1</v>
      </c>
      <c r="AF138" s="132">
        <f t="shared" si="29"/>
        <v>1</v>
      </c>
      <c r="AG138" s="132">
        <f t="shared" si="29"/>
        <v>1</v>
      </c>
      <c r="AH138" s="132">
        <f t="shared" si="29"/>
        <v>1</v>
      </c>
      <c r="AI138" s="132">
        <f t="shared" si="29"/>
        <v>1</v>
      </c>
      <c r="AJ138" s="50" t="str">
        <f t="shared" si="30"/>
        <v>FLASH_4HZ</v>
      </c>
      <c r="AK138" s="63"/>
      <c r="AL138" s="63" t="str">
        <f t="shared" si="33"/>
        <v>3F</v>
      </c>
      <c r="AM138" s="65" t="str">
        <f t="shared" si="34"/>
        <v>00</v>
      </c>
      <c r="AN138" s="65" t="str">
        <f t="shared" si="35"/>
        <v>00</v>
      </c>
      <c r="AO138" s="65" t="str">
        <f t="shared" si="36"/>
        <v>00</v>
      </c>
      <c r="AQ138" t="str">
        <f t="shared" si="31"/>
        <v xml:space="preserve">    (U4)0x0000003FU,                                                           /* 02 FLASH_4HZ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1</v>
      </c>
      <c r="AE139" s="132">
        <f t="shared" si="29"/>
        <v>1</v>
      </c>
      <c r="AF139" s="132">
        <f t="shared" si="29"/>
        <v>1</v>
      </c>
      <c r="AG139" s="132">
        <f t="shared" si="29"/>
        <v>1</v>
      </c>
      <c r="AH139" s="132">
        <f t="shared" si="29"/>
        <v>1</v>
      </c>
      <c r="AI139" s="132">
        <f t="shared" si="29"/>
        <v>1</v>
      </c>
      <c r="AJ139" s="50" t="str">
        <f t="shared" si="30"/>
        <v>ON</v>
      </c>
      <c r="AK139" s="63"/>
      <c r="AL139" s="63" t="str">
        <f t="shared" si="33"/>
        <v>3F</v>
      </c>
      <c r="AM139" s="65" t="str">
        <f t="shared" si="34"/>
        <v>00</v>
      </c>
      <c r="AN139" s="65" t="str">
        <f t="shared" si="35"/>
        <v>00</v>
      </c>
      <c r="AO139" s="65" t="str">
        <f t="shared" si="36"/>
        <v>00</v>
      </c>
      <c r="AQ139" t="str">
        <f t="shared" si="31"/>
        <v xml:space="preserve">    (U4)0x0000003FU,                                                           /* 03 ON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1</v>
      </c>
      <c r="AE140" s="132">
        <f t="shared" si="29"/>
        <v>1</v>
      </c>
      <c r="AF140" s="132">
        <f t="shared" si="29"/>
        <v>1</v>
      </c>
      <c r="AG140" s="132">
        <f t="shared" si="29"/>
        <v>1</v>
      </c>
      <c r="AH140" s="132">
        <f t="shared" si="29"/>
        <v>1</v>
      </c>
      <c r="AI140" s="132">
        <f t="shared" si="29"/>
        <v>1</v>
      </c>
      <c r="AJ140" s="50" t="str">
        <f t="shared" si="30"/>
        <v>FLASH_1HZ</v>
      </c>
      <c r="AK140" s="63"/>
      <c r="AL140" s="63" t="str">
        <f t="shared" si="33"/>
        <v>3F</v>
      </c>
      <c r="AM140" s="65" t="str">
        <f t="shared" si="34"/>
        <v>00</v>
      </c>
      <c r="AN140" s="65" t="str">
        <f t="shared" si="35"/>
        <v>00</v>
      </c>
      <c r="AO140" s="65" t="str">
        <f t="shared" si="36"/>
        <v>00</v>
      </c>
      <c r="AQ140" t="str">
        <f t="shared" si="31"/>
        <v xml:space="preserve">    (U4)0x0000003FU,                                                           /* 04 FLASH_1HZ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1</v>
      </c>
      <c r="AE141" s="132">
        <f t="shared" si="29"/>
        <v>1</v>
      </c>
      <c r="AF141" s="132">
        <f t="shared" si="29"/>
        <v>1</v>
      </c>
      <c r="AG141" s="132">
        <f t="shared" si="29"/>
        <v>1</v>
      </c>
      <c r="AH141" s="132">
        <f t="shared" si="29"/>
        <v>1</v>
      </c>
      <c r="AI141" s="132">
        <f t="shared" si="29"/>
        <v>1</v>
      </c>
      <c r="AJ141" s="50" t="str">
        <f t="shared" si="30"/>
        <v>UNKNOWN</v>
      </c>
      <c r="AK141" s="63"/>
      <c r="AL141" s="63" t="str">
        <f t="shared" si="33"/>
        <v>3F</v>
      </c>
      <c r="AM141" s="65" t="str">
        <f t="shared" si="34"/>
        <v>00</v>
      </c>
      <c r="AN141" s="65" t="str">
        <f t="shared" si="35"/>
        <v>00</v>
      </c>
      <c r="AO141" s="65" t="str">
        <f t="shared" si="36"/>
        <v>00</v>
      </c>
      <c r="AQ141" t="str">
        <f t="shared" si="31"/>
        <v xml:space="preserve">    (U4)0x0000003FU,                                                           /* 05 UNKNOWN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1</v>
      </c>
      <c r="AE142" s="132">
        <f t="shared" si="29"/>
        <v>1</v>
      </c>
      <c r="AF142" s="132">
        <f t="shared" si="29"/>
        <v>1</v>
      </c>
      <c r="AG142" s="132">
        <f t="shared" si="29"/>
        <v>1</v>
      </c>
      <c r="AH142" s="132">
        <f t="shared" si="29"/>
        <v>1</v>
      </c>
      <c r="AI142" s="132">
        <f t="shared" si="29"/>
        <v>1</v>
      </c>
      <c r="AJ142" s="50" t="str">
        <f t="shared" si="30"/>
        <v>UNKNOWN</v>
      </c>
      <c r="AK142" s="63"/>
      <c r="AL142" s="63" t="str">
        <f t="shared" si="33"/>
        <v>3F</v>
      </c>
      <c r="AM142" s="65" t="str">
        <f t="shared" si="34"/>
        <v>00</v>
      </c>
      <c r="AN142" s="65" t="str">
        <f t="shared" si="35"/>
        <v>00</v>
      </c>
      <c r="AO142" s="65" t="str">
        <f t="shared" si="36"/>
        <v>00</v>
      </c>
      <c r="AQ142" t="str">
        <f t="shared" si="31"/>
        <v xml:space="preserve">    (U4)0x0000003FU,                                                           /* 06 UNKNOWN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1</v>
      </c>
      <c r="AE143" s="132">
        <f t="shared" si="29"/>
        <v>1</v>
      </c>
      <c r="AF143" s="132">
        <f t="shared" si="29"/>
        <v>1</v>
      </c>
      <c r="AG143" s="132">
        <f t="shared" si="29"/>
        <v>1</v>
      </c>
      <c r="AH143" s="132">
        <f t="shared" si="29"/>
        <v>1</v>
      </c>
      <c r="AI143" s="132">
        <f t="shared" ref="AI143" si="37">IF(OR(AI13=0,AI13=1),1,0)</f>
        <v>1</v>
      </c>
      <c r="AJ143" s="50" t="str">
        <f t="shared" si="30"/>
        <v>ON</v>
      </c>
      <c r="AK143" s="63"/>
      <c r="AL143" s="63" t="str">
        <f t="shared" si="33"/>
        <v>3F</v>
      </c>
      <c r="AM143" s="65" t="str">
        <f t="shared" si="34"/>
        <v>00</v>
      </c>
      <c r="AN143" s="65" t="str">
        <f t="shared" si="35"/>
        <v>00</v>
      </c>
      <c r="AO143" s="65" t="str">
        <f t="shared" si="36"/>
        <v>00</v>
      </c>
      <c r="AQ143" t="str">
        <f t="shared" si="31"/>
        <v xml:space="preserve">    (U4)0x0000003FU,                                                           /* 07 ON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1</v>
      </c>
      <c r="AE144" s="132">
        <f t="shared" si="38"/>
        <v>1</v>
      </c>
      <c r="AF144" s="132">
        <f t="shared" si="38"/>
        <v>1</v>
      </c>
      <c r="AG144" s="132">
        <f t="shared" si="38"/>
        <v>1</v>
      </c>
      <c r="AH144" s="132">
        <f t="shared" si="38"/>
        <v>1</v>
      </c>
      <c r="AI144" s="132">
        <f t="shared" si="38"/>
        <v>1</v>
      </c>
      <c r="AJ144" s="50" t="str">
        <f t="shared" si="30"/>
        <v>UNKNOWN</v>
      </c>
      <c r="AK144" s="63"/>
      <c r="AL144" s="63" t="str">
        <f t="shared" si="33"/>
        <v>3F</v>
      </c>
      <c r="AM144" s="65" t="str">
        <f t="shared" si="34"/>
        <v>00</v>
      </c>
      <c r="AN144" s="65" t="str">
        <f t="shared" si="35"/>
        <v>00</v>
      </c>
      <c r="AO144" s="65" t="str">
        <f t="shared" si="36"/>
        <v>00</v>
      </c>
      <c r="AQ144" t="str">
        <f t="shared" si="31"/>
        <v xml:space="preserve">    (U4)0x0000003FU,                                                           /* 08 UNKNOWN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1</v>
      </c>
      <c r="AE145" s="132">
        <f t="shared" si="38"/>
        <v>1</v>
      </c>
      <c r="AF145" s="132">
        <f t="shared" si="38"/>
        <v>1</v>
      </c>
      <c r="AG145" s="132">
        <f t="shared" si="38"/>
        <v>1</v>
      </c>
      <c r="AH145" s="132">
        <f t="shared" si="38"/>
        <v>1</v>
      </c>
      <c r="AI145" s="132">
        <f t="shared" si="38"/>
        <v>1</v>
      </c>
      <c r="AJ145" s="50" t="str">
        <f t="shared" si="30"/>
        <v>UNKNOWN</v>
      </c>
      <c r="AK145" s="63"/>
      <c r="AL145" s="63" t="str">
        <f t="shared" si="33"/>
        <v>3F</v>
      </c>
      <c r="AM145" s="65" t="str">
        <f t="shared" si="34"/>
        <v>00</v>
      </c>
      <c r="AN145" s="65" t="str">
        <f t="shared" si="35"/>
        <v>00</v>
      </c>
      <c r="AO145" s="65" t="str">
        <f t="shared" si="36"/>
        <v>00</v>
      </c>
      <c r="AQ145" t="str">
        <f t="shared" si="31"/>
        <v xml:space="preserve">    (U4)0x0000003FU,                                                           /* 09 UNKNOWN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1</v>
      </c>
      <c r="AE146" s="132">
        <f t="shared" si="38"/>
        <v>1</v>
      </c>
      <c r="AF146" s="132">
        <f t="shared" si="38"/>
        <v>1</v>
      </c>
      <c r="AG146" s="132">
        <f t="shared" si="38"/>
        <v>1</v>
      </c>
      <c r="AH146" s="132">
        <f t="shared" si="38"/>
        <v>1</v>
      </c>
      <c r="AI146" s="132">
        <f t="shared" si="38"/>
        <v>1</v>
      </c>
      <c r="AJ146" s="50" t="str">
        <f t="shared" si="30"/>
        <v>FLASH_4HZ</v>
      </c>
      <c r="AK146" s="63"/>
      <c r="AL146" s="63" t="str">
        <f t="shared" si="33"/>
        <v>3F</v>
      </c>
      <c r="AM146" s="65" t="str">
        <f t="shared" si="34"/>
        <v>00</v>
      </c>
      <c r="AN146" s="65" t="str">
        <f t="shared" si="35"/>
        <v>00</v>
      </c>
      <c r="AO146" s="65" t="str">
        <f t="shared" si="36"/>
        <v>00</v>
      </c>
      <c r="AQ146" t="str">
        <f t="shared" si="31"/>
        <v xml:space="preserve">    (U4)0x0000003FU,                                                           /* 10 FLASH_4HZ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1</v>
      </c>
      <c r="AE147" s="132">
        <f t="shared" si="38"/>
        <v>1</v>
      </c>
      <c r="AF147" s="132">
        <f t="shared" si="38"/>
        <v>1</v>
      </c>
      <c r="AG147" s="132">
        <f t="shared" si="38"/>
        <v>1</v>
      </c>
      <c r="AH147" s="132">
        <f t="shared" si="38"/>
        <v>1</v>
      </c>
      <c r="AI147" s="132">
        <f t="shared" si="38"/>
        <v>1</v>
      </c>
      <c r="AJ147" s="50" t="str">
        <f t="shared" si="30"/>
        <v>ON_RW</v>
      </c>
      <c r="AK147" s="63"/>
      <c r="AL147" s="63" t="str">
        <f t="shared" si="33"/>
        <v>3F</v>
      </c>
      <c r="AM147" s="65" t="str">
        <f t="shared" si="34"/>
        <v>00</v>
      </c>
      <c r="AN147" s="65" t="str">
        <f t="shared" si="35"/>
        <v>00</v>
      </c>
      <c r="AO147" s="65" t="str">
        <f t="shared" si="36"/>
        <v>00</v>
      </c>
      <c r="AQ147" t="str">
        <f t="shared" si="31"/>
        <v xml:space="preserve">    (U4)0x0000003FU,                                                           /* 11 ON_RW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1</v>
      </c>
      <c r="AE148" s="132">
        <f t="shared" si="38"/>
        <v>1</v>
      </c>
      <c r="AF148" s="132">
        <f t="shared" si="38"/>
        <v>1</v>
      </c>
      <c r="AG148" s="132">
        <f t="shared" si="38"/>
        <v>1</v>
      </c>
      <c r="AH148" s="132">
        <f t="shared" si="38"/>
        <v>1</v>
      </c>
      <c r="AI148" s="132">
        <f t="shared" si="38"/>
        <v>1</v>
      </c>
      <c r="AJ148" s="50" t="str">
        <f t="shared" si="30"/>
        <v>FLASH_1HZ</v>
      </c>
      <c r="AK148" s="63"/>
      <c r="AL148" s="63" t="str">
        <f t="shared" si="33"/>
        <v>3F</v>
      </c>
      <c r="AM148" s="65" t="str">
        <f t="shared" si="34"/>
        <v>00</v>
      </c>
      <c r="AN148" s="65" t="str">
        <f t="shared" si="35"/>
        <v>00</v>
      </c>
      <c r="AO148" s="65" t="str">
        <f t="shared" si="36"/>
        <v>00</v>
      </c>
      <c r="AQ148" t="str">
        <f t="shared" si="31"/>
        <v xml:space="preserve">    (U4)0x0000003FU,                                                           /* 12 FLASH_1HZ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1</v>
      </c>
      <c r="AE149" s="132">
        <f t="shared" si="38"/>
        <v>1</v>
      </c>
      <c r="AF149" s="132">
        <f t="shared" si="38"/>
        <v>1</v>
      </c>
      <c r="AG149" s="132">
        <f t="shared" si="38"/>
        <v>1</v>
      </c>
      <c r="AH149" s="132">
        <f t="shared" si="38"/>
        <v>1</v>
      </c>
      <c r="AI149" s="132">
        <f t="shared" si="38"/>
        <v>1</v>
      </c>
      <c r="AJ149" s="50" t="str">
        <f t="shared" si="30"/>
        <v>UNKNOWN</v>
      </c>
      <c r="AK149" s="63"/>
      <c r="AL149" s="63" t="str">
        <f t="shared" si="33"/>
        <v>3F</v>
      </c>
      <c r="AM149" s="65" t="str">
        <f t="shared" si="34"/>
        <v>00</v>
      </c>
      <c r="AN149" s="65" t="str">
        <f t="shared" si="35"/>
        <v>00</v>
      </c>
      <c r="AO149" s="65" t="str">
        <f t="shared" si="36"/>
        <v>00</v>
      </c>
      <c r="AQ149" t="str">
        <f t="shared" si="31"/>
        <v xml:space="preserve">    (U4)0x0000003FU,                                                           /* 13 UNKNOWN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1</v>
      </c>
      <c r="AE150" s="132">
        <f t="shared" si="38"/>
        <v>1</v>
      </c>
      <c r="AF150" s="132">
        <f t="shared" si="38"/>
        <v>1</v>
      </c>
      <c r="AG150" s="132">
        <f t="shared" si="38"/>
        <v>1</v>
      </c>
      <c r="AH150" s="132">
        <f t="shared" si="38"/>
        <v>1</v>
      </c>
      <c r="AI150" s="132">
        <f t="shared" si="38"/>
        <v>1</v>
      </c>
      <c r="AJ150" s="50" t="str">
        <f t="shared" si="30"/>
        <v>UNKNOWN</v>
      </c>
      <c r="AK150" s="63"/>
      <c r="AL150" s="63" t="str">
        <f t="shared" si="33"/>
        <v>3F</v>
      </c>
      <c r="AM150" s="65" t="str">
        <f t="shared" si="34"/>
        <v>00</v>
      </c>
      <c r="AN150" s="65" t="str">
        <f t="shared" si="35"/>
        <v>00</v>
      </c>
      <c r="AO150" s="65" t="str">
        <f t="shared" si="36"/>
        <v>00</v>
      </c>
      <c r="AQ150" t="str">
        <f t="shared" si="31"/>
        <v xml:space="preserve">    (U4)0x0000003FU,                                                           /* 14 UNKNOWN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1</v>
      </c>
      <c r="AE151" s="132">
        <f t="shared" si="38"/>
        <v>1</v>
      </c>
      <c r="AF151" s="132">
        <f t="shared" si="38"/>
        <v>1</v>
      </c>
      <c r="AG151" s="132">
        <f t="shared" si="38"/>
        <v>1</v>
      </c>
      <c r="AH151" s="132">
        <f t="shared" si="38"/>
        <v>1</v>
      </c>
      <c r="AI151" s="132">
        <f t="shared" ref="AI151" si="39">IF(OR(AI21=0,AI21=1),1,0)</f>
        <v>1</v>
      </c>
      <c r="AJ151" s="50" t="str">
        <f t="shared" si="30"/>
        <v>ON_RW</v>
      </c>
      <c r="AK151" s="63"/>
      <c r="AL151" s="63" t="str">
        <f t="shared" si="33"/>
        <v>3F</v>
      </c>
      <c r="AM151" s="65" t="str">
        <f t="shared" si="34"/>
        <v>00</v>
      </c>
      <c r="AN151" s="65" t="str">
        <f t="shared" si="35"/>
        <v>00</v>
      </c>
      <c r="AO151" s="65" t="str">
        <f t="shared" si="36"/>
        <v>00</v>
      </c>
      <c r="AQ151" t="str">
        <f t="shared" si="31"/>
        <v xml:space="preserve">    (U4)0x0000003FU,                                                           /* 15 ON_RW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1</v>
      </c>
      <c r="AE152" s="132">
        <f t="shared" si="40"/>
        <v>1</v>
      </c>
      <c r="AF152" s="132">
        <f t="shared" si="40"/>
        <v>1</v>
      </c>
      <c r="AG152" s="132">
        <f t="shared" si="40"/>
        <v>1</v>
      </c>
      <c r="AH152" s="132">
        <f t="shared" si="40"/>
        <v>1</v>
      </c>
      <c r="AI152" s="132">
        <f t="shared" si="40"/>
        <v>1</v>
      </c>
      <c r="AJ152" s="50" t="str">
        <f t="shared" si="30"/>
        <v>UNKNOWN</v>
      </c>
      <c r="AK152" s="63"/>
      <c r="AL152" s="63" t="str">
        <f t="shared" si="33"/>
        <v>3F</v>
      </c>
      <c r="AM152" s="65" t="str">
        <f t="shared" si="34"/>
        <v>00</v>
      </c>
      <c r="AN152" s="65" t="str">
        <f t="shared" si="35"/>
        <v>00</v>
      </c>
      <c r="AO152" s="65" t="str">
        <f t="shared" si="36"/>
        <v>00</v>
      </c>
      <c r="AQ152" t="str">
        <f t="shared" si="31"/>
        <v xml:space="preserve">    (U4)0x0000003FU,                                                           /* 16 UNKNOWN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1</v>
      </c>
      <c r="AE153" s="132">
        <f t="shared" si="40"/>
        <v>1</v>
      </c>
      <c r="AF153" s="132">
        <f t="shared" si="40"/>
        <v>1</v>
      </c>
      <c r="AG153" s="132">
        <f t="shared" si="40"/>
        <v>1</v>
      </c>
      <c r="AH153" s="132">
        <f t="shared" si="40"/>
        <v>1</v>
      </c>
      <c r="AI153" s="132">
        <f t="shared" si="40"/>
        <v>1</v>
      </c>
      <c r="AJ153" s="50" t="str">
        <f t="shared" si="30"/>
        <v>UNKNOWN</v>
      </c>
      <c r="AK153" s="63"/>
      <c r="AL153" s="63" t="str">
        <f t="shared" si="33"/>
        <v>3F</v>
      </c>
      <c r="AM153" s="65" t="str">
        <f t="shared" si="34"/>
        <v>00</v>
      </c>
      <c r="AN153" s="65" t="str">
        <f t="shared" si="35"/>
        <v>00</v>
      </c>
      <c r="AO153" s="65" t="str">
        <f t="shared" si="36"/>
        <v>00</v>
      </c>
      <c r="AQ153" t="str">
        <f t="shared" si="31"/>
        <v xml:space="preserve">    (U4)0x0000003FU,                                                           /* 17 UNKNOWN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1</v>
      </c>
      <c r="AE154" s="132">
        <f t="shared" si="40"/>
        <v>1</v>
      </c>
      <c r="AF154" s="132">
        <f t="shared" si="40"/>
        <v>1</v>
      </c>
      <c r="AG154" s="132">
        <f t="shared" si="40"/>
        <v>1</v>
      </c>
      <c r="AH154" s="132">
        <f t="shared" si="40"/>
        <v>1</v>
      </c>
      <c r="AI154" s="132">
        <f t="shared" si="40"/>
        <v>1</v>
      </c>
      <c r="AJ154" s="50" t="str">
        <f t="shared" si="30"/>
        <v>UNKNOWN</v>
      </c>
      <c r="AK154" s="63"/>
      <c r="AL154" s="63" t="str">
        <f t="shared" si="33"/>
        <v>3F</v>
      </c>
      <c r="AM154" s="65" t="str">
        <f t="shared" si="34"/>
        <v>00</v>
      </c>
      <c r="AN154" s="65" t="str">
        <f t="shared" si="35"/>
        <v>00</v>
      </c>
      <c r="AO154" s="65" t="str">
        <f t="shared" si="36"/>
        <v>00</v>
      </c>
      <c r="AQ154" t="str">
        <f t="shared" si="31"/>
        <v xml:space="preserve">    (U4)0x0000003FU,                                                           /* 18 UNKNOWN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1</v>
      </c>
      <c r="AE155" s="132">
        <f t="shared" si="40"/>
        <v>1</v>
      </c>
      <c r="AF155" s="132">
        <f t="shared" si="40"/>
        <v>1</v>
      </c>
      <c r="AG155" s="132">
        <f t="shared" si="40"/>
        <v>1</v>
      </c>
      <c r="AH155" s="132">
        <f t="shared" si="40"/>
        <v>1</v>
      </c>
      <c r="AI155" s="132">
        <f t="shared" si="40"/>
        <v>1</v>
      </c>
      <c r="AJ155" s="50" t="str">
        <f t="shared" si="30"/>
        <v>UNKNOWN</v>
      </c>
      <c r="AK155" s="63"/>
      <c r="AL155" s="63" t="str">
        <f t="shared" si="33"/>
        <v>3F</v>
      </c>
      <c r="AM155" s="65" t="str">
        <f t="shared" si="34"/>
        <v>00</v>
      </c>
      <c r="AN155" s="65" t="str">
        <f t="shared" si="35"/>
        <v>00</v>
      </c>
      <c r="AO155" s="65" t="str">
        <f t="shared" si="36"/>
        <v>00</v>
      </c>
      <c r="AQ155" t="str">
        <f t="shared" si="31"/>
        <v xml:space="preserve">    (U4)0x0000003FU,                                                           /* 19 UNKNOWN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1</v>
      </c>
      <c r="AE156" s="132">
        <f t="shared" si="40"/>
        <v>1</v>
      </c>
      <c r="AF156" s="132">
        <f t="shared" si="40"/>
        <v>1</v>
      </c>
      <c r="AG156" s="132">
        <f t="shared" si="40"/>
        <v>1</v>
      </c>
      <c r="AH156" s="132">
        <f t="shared" si="40"/>
        <v>1</v>
      </c>
      <c r="AI156" s="132">
        <f t="shared" si="40"/>
        <v>1</v>
      </c>
      <c r="AJ156" s="50" t="str">
        <f t="shared" si="30"/>
        <v>UNKNOWN</v>
      </c>
      <c r="AK156" s="63"/>
      <c r="AL156" s="63" t="str">
        <f t="shared" si="33"/>
        <v>3F</v>
      </c>
      <c r="AM156" s="65" t="str">
        <f t="shared" si="34"/>
        <v>00</v>
      </c>
      <c r="AN156" s="65" t="str">
        <f t="shared" si="35"/>
        <v>00</v>
      </c>
      <c r="AO156" s="65" t="str">
        <f t="shared" si="36"/>
        <v>00</v>
      </c>
      <c r="AQ156" t="str">
        <f t="shared" si="31"/>
        <v xml:space="preserve">    (U4)0x0000003FU,                                                           /* 20 UNKNOWN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1</v>
      </c>
      <c r="AE157" s="132">
        <f t="shared" si="40"/>
        <v>1</v>
      </c>
      <c r="AF157" s="132">
        <f t="shared" si="40"/>
        <v>1</v>
      </c>
      <c r="AG157" s="132">
        <f t="shared" si="40"/>
        <v>1</v>
      </c>
      <c r="AH157" s="132">
        <f t="shared" si="40"/>
        <v>1</v>
      </c>
      <c r="AI157" s="132">
        <f t="shared" si="40"/>
        <v>1</v>
      </c>
      <c r="AJ157" s="50" t="str">
        <f t="shared" si="30"/>
        <v>UNKNOWN</v>
      </c>
      <c r="AK157" s="63"/>
      <c r="AL157" s="63" t="str">
        <f t="shared" si="33"/>
        <v>3F</v>
      </c>
      <c r="AM157" s="65" t="str">
        <f t="shared" si="34"/>
        <v>00</v>
      </c>
      <c r="AN157" s="65" t="str">
        <f t="shared" si="35"/>
        <v>00</v>
      </c>
      <c r="AO157" s="65" t="str">
        <f t="shared" si="36"/>
        <v>00</v>
      </c>
      <c r="AQ157" t="str">
        <f t="shared" si="31"/>
        <v xml:space="preserve">    (U4)0x0000003FU,                                                           /* 21 UNKNOWN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1</v>
      </c>
      <c r="AE158" s="132">
        <f t="shared" si="40"/>
        <v>1</v>
      </c>
      <c r="AF158" s="132">
        <f t="shared" si="40"/>
        <v>1</v>
      </c>
      <c r="AG158" s="132">
        <f t="shared" si="40"/>
        <v>1</v>
      </c>
      <c r="AH158" s="132">
        <f t="shared" si="40"/>
        <v>1</v>
      </c>
      <c r="AI158" s="132">
        <f t="shared" si="40"/>
        <v>1</v>
      </c>
      <c r="AJ158" s="50" t="str">
        <f t="shared" si="30"/>
        <v>UNKNOWN</v>
      </c>
      <c r="AK158" s="63"/>
      <c r="AL158" s="63" t="str">
        <f t="shared" si="33"/>
        <v>3F</v>
      </c>
      <c r="AM158" s="65" t="str">
        <f t="shared" si="34"/>
        <v>00</v>
      </c>
      <c r="AN158" s="65" t="str">
        <f t="shared" si="35"/>
        <v>00</v>
      </c>
      <c r="AO158" s="65" t="str">
        <f t="shared" si="36"/>
        <v>00</v>
      </c>
      <c r="AQ158" t="str">
        <f t="shared" si="31"/>
        <v xml:space="preserve">    (U4)0x0000003FU,                                                           /* 22 UNKNOWN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1</v>
      </c>
      <c r="AE159" s="132">
        <f t="shared" si="40"/>
        <v>1</v>
      </c>
      <c r="AF159" s="132">
        <f t="shared" si="40"/>
        <v>1</v>
      </c>
      <c r="AG159" s="132">
        <f t="shared" si="40"/>
        <v>1</v>
      </c>
      <c r="AH159" s="132">
        <f t="shared" si="40"/>
        <v>1</v>
      </c>
      <c r="AI159" s="132">
        <f t="shared" ref="AI159" si="41">IF(OR(AI29=0,AI29=1),1,0)</f>
        <v>1</v>
      </c>
      <c r="AJ159" s="50" t="str">
        <f t="shared" si="30"/>
        <v>UNKNOWN</v>
      </c>
      <c r="AK159" s="63"/>
      <c r="AL159" s="63" t="str">
        <f t="shared" si="33"/>
        <v>3F</v>
      </c>
      <c r="AM159" s="65" t="str">
        <f t="shared" si="34"/>
        <v>00</v>
      </c>
      <c r="AN159" s="65" t="str">
        <f t="shared" si="35"/>
        <v>00</v>
      </c>
      <c r="AO159" s="65" t="str">
        <f t="shared" si="36"/>
        <v>00</v>
      </c>
      <c r="AQ159" t="str">
        <f t="shared" si="31"/>
        <v xml:space="preserve">    (U4)0x0000003FU,                                                           /* 23 UNKNOWN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1</v>
      </c>
      <c r="AE160" s="132">
        <f t="shared" si="42"/>
        <v>1</v>
      </c>
      <c r="AF160" s="132">
        <f t="shared" si="42"/>
        <v>1</v>
      </c>
      <c r="AG160" s="132">
        <f t="shared" si="42"/>
        <v>1</v>
      </c>
      <c r="AH160" s="132">
        <f t="shared" si="42"/>
        <v>1</v>
      </c>
      <c r="AI160" s="132">
        <f t="shared" si="42"/>
        <v>1</v>
      </c>
      <c r="AJ160" s="50" t="str">
        <f t="shared" si="30"/>
        <v>UNKNOWN</v>
      </c>
      <c r="AK160" s="63"/>
      <c r="AL160" s="63" t="str">
        <f t="shared" si="33"/>
        <v>3F</v>
      </c>
      <c r="AM160" s="65" t="str">
        <f t="shared" si="34"/>
        <v>00</v>
      </c>
      <c r="AN160" s="65" t="str">
        <f t="shared" si="35"/>
        <v>00</v>
      </c>
      <c r="AO160" s="65" t="str">
        <f t="shared" si="36"/>
        <v>00</v>
      </c>
      <c r="AQ160" t="str">
        <f t="shared" si="31"/>
        <v xml:space="preserve">    (U4)0x0000003FU,                                                           /* 24 UNKNOWN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1</v>
      </c>
      <c r="AE161" s="132">
        <f t="shared" si="42"/>
        <v>1</v>
      </c>
      <c r="AF161" s="132">
        <f t="shared" si="42"/>
        <v>1</v>
      </c>
      <c r="AG161" s="132">
        <f t="shared" si="42"/>
        <v>1</v>
      </c>
      <c r="AH161" s="132">
        <f t="shared" si="42"/>
        <v>1</v>
      </c>
      <c r="AI161" s="132">
        <f t="shared" si="42"/>
        <v>1</v>
      </c>
      <c r="AJ161" s="50" t="str">
        <f t="shared" si="30"/>
        <v>UNKNOWN</v>
      </c>
      <c r="AK161" s="63"/>
      <c r="AL161" s="63" t="str">
        <f t="shared" si="33"/>
        <v>3F</v>
      </c>
      <c r="AM161" s="65" t="str">
        <f t="shared" si="34"/>
        <v>00</v>
      </c>
      <c r="AN161" s="65" t="str">
        <f t="shared" si="35"/>
        <v>00</v>
      </c>
      <c r="AO161" s="65" t="str">
        <f t="shared" si="36"/>
        <v>00</v>
      </c>
      <c r="AQ161" t="str">
        <f t="shared" si="31"/>
        <v xml:space="preserve">    (U4)0x0000003FU,                                                           /* 25 UNKNOWN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1</v>
      </c>
      <c r="AE162" s="132">
        <f t="shared" si="42"/>
        <v>1</v>
      </c>
      <c r="AF162" s="132">
        <f t="shared" si="42"/>
        <v>1</v>
      </c>
      <c r="AG162" s="132">
        <f t="shared" si="42"/>
        <v>1</v>
      </c>
      <c r="AH162" s="132">
        <f t="shared" si="42"/>
        <v>1</v>
      </c>
      <c r="AI162" s="132">
        <f t="shared" si="42"/>
        <v>1</v>
      </c>
      <c r="AJ162" s="50" t="str">
        <f t="shared" si="30"/>
        <v>UNKNOWN</v>
      </c>
      <c r="AK162" s="63"/>
      <c r="AL162" s="63" t="str">
        <f t="shared" si="33"/>
        <v>3F</v>
      </c>
      <c r="AM162" s="65" t="str">
        <f t="shared" si="34"/>
        <v>00</v>
      </c>
      <c r="AN162" s="65" t="str">
        <f t="shared" si="35"/>
        <v>00</v>
      </c>
      <c r="AO162" s="65" t="str">
        <f t="shared" si="36"/>
        <v>00</v>
      </c>
      <c r="AQ162" t="str">
        <f t="shared" si="31"/>
        <v xml:space="preserve">    (U4)0x0000003FU,                                                           /* 26 UNKNOWN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1</v>
      </c>
      <c r="AE163" s="132">
        <f t="shared" si="42"/>
        <v>1</v>
      </c>
      <c r="AF163" s="132">
        <f t="shared" si="42"/>
        <v>1</v>
      </c>
      <c r="AG163" s="132">
        <f t="shared" si="42"/>
        <v>1</v>
      </c>
      <c r="AH163" s="132">
        <f t="shared" si="42"/>
        <v>1</v>
      </c>
      <c r="AI163" s="132">
        <f t="shared" si="42"/>
        <v>1</v>
      </c>
      <c r="AJ163" s="50" t="str">
        <f t="shared" si="30"/>
        <v>UNKNOWN</v>
      </c>
      <c r="AK163" s="63"/>
      <c r="AL163" s="63" t="str">
        <f t="shared" si="33"/>
        <v>3F</v>
      </c>
      <c r="AM163" s="65" t="str">
        <f t="shared" si="34"/>
        <v>00</v>
      </c>
      <c r="AN163" s="65" t="str">
        <f t="shared" si="35"/>
        <v>00</v>
      </c>
      <c r="AO163" s="65" t="str">
        <f t="shared" si="36"/>
        <v>00</v>
      </c>
      <c r="AQ163" t="str">
        <f t="shared" si="31"/>
        <v xml:space="preserve">    (U4)0x0000003FU,                                                           /* 27 UNKNOWN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1</v>
      </c>
      <c r="AE164" s="132">
        <f t="shared" si="42"/>
        <v>1</v>
      </c>
      <c r="AF164" s="132">
        <f t="shared" si="42"/>
        <v>1</v>
      </c>
      <c r="AG164" s="132">
        <f t="shared" si="42"/>
        <v>1</v>
      </c>
      <c r="AH164" s="132">
        <f t="shared" si="42"/>
        <v>1</v>
      </c>
      <c r="AI164" s="132">
        <f t="shared" si="42"/>
        <v>1</v>
      </c>
      <c r="AJ164" s="50" t="str">
        <f t="shared" si="30"/>
        <v>UNKNOWN</v>
      </c>
      <c r="AK164" s="63"/>
      <c r="AL164" s="63" t="str">
        <f t="shared" si="33"/>
        <v>3F</v>
      </c>
      <c r="AM164" s="65" t="str">
        <f t="shared" si="34"/>
        <v>00</v>
      </c>
      <c r="AN164" s="65" t="str">
        <f t="shared" si="35"/>
        <v>00</v>
      </c>
      <c r="AO164" s="65" t="str">
        <f t="shared" si="36"/>
        <v>00</v>
      </c>
      <c r="AQ164" t="str">
        <f t="shared" si="31"/>
        <v xml:space="preserve">    (U4)0x0000003FU,                                                           /* 28 UNKNOWN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1</v>
      </c>
      <c r="AE165" s="132">
        <f t="shared" si="42"/>
        <v>1</v>
      </c>
      <c r="AF165" s="132">
        <f t="shared" si="42"/>
        <v>1</v>
      </c>
      <c r="AG165" s="132">
        <f t="shared" si="42"/>
        <v>1</v>
      </c>
      <c r="AH165" s="132">
        <f t="shared" si="42"/>
        <v>1</v>
      </c>
      <c r="AI165" s="132">
        <f t="shared" si="42"/>
        <v>1</v>
      </c>
      <c r="AJ165" s="50" t="str">
        <f t="shared" si="30"/>
        <v>UNKNOWN</v>
      </c>
      <c r="AK165" s="63"/>
      <c r="AL165" s="63" t="str">
        <f t="shared" si="33"/>
        <v>3F</v>
      </c>
      <c r="AM165" s="65" t="str">
        <f t="shared" si="34"/>
        <v>00</v>
      </c>
      <c r="AN165" s="65" t="str">
        <f t="shared" si="35"/>
        <v>00</v>
      </c>
      <c r="AO165" s="65" t="str">
        <f t="shared" si="36"/>
        <v>00</v>
      </c>
      <c r="AQ165" t="str">
        <f t="shared" si="31"/>
        <v xml:space="preserve">    (U4)0x0000003FU,                                                           /* 29 UNKNOWN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1</v>
      </c>
      <c r="AE166" s="132">
        <f t="shared" si="42"/>
        <v>1</v>
      </c>
      <c r="AF166" s="132">
        <f t="shared" si="42"/>
        <v>1</v>
      </c>
      <c r="AG166" s="132">
        <f t="shared" si="42"/>
        <v>1</v>
      </c>
      <c r="AH166" s="132">
        <f t="shared" si="42"/>
        <v>1</v>
      </c>
      <c r="AI166" s="132">
        <f t="shared" si="42"/>
        <v>1</v>
      </c>
      <c r="AJ166" s="50" t="str">
        <f t="shared" si="30"/>
        <v>UNKNOWN</v>
      </c>
      <c r="AK166" s="63"/>
      <c r="AL166" s="63" t="str">
        <f t="shared" si="33"/>
        <v>3F</v>
      </c>
      <c r="AM166" s="65" t="str">
        <f t="shared" si="34"/>
        <v>00</v>
      </c>
      <c r="AN166" s="65" t="str">
        <f t="shared" si="35"/>
        <v>00</v>
      </c>
      <c r="AO166" s="65" t="str">
        <f t="shared" si="36"/>
        <v>00</v>
      </c>
      <c r="AQ166" t="str">
        <f t="shared" si="31"/>
        <v xml:space="preserve">    (U4)0x0000003FU,                                                           /* 30 UNKNOWN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1</v>
      </c>
      <c r="AE167" s="132">
        <f t="shared" si="42"/>
        <v>1</v>
      </c>
      <c r="AF167" s="132">
        <f t="shared" si="42"/>
        <v>1</v>
      </c>
      <c r="AG167" s="132">
        <f t="shared" si="42"/>
        <v>1</v>
      </c>
      <c r="AH167" s="132">
        <f t="shared" si="42"/>
        <v>1</v>
      </c>
      <c r="AI167" s="132">
        <f t="shared" ref="AI167" si="43">IF(OR(AI37=0,AI37=1),1,0)</f>
        <v>1</v>
      </c>
      <c r="AJ167" s="50" t="str">
        <f t="shared" si="30"/>
        <v>UNKNOWN</v>
      </c>
      <c r="AK167" s="63"/>
      <c r="AL167" s="63" t="str">
        <f t="shared" si="33"/>
        <v>3F</v>
      </c>
      <c r="AM167" s="65" t="str">
        <f t="shared" si="34"/>
        <v>00</v>
      </c>
      <c r="AN167" s="65" t="str">
        <f t="shared" si="35"/>
        <v>00</v>
      </c>
      <c r="AO167" s="65" t="str">
        <f t="shared" si="36"/>
        <v>00</v>
      </c>
      <c r="AQ167" t="str">
        <f t="shared" si="31"/>
        <v xml:space="preserve">    (U4)0x0000003FU,                                                           /* 31 UNKNOWN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1</v>
      </c>
      <c r="AE168" s="132">
        <f t="shared" si="44"/>
        <v>1</v>
      </c>
      <c r="AF168" s="132">
        <f t="shared" si="44"/>
        <v>1</v>
      </c>
      <c r="AG168" s="132">
        <f t="shared" si="44"/>
        <v>1</v>
      </c>
      <c r="AH168" s="132">
        <f t="shared" si="44"/>
        <v>1</v>
      </c>
      <c r="AI168" s="132">
        <f t="shared" si="44"/>
        <v>1</v>
      </c>
      <c r="AJ168" s="50" t="str">
        <f t="shared" si="30"/>
        <v>ON_RW</v>
      </c>
      <c r="AK168" s="63"/>
      <c r="AL168" s="63" t="str">
        <f t="shared" si="33"/>
        <v>3F</v>
      </c>
      <c r="AM168" s="65" t="str">
        <f t="shared" si="34"/>
        <v>00</v>
      </c>
      <c r="AN168" s="65" t="str">
        <f t="shared" si="35"/>
        <v>00</v>
      </c>
      <c r="AO168" s="65" t="str">
        <f t="shared" si="36"/>
        <v>00</v>
      </c>
      <c r="AQ168" t="str">
        <f t="shared" si="31"/>
        <v xml:space="preserve">    (U4)0x0000003FU,                                                           /* 32 ON_RW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1</v>
      </c>
      <c r="AE169" s="132">
        <f t="shared" si="44"/>
        <v>1</v>
      </c>
      <c r="AF169" s="132">
        <f t="shared" si="44"/>
        <v>1</v>
      </c>
      <c r="AG169" s="132">
        <f t="shared" si="44"/>
        <v>1</v>
      </c>
      <c r="AH169" s="132">
        <f t="shared" si="44"/>
        <v>1</v>
      </c>
      <c r="AI169" s="132">
        <f t="shared" si="44"/>
        <v>1</v>
      </c>
      <c r="AJ169" s="50" t="str">
        <f t="shared" si="30"/>
        <v>ON_RW</v>
      </c>
      <c r="AK169" s="63"/>
      <c r="AL169" s="63" t="str">
        <f t="shared" si="33"/>
        <v>3F</v>
      </c>
      <c r="AM169" s="65" t="str">
        <f t="shared" si="34"/>
        <v>00</v>
      </c>
      <c r="AN169" s="65" t="str">
        <f t="shared" si="35"/>
        <v>00</v>
      </c>
      <c r="AO169" s="65" t="str">
        <f t="shared" si="36"/>
        <v>00</v>
      </c>
      <c r="AQ169" t="str">
        <f t="shared" si="31"/>
        <v xml:space="preserve">    (U4)0x0000003FU,                                                           /* 33 ON_RW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1</v>
      </c>
      <c r="AE170" s="132">
        <f t="shared" si="44"/>
        <v>1</v>
      </c>
      <c r="AF170" s="132">
        <f t="shared" si="44"/>
        <v>1</v>
      </c>
      <c r="AG170" s="132">
        <f t="shared" si="44"/>
        <v>1</v>
      </c>
      <c r="AH170" s="132">
        <f t="shared" si="44"/>
        <v>1</v>
      </c>
      <c r="AI170" s="132">
        <f t="shared" si="44"/>
        <v>1</v>
      </c>
      <c r="AJ170" s="50" t="str">
        <f t="shared" si="30"/>
        <v>ON_RW</v>
      </c>
      <c r="AK170" s="63"/>
      <c r="AL170" s="63" t="str">
        <f t="shared" si="33"/>
        <v>3F</v>
      </c>
      <c r="AM170" s="65" t="str">
        <f t="shared" si="34"/>
        <v>00</v>
      </c>
      <c r="AN170" s="65" t="str">
        <f t="shared" si="35"/>
        <v>00</v>
      </c>
      <c r="AO170" s="65" t="str">
        <f t="shared" si="36"/>
        <v>00</v>
      </c>
      <c r="AQ170" t="str">
        <f t="shared" si="31"/>
        <v xml:space="preserve">    (U4)0x0000003FU,                                                           /* 34 ON_RW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1</v>
      </c>
      <c r="AE171" s="132">
        <f t="shared" si="44"/>
        <v>1</v>
      </c>
      <c r="AF171" s="132">
        <f t="shared" si="44"/>
        <v>1</v>
      </c>
      <c r="AG171" s="132">
        <f t="shared" si="44"/>
        <v>1</v>
      </c>
      <c r="AH171" s="132">
        <f t="shared" si="44"/>
        <v>1</v>
      </c>
      <c r="AI171" s="132">
        <f t="shared" si="44"/>
        <v>1</v>
      </c>
      <c r="AJ171" s="50" t="str">
        <f t="shared" si="30"/>
        <v>ON_RW</v>
      </c>
      <c r="AK171" s="63"/>
      <c r="AL171" s="63" t="str">
        <f t="shared" si="33"/>
        <v>3F</v>
      </c>
      <c r="AM171" s="65" t="str">
        <f t="shared" si="34"/>
        <v>00</v>
      </c>
      <c r="AN171" s="65" t="str">
        <f t="shared" si="35"/>
        <v>00</v>
      </c>
      <c r="AO171" s="65" t="str">
        <f t="shared" si="36"/>
        <v>00</v>
      </c>
      <c r="AQ171" t="str">
        <f t="shared" si="31"/>
        <v xml:space="preserve">    (U4)0x0000003FU,                                                           /* 35 ON_RW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1</v>
      </c>
      <c r="AE172" s="132">
        <f t="shared" si="44"/>
        <v>1</v>
      </c>
      <c r="AF172" s="132">
        <f t="shared" si="44"/>
        <v>1</v>
      </c>
      <c r="AG172" s="132">
        <f t="shared" si="44"/>
        <v>1</v>
      </c>
      <c r="AH172" s="132">
        <f t="shared" si="44"/>
        <v>1</v>
      </c>
      <c r="AI172" s="132">
        <f t="shared" si="44"/>
        <v>1</v>
      </c>
      <c r="AJ172" s="50" t="str">
        <f t="shared" si="30"/>
        <v>ON_RW</v>
      </c>
      <c r="AK172" s="63"/>
      <c r="AL172" s="63" t="str">
        <f t="shared" si="33"/>
        <v>3F</v>
      </c>
      <c r="AM172" s="65" t="str">
        <f t="shared" si="34"/>
        <v>00</v>
      </c>
      <c r="AN172" s="65" t="str">
        <f t="shared" si="35"/>
        <v>00</v>
      </c>
      <c r="AO172" s="65" t="str">
        <f t="shared" si="36"/>
        <v>00</v>
      </c>
      <c r="AQ172" t="str">
        <f t="shared" si="31"/>
        <v xml:space="preserve">    (U4)0x0000003FU,                                                           /* 36 ON_RW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1</v>
      </c>
      <c r="AE173" s="132">
        <f t="shared" si="44"/>
        <v>1</v>
      </c>
      <c r="AF173" s="132">
        <f t="shared" si="44"/>
        <v>1</v>
      </c>
      <c r="AG173" s="132">
        <f t="shared" si="44"/>
        <v>1</v>
      </c>
      <c r="AH173" s="132">
        <f t="shared" si="44"/>
        <v>1</v>
      </c>
      <c r="AI173" s="132">
        <f t="shared" si="44"/>
        <v>1</v>
      </c>
      <c r="AJ173" s="50" t="str">
        <f t="shared" si="30"/>
        <v>ON_RW</v>
      </c>
      <c r="AK173" s="63"/>
      <c r="AL173" s="63" t="str">
        <f t="shared" si="33"/>
        <v>3F</v>
      </c>
      <c r="AM173" s="65" t="str">
        <f t="shared" si="34"/>
        <v>00</v>
      </c>
      <c r="AN173" s="65" t="str">
        <f t="shared" si="35"/>
        <v>00</v>
      </c>
      <c r="AO173" s="65" t="str">
        <f t="shared" si="36"/>
        <v>00</v>
      </c>
      <c r="AQ173" t="str">
        <f t="shared" si="31"/>
        <v xml:space="preserve">    (U4)0x0000003FU,                                                           /* 37 ON_RW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1</v>
      </c>
      <c r="AE174" s="132">
        <f t="shared" si="44"/>
        <v>1</v>
      </c>
      <c r="AF174" s="132">
        <f t="shared" si="44"/>
        <v>1</v>
      </c>
      <c r="AG174" s="132">
        <f t="shared" si="44"/>
        <v>1</v>
      </c>
      <c r="AH174" s="132">
        <f t="shared" si="44"/>
        <v>1</v>
      </c>
      <c r="AI174" s="132">
        <f t="shared" si="44"/>
        <v>1</v>
      </c>
      <c r="AJ174" s="50" t="str">
        <f t="shared" si="30"/>
        <v>ON_RW</v>
      </c>
      <c r="AK174" s="63"/>
      <c r="AL174" s="63" t="str">
        <f t="shared" si="33"/>
        <v>3F</v>
      </c>
      <c r="AM174" s="65" t="str">
        <f t="shared" si="34"/>
        <v>00</v>
      </c>
      <c r="AN174" s="65" t="str">
        <f t="shared" si="35"/>
        <v>00</v>
      </c>
      <c r="AO174" s="65" t="str">
        <f t="shared" si="36"/>
        <v>00</v>
      </c>
      <c r="AQ174" t="str">
        <f t="shared" si="31"/>
        <v xml:space="preserve">    (U4)0x0000003FU,                                                           /* 38 ON_RW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1</v>
      </c>
      <c r="AE175" s="132">
        <f t="shared" si="44"/>
        <v>1</v>
      </c>
      <c r="AF175" s="132">
        <f t="shared" si="44"/>
        <v>1</v>
      </c>
      <c r="AG175" s="132">
        <f t="shared" si="44"/>
        <v>1</v>
      </c>
      <c r="AH175" s="132">
        <f t="shared" si="44"/>
        <v>1</v>
      </c>
      <c r="AI175" s="132">
        <f t="shared" ref="AI175" si="45">IF(OR(AI45=0,AI45=1),1,0)</f>
        <v>1</v>
      </c>
      <c r="AJ175" s="50" t="str">
        <f t="shared" si="30"/>
        <v>ON_RW</v>
      </c>
      <c r="AK175" s="63"/>
      <c r="AL175" s="63" t="str">
        <f t="shared" si="33"/>
        <v>3F</v>
      </c>
      <c r="AM175" s="65" t="str">
        <f t="shared" si="34"/>
        <v>00</v>
      </c>
      <c r="AN175" s="65" t="str">
        <f t="shared" si="35"/>
        <v>00</v>
      </c>
      <c r="AO175" s="65" t="str">
        <f t="shared" si="36"/>
        <v>00</v>
      </c>
      <c r="AQ175" t="str">
        <f t="shared" si="31"/>
        <v xml:space="preserve">    (U4)0x0000003FU,                                                           /* 39 ON_RW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1</v>
      </c>
      <c r="AE176" s="132">
        <f t="shared" si="46"/>
        <v>1</v>
      </c>
      <c r="AF176" s="132">
        <f t="shared" si="46"/>
        <v>1</v>
      </c>
      <c r="AG176" s="132">
        <f t="shared" si="46"/>
        <v>1</v>
      </c>
      <c r="AH176" s="132">
        <f t="shared" si="46"/>
        <v>1</v>
      </c>
      <c r="AI176" s="132">
        <f t="shared" si="46"/>
        <v>1</v>
      </c>
      <c r="AJ176" s="50" t="str">
        <f t="shared" si="30"/>
        <v>ON_RW</v>
      </c>
      <c r="AK176" s="63"/>
      <c r="AL176" s="63" t="str">
        <f t="shared" si="33"/>
        <v>3F</v>
      </c>
      <c r="AM176" s="65" t="str">
        <f t="shared" si="34"/>
        <v>00</v>
      </c>
      <c r="AN176" s="65" t="str">
        <f t="shared" si="35"/>
        <v>00</v>
      </c>
      <c r="AO176" s="65" t="str">
        <f t="shared" si="36"/>
        <v>00</v>
      </c>
      <c r="AQ176" t="str">
        <f t="shared" si="31"/>
        <v xml:space="preserve">    (U4)0x0000003FU,                                                           /* 40 ON_RW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1</v>
      </c>
      <c r="AE177" s="132">
        <f t="shared" si="46"/>
        <v>1</v>
      </c>
      <c r="AF177" s="132">
        <f t="shared" si="46"/>
        <v>1</v>
      </c>
      <c r="AG177" s="132">
        <f t="shared" si="46"/>
        <v>1</v>
      </c>
      <c r="AH177" s="132">
        <f t="shared" si="46"/>
        <v>1</v>
      </c>
      <c r="AI177" s="132">
        <f t="shared" si="46"/>
        <v>1</v>
      </c>
      <c r="AJ177" s="50" t="str">
        <f t="shared" si="30"/>
        <v>ON_RW</v>
      </c>
      <c r="AK177" s="63"/>
      <c r="AL177" s="63" t="str">
        <f t="shared" si="33"/>
        <v>3F</v>
      </c>
      <c r="AM177" s="65" t="str">
        <f t="shared" si="34"/>
        <v>00</v>
      </c>
      <c r="AN177" s="65" t="str">
        <f t="shared" si="35"/>
        <v>00</v>
      </c>
      <c r="AO177" s="65" t="str">
        <f t="shared" si="36"/>
        <v>00</v>
      </c>
      <c r="AQ177" t="str">
        <f t="shared" si="31"/>
        <v xml:space="preserve">    (U4)0x0000003FU,                                                           /* 41 ON_RW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1</v>
      </c>
      <c r="AE178" s="132">
        <f t="shared" si="46"/>
        <v>1</v>
      </c>
      <c r="AF178" s="132">
        <f t="shared" si="46"/>
        <v>1</v>
      </c>
      <c r="AG178" s="132">
        <f t="shared" si="46"/>
        <v>1</v>
      </c>
      <c r="AH178" s="132">
        <f t="shared" si="46"/>
        <v>1</v>
      </c>
      <c r="AI178" s="132">
        <f t="shared" si="46"/>
        <v>1</v>
      </c>
      <c r="AJ178" s="50" t="str">
        <f t="shared" si="30"/>
        <v>ON_RW</v>
      </c>
      <c r="AK178" s="63"/>
      <c r="AL178" s="63" t="str">
        <f t="shared" si="33"/>
        <v>3F</v>
      </c>
      <c r="AM178" s="65" t="str">
        <f t="shared" si="34"/>
        <v>00</v>
      </c>
      <c r="AN178" s="65" t="str">
        <f t="shared" si="35"/>
        <v>00</v>
      </c>
      <c r="AO178" s="65" t="str">
        <f t="shared" si="36"/>
        <v>00</v>
      </c>
      <c r="AQ178" t="str">
        <f t="shared" si="31"/>
        <v xml:space="preserve">    (U4)0x0000003FU,                                                           /* 42 ON_RW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1</v>
      </c>
      <c r="AE179" s="132">
        <f t="shared" si="46"/>
        <v>1</v>
      </c>
      <c r="AF179" s="132">
        <f t="shared" si="46"/>
        <v>1</v>
      </c>
      <c r="AG179" s="132">
        <f t="shared" si="46"/>
        <v>1</v>
      </c>
      <c r="AH179" s="132">
        <f t="shared" si="46"/>
        <v>1</v>
      </c>
      <c r="AI179" s="132">
        <f t="shared" si="46"/>
        <v>1</v>
      </c>
      <c r="AJ179" s="50" t="str">
        <f t="shared" si="30"/>
        <v>ON_RW</v>
      </c>
      <c r="AK179" s="63"/>
      <c r="AL179" s="63" t="str">
        <f t="shared" si="33"/>
        <v>3F</v>
      </c>
      <c r="AM179" s="65" t="str">
        <f t="shared" si="34"/>
        <v>00</v>
      </c>
      <c r="AN179" s="65" t="str">
        <f t="shared" si="35"/>
        <v>00</v>
      </c>
      <c r="AO179" s="65" t="str">
        <f t="shared" si="36"/>
        <v>00</v>
      </c>
      <c r="AQ179" t="str">
        <f t="shared" si="31"/>
        <v xml:space="preserve">    (U4)0x0000003FU,                                                           /* 43 ON_RW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1</v>
      </c>
      <c r="AE180" s="132">
        <f t="shared" si="46"/>
        <v>1</v>
      </c>
      <c r="AF180" s="132">
        <f t="shared" si="46"/>
        <v>1</v>
      </c>
      <c r="AG180" s="132">
        <f t="shared" si="46"/>
        <v>1</v>
      </c>
      <c r="AH180" s="132">
        <f t="shared" si="46"/>
        <v>1</v>
      </c>
      <c r="AI180" s="132">
        <f t="shared" si="46"/>
        <v>1</v>
      </c>
      <c r="AJ180" s="50" t="str">
        <f t="shared" si="30"/>
        <v>ON_RW</v>
      </c>
      <c r="AK180" s="63"/>
      <c r="AL180" s="63" t="str">
        <f t="shared" si="33"/>
        <v>3F</v>
      </c>
      <c r="AM180" s="65" t="str">
        <f t="shared" si="34"/>
        <v>00</v>
      </c>
      <c r="AN180" s="65" t="str">
        <f t="shared" si="35"/>
        <v>00</v>
      </c>
      <c r="AO180" s="65" t="str">
        <f t="shared" si="36"/>
        <v>00</v>
      </c>
      <c r="AQ180" t="str">
        <f t="shared" si="31"/>
        <v xml:space="preserve">    (U4)0x0000003FU,                                                           /* 44 ON_RW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1</v>
      </c>
      <c r="AE181" s="132">
        <f t="shared" si="46"/>
        <v>1</v>
      </c>
      <c r="AF181" s="132">
        <f t="shared" si="46"/>
        <v>1</v>
      </c>
      <c r="AG181" s="132">
        <f t="shared" si="46"/>
        <v>1</v>
      </c>
      <c r="AH181" s="132">
        <f t="shared" si="46"/>
        <v>1</v>
      </c>
      <c r="AI181" s="132">
        <f t="shared" si="46"/>
        <v>1</v>
      </c>
      <c r="AJ181" s="50" t="str">
        <f t="shared" si="30"/>
        <v>ON_RW</v>
      </c>
      <c r="AK181" s="63"/>
      <c r="AL181" s="63" t="str">
        <f t="shared" si="33"/>
        <v>3F</v>
      </c>
      <c r="AM181" s="65" t="str">
        <f t="shared" si="34"/>
        <v>00</v>
      </c>
      <c r="AN181" s="65" t="str">
        <f t="shared" si="35"/>
        <v>00</v>
      </c>
      <c r="AO181" s="65" t="str">
        <f t="shared" si="36"/>
        <v>00</v>
      </c>
      <c r="AQ181" t="str">
        <f t="shared" si="31"/>
        <v xml:space="preserve">    (U4)0x0000003FU,                                                           /* 45 ON_RW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1</v>
      </c>
      <c r="AE182" s="132">
        <f t="shared" si="46"/>
        <v>1</v>
      </c>
      <c r="AF182" s="132">
        <f t="shared" si="46"/>
        <v>1</v>
      </c>
      <c r="AG182" s="132">
        <f t="shared" si="46"/>
        <v>1</v>
      </c>
      <c r="AH182" s="132">
        <f t="shared" si="46"/>
        <v>1</v>
      </c>
      <c r="AI182" s="132">
        <f t="shared" si="46"/>
        <v>1</v>
      </c>
      <c r="AJ182" s="50" t="str">
        <f t="shared" si="30"/>
        <v>ON_RW</v>
      </c>
      <c r="AK182" s="63"/>
      <c r="AL182" s="63" t="str">
        <f t="shared" si="33"/>
        <v>3F</v>
      </c>
      <c r="AM182" s="65" t="str">
        <f t="shared" si="34"/>
        <v>00</v>
      </c>
      <c r="AN182" s="65" t="str">
        <f t="shared" si="35"/>
        <v>00</v>
      </c>
      <c r="AO182" s="65" t="str">
        <f t="shared" si="36"/>
        <v>00</v>
      </c>
      <c r="AQ182" t="str">
        <f t="shared" si="31"/>
        <v xml:space="preserve">    (U4)0x0000003FU,                                                           /* 46 ON_RW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1</v>
      </c>
      <c r="AE183" s="132">
        <f t="shared" si="46"/>
        <v>1</v>
      </c>
      <c r="AF183" s="132">
        <f t="shared" si="46"/>
        <v>1</v>
      </c>
      <c r="AG183" s="132">
        <f t="shared" si="46"/>
        <v>1</v>
      </c>
      <c r="AH183" s="132">
        <f t="shared" si="46"/>
        <v>1</v>
      </c>
      <c r="AI183" s="132">
        <f t="shared" ref="AI183" si="47">IF(OR(AI53=0,AI53=1),1,0)</f>
        <v>1</v>
      </c>
      <c r="AJ183" s="50" t="str">
        <f t="shared" si="30"/>
        <v>ON_RW</v>
      </c>
      <c r="AK183" s="63"/>
      <c r="AL183" s="63" t="str">
        <f t="shared" si="33"/>
        <v>3F</v>
      </c>
      <c r="AM183" s="65" t="str">
        <f t="shared" si="34"/>
        <v>00</v>
      </c>
      <c r="AN183" s="65" t="str">
        <f t="shared" si="35"/>
        <v>00</v>
      </c>
      <c r="AO183" s="65" t="str">
        <f t="shared" si="36"/>
        <v>00</v>
      </c>
      <c r="AQ183" t="str">
        <f t="shared" si="31"/>
        <v xml:space="preserve">    (U4)0x0000003FU,                                                           /* 47 ON_RW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1</v>
      </c>
      <c r="AE184" s="132">
        <f t="shared" si="48"/>
        <v>1</v>
      </c>
      <c r="AF184" s="132">
        <f t="shared" si="48"/>
        <v>1</v>
      </c>
      <c r="AG184" s="132">
        <f t="shared" si="48"/>
        <v>1</v>
      </c>
      <c r="AH184" s="132">
        <f t="shared" si="48"/>
        <v>1</v>
      </c>
      <c r="AI184" s="132">
        <f t="shared" si="48"/>
        <v>1</v>
      </c>
      <c r="AJ184" s="50" t="str">
        <f t="shared" si="30"/>
        <v>ON_RW</v>
      </c>
      <c r="AK184" s="63"/>
      <c r="AL184" s="63" t="str">
        <f t="shared" si="33"/>
        <v>3F</v>
      </c>
      <c r="AM184" s="65" t="str">
        <f t="shared" si="34"/>
        <v>00</v>
      </c>
      <c r="AN184" s="65" t="str">
        <f t="shared" si="35"/>
        <v>00</v>
      </c>
      <c r="AO184" s="65" t="str">
        <f t="shared" si="36"/>
        <v>00</v>
      </c>
      <c r="AQ184" t="str">
        <f t="shared" si="31"/>
        <v xml:space="preserve">    (U4)0x0000003FU,                                                           /* 48 ON_RW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1</v>
      </c>
      <c r="AE185" s="132">
        <f t="shared" si="48"/>
        <v>1</v>
      </c>
      <c r="AF185" s="132">
        <f t="shared" si="48"/>
        <v>1</v>
      </c>
      <c r="AG185" s="132">
        <f t="shared" si="48"/>
        <v>1</v>
      </c>
      <c r="AH185" s="132">
        <f t="shared" si="48"/>
        <v>1</v>
      </c>
      <c r="AI185" s="132">
        <f t="shared" si="48"/>
        <v>1</v>
      </c>
      <c r="AJ185" s="50" t="str">
        <f t="shared" si="30"/>
        <v>ON_RW</v>
      </c>
      <c r="AK185" s="63"/>
      <c r="AL185" s="63" t="str">
        <f t="shared" si="33"/>
        <v>3F</v>
      </c>
      <c r="AM185" s="65" t="str">
        <f t="shared" si="34"/>
        <v>00</v>
      </c>
      <c r="AN185" s="65" t="str">
        <f t="shared" si="35"/>
        <v>00</v>
      </c>
      <c r="AO185" s="65" t="str">
        <f t="shared" si="36"/>
        <v>00</v>
      </c>
      <c r="AQ185" t="str">
        <f t="shared" si="31"/>
        <v xml:space="preserve">    (U4)0x0000003FU,                                                           /* 49 ON_RW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1</v>
      </c>
      <c r="AE186" s="132">
        <f t="shared" si="48"/>
        <v>1</v>
      </c>
      <c r="AF186" s="132">
        <f t="shared" si="48"/>
        <v>1</v>
      </c>
      <c r="AG186" s="132">
        <f t="shared" si="48"/>
        <v>1</v>
      </c>
      <c r="AH186" s="132">
        <f t="shared" si="48"/>
        <v>1</v>
      </c>
      <c r="AI186" s="132">
        <f t="shared" si="48"/>
        <v>1</v>
      </c>
      <c r="AJ186" s="50" t="str">
        <f t="shared" si="30"/>
        <v>ON_RW</v>
      </c>
      <c r="AK186" s="63"/>
      <c r="AL186" s="63" t="str">
        <f t="shared" si="33"/>
        <v>3F</v>
      </c>
      <c r="AM186" s="65" t="str">
        <f t="shared" si="34"/>
        <v>00</v>
      </c>
      <c r="AN186" s="65" t="str">
        <f t="shared" si="35"/>
        <v>00</v>
      </c>
      <c r="AO186" s="65" t="str">
        <f t="shared" si="36"/>
        <v>00</v>
      </c>
      <c r="AQ186" t="str">
        <f t="shared" si="31"/>
        <v xml:space="preserve">    (U4)0x0000003FU,                                                           /* 50 ON_RW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1</v>
      </c>
      <c r="AE187" s="132">
        <f t="shared" si="48"/>
        <v>1</v>
      </c>
      <c r="AF187" s="132">
        <f t="shared" si="48"/>
        <v>1</v>
      </c>
      <c r="AG187" s="132">
        <f t="shared" si="48"/>
        <v>1</v>
      </c>
      <c r="AH187" s="132">
        <f t="shared" si="48"/>
        <v>1</v>
      </c>
      <c r="AI187" s="132">
        <f t="shared" si="48"/>
        <v>1</v>
      </c>
      <c r="AJ187" s="50" t="str">
        <f t="shared" si="30"/>
        <v>ON_RW</v>
      </c>
      <c r="AK187" s="63"/>
      <c r="AL187" s="63" t="str">
        <f t="shared" si="33"/>
        <v>3F</v>
      </c>
      <c r="AM187" s="65" t="str">
        <f t="shared" si="34"/>
        <v>00</v>
      </c>
      <c r="AN187" s="65" t="str">
        <f t="shared" si="35"/>
        <v>00</v>
      </c>
      <c r="AO187" s="65" t="str">
        <f t="shared" si="36"/>
        <v>00</v>
      </c>
      <c r="AQ187" t="str">
        <f t="shared" si="31"/>
        <v xml:space="preserve">    (U4)0x0000003FU,                                                           /* 51 ON_RW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1</v>
      </c>
      <c r="AE188" s="132">
        <f t="shared" si="48"/>
        <v>1</v>
      </c>
      <c r="AF188" s="132">
        <f t="shared" si="48"/>
        <v>1</v>
      </c>
      <c r="AG188" s="132">
        <f t="shared" si="48"/>
        <v>1</v>
      </c>
      <c r="AH188" s="132">
        <f t="shared" si="48"/>
        <v>1</v>
      </c>
      <c r="AI188" s="132">
        <f t="shared" si="48"/>
        <v>1</v>
      </c>
      <c r="AJ188" s="50" t="str">
        <f t="shared" si="30"/>
        <v>ON_RW</v>
      </c>
      <c r="AK188" s="63"/>
      <c r="AL188" s="63" t="str">
        <f t="shared" si="33"/>
        <v>3F</v>
      </c>
      <c r="AM188" s="65" t="str">
        <f t="shared" si="34"/>
        <v>00</v>
      </c>
      <c r="AN188" s="65" t="str">
        <f t="shared" si="35"/>
        <v>00</v>
      </c>
      <c r="AO188" s="65" t="str">
        <f t="shared" si="36"/>
        <v>00</v>
      </c>
      <c r="AQ188" t="str">
        <f t="shared" si="31"/>
        <v xml:space="preserve">    (U4)0x0000003FU,                                                           /* 52 ON_RW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1</v>
      </c>
      <c r="AE189" s="132">
        <f t="shared" si="48"/>
        <v>1</v>
      </c>
      <c r="AF189" s="132">
        <f t="shared" si="48"/>
        <v>1</v>
      </c>
      <c r="AG189" s="132">
        <f t="shared" si="48"/>
        <v>1</v>
      </c>
      <c r="AH189" s="132">
        <f t="shared" si="48"/>
        <v>1</v>
      </c>
      <c r="AI189" s="132">
        <f t="shared" si="48"/>
        <v>1</v>
      </c>
      <c r="AJ189" s="50" t="str">
        <f t="shared" si="30"/>
        <v>ON_RW</v>
      </c>
      <c r="AK189" s="63"/>
      <c r="AL189" s="63" t="str">
        <f t="shared" si="33"/>
        <v>3F</v>
      </c>
      <c r="AM189" s="65" t="str">
        <f t="shared" si="34"/>
        <v>00</v>
      </c>
      <c r="AN189" s="65" t="str">
        <f t="shared" si="35"/>
        <v>00</v>
      </c>
      <c r="AO189" s="65" t="str">
        <f t="shared" si="36"/>
        <v>00</v>
      </c>
      <c r="AQ189" t="str">
        <f t="shared" si="31"/>
        <v xml:space="preserve">    (U4)0x0000003FU,                                                           /* 53 ON_RW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1</v>
      </c>
      <c r="AE190" s="132">
        <f t="shared" si="48"/>
        <v>1</v>
      </c>
      <c r="AF190" s="132">
        <f t="shared" si="48"/>
        <v>1</v>
      </c>
      <c r="AG190" s="132">
        <f t="shared" si="48"/>
        <v>1</v>
      </c>
      <c r="AH190" s="132">
        <f t="shared" si="48"/>
        <v>1</v>
      </c>
      <c r="AI190" s="132">
        <f t="shared" si="48"/>
        <v>1</v>
      </c>
      <c r="AJ190" s="50" t="str">
        <f t="shared" si="30"/>
        <v>ON_RW</v>
      </c>
      <c r="AK190" s="63"/>
      <c r="AL190" s="63" t="str">
        <f t="shared" si="33"/>
        <v>3F</v>
      </c>
      <c r="AM190" s="65" t="str">
        <f t="shared" si="34"/>
        <v>00</v>
      </c>
      <c r="AN190" s="65" t="str">
        <f t="shared" si="35"/>
        <v>00</v>
      </c>
      <c r="AO190" s="65" t="str">
        <f t="shared" si="36"/>
        <v>00</v>
      </c>
      <c r="AQ190" t="str">
        <f t="shared" si="31"/>
        <v xml:space="preserve">    (U4)0x0000003FU,                                                           /* 54 ON_RW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1</v>
      </c>
      <c r="AE191" s="132">
        <f t="shared" si="48"/>
        <v>1</v>
      </c>
      <c r="AF191" s="132">
        <f t="shared" si="48"/>
        <v>1</v>
      </c>
      <c r="AG191" s="132">
        <f t="shared" si="48"/>
        <v>1</v>
      </c>
      <c r="AH191" s="132">
        <f t="shared" si="48"/>
        <v>1</v>
      </c>
      <c r="AI191" s="132">
        <f t="shared" ref="AI191" si="49">IF(OR(AI61=0,AI61=1),1,0)</f>
        <v>1</v>
      </c>
      <c r="AJ191" s="50" t="str">
        <f t="shared" si="30"/>
        <v>ON_RW</v>
      </c>
      <c r="AK191" s="63"/>
      <c r="AL191" s="63" t="str">
        <f t="shared" si="33"/>
        <v>3F</v>
      </c>
      <c r="AM191" s="65" t="str">
        <f t="shared" si="34"/>
        <v>00</v>
      </c>
      <c r="AN191" s="65" t="str">
        <f t="shared" si="35"/>
        <v>00</v>
      </c>
      <c r="AO191" s="65" t="str">
        <f t="shared" si="36"/>
        <v>00</v>
      </c>
      <c r="AQ191" t="str">
        <f t="shared" si="31"/>
        <v xml:space="preserve">    (U4)0x0000003FU,                                                           /* 55 ON_RW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1</v>
      </c>
      <c r="AE192" s="132">
        <f t="shared" si="50"/>
        <v>1</v>
      </c>
      <c r="AF192" s="132">
        <f t="shared" si="50"/>
        <v>1</v>
      </c>
      <c r="AG192" s="132">
        <f t="shared" si="50"/>
        <v>1</v>
      </c>
      <c r="AH192" s="132">
        <f t="shared" si="50"/>
        <v>1</v>
      </c>
      <c r="AI192" s="132">
        <f t="shared" si="50"/>
        <v>1</v>
      </c>
      <c r="AJ192" s="50" t="str">
        <f t="shared" si="30"/>
        <v>ON_RW</v>
      </c>
      <c r="AK192" s="63"/>
      <c r="AL192" s="63" t="str">
        <f t="shared" si="33"/>
        <v>3F</v>
      </c>
      <c r="AM192" s="65" t="str">
        <f t="shared" si="34"/>
        <v>00</v>
      </c>
      <c r="AN192" s="65" t="str">
        <f t="shared" si="35"/>
        <v>00</v>
      </c>
      <c r="AO192" s="65" t="str">
        <f t="shared" si="36"/>
        <v>00</v>
      </c>
      <c r="AQ192" t="str">
        <f t="shared" si="31"/>
        <v xml:space="preserve">    (U4)0x0000003FU,                                                           /* 56 ON_RW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1</v>
      </c>
      <c r="AE193" s="132">
        <f t="shared" si="50"/>
        <v>1</v>
      </c>
      <c r="AF193" s="132">
        <f t="shared" si="50"/>
        <v>1</v>
      </c>
      <c r="AG193" s="132">
        <f t="shared" si="50"/>
        <v>1</v>
      </c>
      <c r="AH193" s="132">
        <f t="shared" si="50"/>
        <v>1</v>
      </c>
      <c r="AI193" s="132">
        <f t="shared" si="50"/>
        <v>1</v>
      </c>
      <c r="AJ193" s="50" t="str">
        <f t="shared" si="30"/>
        <v>ON_RW</v>
      </c>
      <c r="AK193" s="63"/>
      <c r="AL193" s="63" t="str">
        <f t="shared" si="33"/>
        <v>3F</v>
      </c>
      <c r="AM193" s="65" t="str">
        <f t="shared" si="34"/>
        <v>00</v>
      </c>
      <c r="AN193" s="65" t="str">
        <f t="shared" si="35"/>
        <v>00</v>
      </c>
      <c r="AO193" s="65" t="str">
        <f t="shared" si="36"/>
        <v>00</v>
      </c>
      <c r="AQ193" t="str">
        <f t="shared" si="31"/>
        <v xml:space="preserve">    (U4)0x0000003FU,                                                           /* 57 ON_RW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1</v>
      </c>
      <c r="AE194" s="132">
        <f t="shared" si="50"/>
        <v>1</v>
      </c>
      <c r="AF194" s="132">
        <f t="shared" si="50"/>
        <v>1</v>
      </c>
      <c r="AG194" s="132">
        <f t="shared" si="50"/>
        <v>1</v>
      </c>
      <c r="AH194" s="132">
        <f t="shared" si="50"/>
        <v>1</v>
      </c>
      <c r="AI194" s="132">
        <f t="shared" si="50"/>
        <v>1</v>
      </c>
      <c r="AJ194" s="50" t="str">
        <f t="shared" si="30"/>
        <v>ON_RW</v>
      </c>
      <c r="AK194" s="63"/>
      <c r="AL194" s="63" t="str">
        <f t="shared" si="33"/>
        <v>3F</v>
      </c>
      <c r="AM194" s="65" t="str">
        <f t="shared" si="34"/>
        <v>00</v>
      </c>
      <c r="AN194" s="65" t="str">
        <f t="shared" si="35"/>
        <v>00</v>
      </c>
      <c r="AO194" s="65" t="str">
        <f t="shared" si="36"/>
        <v>00</v>
      </c>
      <c r="AQ194" t="str">
        <f t="shared" si="31"/>
        <v xml:space="preserve">    (U4)0x0000003FU,                                                           /* 58 ON_RW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1</v>
      </c>
      <c r="AE195" s="132">
        <f t="shared" si="50"/>
        <v>1</v>
      </c>
      <c r="AF195" s="132">
        <f t="shared" si="50"/>
        <v>1</v>
      </c>
      <c r="AG195" s="132">
        <f t="shared" si="50"/>
        <v>1</v>
      </c>
      <c r="AH195" s="132">
        <f t="shared" si="50"/>
        <v>1</v>
      </c>
      <c r="AI195" s="132">
        <f t="shared" si="50"/>
        <v>1</v>
      </c>
      <c r="AJ195" s="50" t="str">
        <f t="shared" si="30"/>
        <v>ON_RW</v>
      </c>
      <c r="AK195" s="63"/>
      <c r="AL195" s="63" t="str">
        <f t="shared" si="33"/>
        <v>3F</v>
      </c>
      <c r="AM195" s="65" t="str">
        <f t="shared" si="34"/>
        <v>00</v>
      </c>
      <c r="AN195" s="65" t="str">
        <f t="shared" si="35"/>
        <v>00</v>
      </c>
      <c r="AO195" s="65" t="str">
        <f t="shared" si="36"/>
        <v>00</v>
      </c>
      <c r="AQ195" t="str">
        <f t="shared" si="31"/>
        <v xml:space="preserve">    (U4)0x0000003FU,                                                           /* 59 ON_RW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1</v>
      </c>
      <c r="AE196" s="132">
        <f t="shared" si="50"/>
        <v>1</v>
      </c>
      <c r="AF196" s="132">
        <f t="shared" si="50"/>
        <v>1</v>
      </c>
      <c r="AG196" s="132">
        <f t="shared" si="50"/>
        <v>1</v>
      </c>
      <c r="AH196" s="132">
        <f t="shared" si="50"/>
        <v>1</v>
      </c>
      <c r="AI196" s="132">
        <f t="shared" si="50"/>
        <v>1</v>
      </c>
      <c r="AJ196" s="50" t="str">
        <f t="shared" si="30"/>
        <v>ON_RW</v>
      </c>
      <c r="AK196" s="63"/>
      <c r="AL196" s="63" t="str">
        <f t="shared" si="33"/>
        <v>3F</v>
      </c>
      <c r="AM196" s="65" t="str">
        <f t="shared" si="34"/>
        <v>00</v>
      </c>
      <c r="AN196" s="65" t="str">
        <f t="shared" si="35"/>
        <v>00</v>
      </c>
      <c r="AO196" s="65" t="str">
        <f t="shared" si="36"/>
        <v>00</v>
      </c>
      <c r="AQ196" t="str">
        <f t="shared" si="31"/>
        <v xml:space="preserve">    (U4)0x0000003FU,                                                           /* 60 ON_RW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1</v>
      </c>
      <c r="AE197" s="132">
        <f t="shared" si="50"/>
        <v>1</v>
      </c>
      <c r="AF197" s="132">
        <f t="shared" si="50"/>
        <v>1</v>
      </c>
      <c r="AG197" s="132">
        <f t="shared" si="50"/>
        <v>1</v>
      </c>
      <c r="AH197" s="132">
        <f t="shared" si="50"/>
        <v>1</v>
      </c>
      <c r="AI197" s="132">
        <f t="shared" si="50"/>
        <v>1</v>
      </c>
      <c r="AJ197" s="50" t="str">
        <f t="shared" si="30"/>
        <v>ON_RW</v>
      </c>
      <c r="AK197" s="63"/>
      <c r="AL197" s="63" t="str">
        <f t="shared" si="33"/>
        <v>3F</v>
      </c>
      <c r="AM197" s="65" t="str">
        <f t="shared" si="34"/>
        <v>00</v>
      </c>
      <c r="AN197" s="65" t="str">
        <f t="shared" si="35"/>
        <v>00</v>
      </c>
      <c r="AO197" s="65" t="str">
        <f t="shared" si="36"/>
        <v>00</v>
      </c>
      <c r="AQ197" t="str">
        <f t="shared" si="31"/>
        <v xml:space="preserve">    (U4)0x0000003FU,                                                           /* 61 ON_RW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1</v>
      </c>
      <c r="AE198" s="132">
        <f t="shared" si="50"/>
        <v>1</v>
      </c>
      <c r="AF198" s="132">
        <f t="shared" si="50"/>
        <v>1</v>
      </c>
      <c r="AG198" s="132">
        <f t="shared" si="50"/>
        <v>1</v>
      </c>
      <c r="AH198" s="132">
        <f t="shared" si="50"/>
        <v>1</v>
      </c>
      <c r="AI198" s="132">
        <f t="shared" si="50"/>
        <v>1</v>
      </c>
      <c r="AJ198" s="50" t="str">
        <f t="shared" si="30"/>
        <v>ON_RW</v>
      </c>
      <c r="AK198" s="63"/>
      <c r="AL198" s="63" t="str">
        <f t="shared" si="33"/>
        <v>3F</v>
      </c>
      <c r="AM198" s="65" t="str">
        <f t="shared" si="34"/>
        <v>00</v>
      </c>
      <c r="AN198" s="65" t="str">
        <f t="shared" si="35"/>
        <v>00</v>
      </c>
      <c r="AO198" s="65" t="str">
        <f t="shared" si="36"/>
        <v>00</v>
      </c>
      <c r="AQ198" t="str">
        <f t="shared" si="31"/>
        <v xml:space="preserve">    (U4)0x0000003FU,                                                           /* 62 ON_RW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1</v>
      </c>
      <c r="AE199" s="132">
        <f t="shared" si="50"/>
        <v>1</v>
      </c>
      <c r="AF199" s="132">
        <f t="shared" si="50"/>
        <v>1</v>
      </c>
      <c r="AG199" s="132">
        <f t="shared" si="50"/>
        <v>1</v>
      </c>
      <c r="AH199" s="132">
        <f t="shared" si="50"/>
        <v>1</v>
      </c>
      <c r="AI199" s="132">
        <f t="shared" ref="AI199" si="51">IF(OR(AI69=0,AI69=1),1,0)</f>
        <v>1</v>
      </c>
      <c r="AJ199" s="50" t="str">
        <f t="shared" si="30"/>
        <v>ON_RW</v>
      </c>
      <c r="AK199" s="63"/>
      <c r="AL199" s="63" t="str">
        <f t="shared" si="33"/>
        <v>3F</v>
      </c>
      <c r="AM199" s="65" t="str">
        <f t="shared" si="34"/>
        <v>00</v>
      </c>
      <c r="AN199" s="65" t="str">
        <f t="shared" si="35"/>
        <v>00</v>
      </c>
      <c r="AO199" s="65" t="str">
        <f t="shared" si="36"/>
        <v>00</v>
      </c>
      <c r="AQ199" t="str">
        <f t="shared" si="31"/>
        <v xml:space="preserve">    (U4)0x0000003FU                                                            /* 63 ON_RW                                           */</v>
      </c>
    </row>
  </sheetData>
  <protectedRanges>
    <protectedRange sqref="B3 L3:AD3 D6:AJ69" name="Table作成編集範囲"/>
    <protectedRange sqref="AF3" name="Table作成編集範囲_1"/>
    <protectedRange sqref="AI3 AG3" name="Table作成編集範囲_2"/>
  </protectedRanges>
  <mergeCells count="5">
    <mergeCell ref="C2:C3"/>
    <mergeCell ref="AJ2:AJ3"/>
    <mergeCell ref="A4:B5"/>
    <mergeCell ref="AG3:AI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1" t="s">
        <v>132</v>
      </c>
      <c r="C2" s="300"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02" t="s">
        <v>167</v>
      </c>
    </row>
    <row r="3" spans="1:49" ht="213" customHeight="1" thickBot="1">
      <c r="B3" s="138" t="s">
        <v>138</v>
      </c>
      <c r="C3" s="301"/>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134" t="s">
        <v>66</v>
      </c>
      <c r="AE3" s="134" t="s">
        <v>66</v>
      </c>
      <c r="AF3" s="134" t="s">
        <v>66</v>
      </c>
      <c r="AG3" s="310" t="s">
        <v>299</v>
      </c>
      <c r="AH3" s="309"/>
      <c r="AI3" s="228" t="s">
        <v>301</v>
      </c>
      <c r="AJ3" s="303"/>
      <c r="AR3" s="96" t="s">
        <v>101</v>
      </c>
    </row>
    <row r="4" spans="1:49" ht="14.25" thickBot="1">
      <c r="A4" s="304" t="s">
        <v>67</v>
      </c>
      <c r="B4" s="305"/>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4.25" thickBot="1">
      <c r="A5" s="306"/>
      <c r="B5" s="307"/>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u4_sp_ALERT_C_ABS_PD_CRIT[ALERT_C_ABS_PD_NUM_DST] = {</v>
      </c>
      <c r="AS5" s="87" t="str">
        <f ca="1">"static const U4  "&amp;$AW$9&amp;"["&amp;$AW$10&amp;"] = {"</f>
        <v>static const U4  u4_sp_ALERT_C_ABS_PD_MASK[ALERT_C_ABS_PD_NUM_DST] = {</v>
      </c>
      <c r="AT5" s="87" t="str">
        <f ca="1">"static const U1  "&amp;$AW$11&amp;"["&amp;$AW$10&amp;"] = {"</f>
        <v>static const U1  u1_sp_ALERT_C_ABS_PD_DST[ALERT_C_ABS_PD_NUM_DST] = {</v>
      </c>
      <c r="AU5" s="87" t="str">
        <f ca="1">"const ST_ALERT_MTRX "&amp;$AW$12&amp;" = {"</f>
        <v>const ST_ALERT_MTRX st_gp_ALERT_C_ABS_MTRX[2] = {</v>
      </c>
      <c r="AV5" s="68" t="str">
        <f ca="1">"#define "&amp;AW10&amp;REPT(" ",41-LEN(AW10))&amp;"("&amp;AW13&amp;"U)"</f>
        <v>#define ALERT_C_ABS_PD_NUM_DST                   (8U)</v>
      </c>
      <c r="AW5" s="69"/>
    </row>
    <row r="6" spans="1:49">
      <c r="B6" s="141" t="str">
        <f ca="1">"Table "&amp;$AW$6</f>
        <v>Table PD</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t="s">
        <v>71</v>
      </c>
      <c r="AE6" s="135" t="s">
        <v>217</v>
      </c>
      <c r="AF6" s="139" t="s">
        <v>217</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PD</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t="s">
        <v>71</v>
      </c>
      <c r="AE7" s="64" t="s">
        <v>217</v>
      </c>
      <c r="AF7" s="139" t="s">
        <v>217</v>
      </c>
      <c r="AG7" s="139">
        <v>0</v>
      </c>
      <c r="AH7" s="139">
        <v>0</v>
      </c>
      <c r="AI7" s="139">
        <v>1</v>
      </c>
      <c r="AJ7" s="22" t="s">
        <v>229</v>
      </c>
      <c r="AL7" t="str">
        <f t="shared" ca="1" si="0"/>
        <v xml:space="preserve">    (U1)ALERT_REQ_C_ABS_PD_MALFUNC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(U1)ALERT_REQ_C_ABS_PD_MALFUNC,                                            /* 01 MALFUNC                                         */</v>
      </c>
      <c r="AU7" s="66" t="str">
        <f ca="1">"        &amp;"&amp;$AW$14&amp;","&amp;REPT(" ",69-LEN($AW$14))&amp;"/* fp_u4_SRC_CHK                                      */"</f>
        <v xml:space="preserve">        &amp;u4_s_AlertC_absPdSrcchk,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t="s">
        <v>71</v>
      </c>
      <c r="AE8" s="64" t="s">
        <v>217</v>
      </c>
      <c r="AF8" s="139" t="s">
        <v>217</v>
      </c>
      <c r="AG8" s="139">
        <v>0</v>
      </c>
      <c r="AH8" s="139">
        <v>1</v>
      </c>
      <c r="AI8" s="139">
        <v>0</v>
      </c>
      <c r="AJ8" s="22" t="s">
        <v>33</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2" t="s">
        <v>76</v>
      </c>
      <c r="AW8" s="71" t="str">
        <f ca="1">"u4_sp_ALERT_"&amp;IF(AW6&lt;&gt;AW17,$AW$17&amp;"_"&amp;$AW$6,AW17)&amp;"_CRIT"</f>
        <v>u4_sp_ALERT_C_ABS_PD_CRIT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t="s">
        <v>71</v>
      </c>
      <c r="AE9" s="64" t="s">
        <v>217</v>
      </c>
      <c r="AF9" s="64" t="s">
        <v>217</v>
      </c>
      <c r="AG9" s="64">
        <v>0</v>
      </c>
      <c r="AH9" s="64">
        <v>1</v>
      </c>
      <c r="AI9" s="64">
        <v>1</v>
      </c>
      <c r="AJ9" s="22" t="s">
        <v>33</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2" t="s">
        <v>77</v>
      </c>
      <c r="AW9" s="71" t="str">
        <f ca="1">"u4_sp_ALERT_"&amp;IF(AW6&lt;&gt;AW17,$AW$17&amp;"_"&amp;$AW$6,AW17)&amp;"_MASK"</f>
        <v>u4_sp_ALERT_C_ABS_PD_MASK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t="s">
        <v>71</v>
      </c>
      <c r="AE10" s="64" t="s">
        <v>217</v>
      </c>
      <c r="AF10" s="64" t="s">
        <v>217</v>
      </c>
      <c r="AG10" s="64">
        <v>1</v>
      </c>
      <c r="AH10" s="139">
        <v>0</v>
      </c>
      <c r="AI10" s="139">
        <v>0</v>
      </c>
      <c r="AJ10" s="22" t="s">
        <v>229</v>
      </c>
      <c r="AL10" t="str">
        <f t="shared" ca="1" si="0"/>
        <v xml:space="preserve">    (U1)ALERT_REQ_C_ABS_PD_MALFUNC</v>
      </c>
      <c r="AR10" s="66" t="str">
        <f t="shared" si="3"/>
        <v xml:space="preserve">    (U4)0x00000004U,                                                           /* 04 MALFUNC                                         */</v>
      </c>
      <c r="AS10" s="66" t="str">
        <f t="shared" si="4"/>
        <v xml:space="preserve">    (U4)0x00000007U,                                                           /* 04 MALFUNC                                         */</v>
      </c>
      <c r="AT10" s="66" t="str">
        <f t="shared" ca="1" si="1"/>
        <v xml:space="preserve">    (U1)ALERT_REQ_C_ABS_PD_MALFUNC,                                            /* 04 MALFUNC                                         */</v>
      </c>
      <c r="AU10" s="66" t="str">
        <f>IF($AW$7=1,"        &amp;"&amp;$AW$9&amp;"[0],"&amp;REPT(" ",66-LEN($AW$9))&amp;"/* u4p_MASK                                           */","        (const U4 *)vdp_PTR_NA,                                                /* u4p_MASK                                           */")</f>
        <v xml:space="preserve">        (const U4 *)vdp_PTR_NA,                                                /* u4p_MASK                                           */</v>
      </c>
      <c r="AV10" s="52" t="s">
        <v>78</v>
      </c>
      <c r="AW10" s="71" t="str">
        <f ca="1">"ALERT_"&amp;IF(AW6&lt;&gt;AW17,$AW$17&amp;"_"&amp;$AW$6,AW17)&amp;"_NUM_DST"</f>
        <v>ALERT_C_ABS_PD_NUM_DST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t="s">
        <v>71</v>
      </c>
      <c r="AE11" s="64" t="s">
        <v>217</v>
      </c>
      <c r="AF11" s="64" t="s">
        <v>217</v>
      </c>
      <c r="AG11" s="64">
        <v>1</v>
      </c>
      <c r="AH11" s="139">
        <v>0</v>
      </c>
      <c r="AI11" s="139">
        <v>1</v>
      </c>
      <c r="AJ11" s="22" t="s">
        <v>229</v>
      </c>
      <c r="AL11" t="str">
        <f t="shared" ca="1" si="0"/>
        <v xml:space="preserve">    (U1)ALERT_REQ_C_ABS_PD_MALFUNC</v>
      </c>
      <c r="AR11" s="66" t="str">
        <f t="shared" si="3"/>
        <v xml:space="preserve">    (U4)0x00000005U,                                                           /* 05 MALFUNC                                         */</v>
      </c>
      <c r="AS11" s="66" t="str">
        <f t="shared" si="4"/>
        <v xml:space="preserve">    (U4)0x00000007U,                                                           /* 05 MALFUNC                                         */</v>
      </c>
      <c r="AT11" s="66" t="str">
        <f t="shared" ca="1" si="1"/>
        <v xml:space="preserve">    (U1)ALERT_REQ_C_ABS_PD_MALFUNC,                                            /* 05 MALFUNC                                         */</v>
      </c>
      <c r="AU11" s="66" t="str">
        <f>IF($AW$7=1,"        &amp;"&amp;$AW$8&amp;"[0],"&amp;REPT(" ",66-LEN($AW$8))&amp;"/* u4p_CRIT                                           */","        (const U4 *)vdp_PTR_NA,                                                /* u4p_CRIT                                           */")</f>
        <v xml:space="preserve">        (const U4 *)vdp_PTR_NA,                                                /* u4p_CRIT                                           */</v>
      </c>
      <c r="AV11" s="52" t="s">
        <v>79</v>
      </c>
      <c r="AW11" s="71" t="str">
        <f ca="1">"u1_sp_ALERT_"&amp;IF(AW6&lt;&gt;AW17,$AW$17&amp;"_"&amp;$AW$6,AW17)&amp;"_DST"</f>
        <v>u1_sp_ALERT_C_ABS_PD_DST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t="s">
        <v>71</v>
      </c>
      <c r="AE12" s="64" t="s">
        <v>217</v>
      </c>
      <c r="AF12" s="64" t="s">
        <v>217</v>
      </c>
      <c r="AG12" s="64">
        <v>1</v>
      </c>
      <c r="AH12" s="139">
        <v>1</v>
      </c>
      <c r="AI12" s="139">
        <v>0</v>
      </c>
      <c r="AJ12" s="22" t="s">
        <v>229</v>
      </c>
      <c r="AL12" t="str">
        <f t="shared" ca="1" si="0"/>
        <v xml:space="preserve">    (U1)ALERT_REQ_C_ABS_PD_MALFUNC</v>
      </c>
      <c r="AR12" s="66" t="str">
        <f t="shared" si="3"/>
        <v xml:space="preserve">    (U4)0x00000006U,                                                           /* 06 MALFUNC                                         */</v>
      </c>
      <c r="AS12" s="66" t="str">
        <f t="shared" si="4"/>
        <v xml:space="preserve">    (U4)0x00000007U,                                                           /* 06 MALFUNC                                         */</v>
      </c>
      <c r="AT12" s="66" t="str">
        <f t="shared" ca="1" si="1"/>
        <v xml:space="preserve">    (U1)ALERT_REQ_C_ABS_PD_MALFUNC,                                            /* 06 MALFUNC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t="s">
        <v>71</v>
      </c>
      <c r="AE13" s="64" t="s">
        <v>217</v>
      </c>
      <c r="AF13" s="64" t="s">
        <v>217</v>
      </c>
      <c r="AG13" s="64">
        <v>1</v>
      </c>
      <c r="AH13" s="64">
        <v>1</v>
      </c>
      <c r="AI13" s="64">
        <v>1</v>
      </c>
      <c r="AJ13" s="22" t="s">
        <v>229</v>
      </c>
      <c r="AL13" t="str">
        <f t="shared" ca="1" si="0"/>
        <v xml:space="preserve">    (U1)ALERT_REQ_C_ABS_PD_MALFUNC</v>
      </c>
      <c r="AR13" s="66" t="str">
        <f t="shared" si="3"/>
        <v xml:space="preserve">    (U4)0x00000007U                                                            /* 07 MALFUNC                                         */</v>
      </c>
      <c r="AS13" s="66" t="str">
        <f t="shared" si="4"/>
        <v xml:space="preserve">    (U4)0x00000007U                                                            /* 07 MALFUNC                                         */</v>
      </c>
      <c r="AT13" s="66" t="str">
        <f t="shared" ca="1" si="1"/>
        <v xml:space="preserve">    (U1)ALERT_REQ_C_ABS_PD_MALFUNC                                             /* 07 MALFUNC                                         */</v>
      </c>
      <c r="AU13" s="66" t="str">
        <f ca="1">"        &amp;"&amp;$AW$11&amp;"[0],"&amp;REPT(" ",66-LEN($AW$11))&amp;"/* u1p_DST                                            */"</f>
        <v xml:space="preserve">        &amp;u1_sp_ALERT_C_ABS_PD_DST[0],                                          /* u1p_DST                                            */</v>
      </c>
      <c r="AV13" s="52" t="s">
        <v>80</v>
      </c>
      <c r="AW13" s="140">
        <f>COUNTA($AJ$6:$AJ$69)</f>
        <v>8</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t="s">
        <v>71</v>
      </c>
      <c r="AE14" s="64" t="s">
        <v>217</v>
      </c>
      <c r="AF14" s="64" t="s">
        <v>217</v>
      </c>
      <c r="AG14" s="64" t="s">
        <v>217</v>
      </c>
      <c r="AH14" s="64" t="s">
        <v>217</v>
      </c>
      <c r="AI14" s="64" t="s">
        <v>217</v>
      </c>
      <c r="AJ14" s="22"/>
      <c r="AL14" t="str">
        <f t="shared" ca="1" si="0"/>
        <v xml:space="preserve">    (U1)ALERT_REQ_C_ABS_PD_</v>
      </c>
      <c r="AR14" s="66" t="str">
        <f t="shared" si="3"/>
        <v>};</v>
      </c>
      <c r="AS14" s="66" t="str">
        <f t="shared" si="4"/>
        <v>};</v>
      </c>
      <c r="AT14" s="66" t="str">
        <f t="shared" si="1"/>
        <v>};</v>
      </c>
      <c r="AU14" s="66" t="str">
        <f ca="1">"        (U2)"&amp;$AW$10&amp;","&amp;REPT(" ",66-LEN($AW$10))&amp;"/* u2_num_srch                                        */"</f>
        <v xml:space="preserve">        (U2)ALERT_C_ABS_PD_NUM_DST,                                            /* u2_num_srch                                        */</v>
      </c>
      <c r="AV14" s="52" t="s">
        <v>81</v>
      </c>
      <c r="AW14" s="71" t="str">
        <f ca="1">IF(AW6&lt;&gt;AW17,VLOOKUP(AW6,Matrix!$C$13:$G$37,4,FALSE),Matrix!F13)</f>
        <v>u4_s_AlertC_absPdSrcchk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t="s">
        <v>71</v>
      </c>
      <c r="AE15" s="64" t="s">
        <v>217</v>
      </c>
      <c r="AF15" s="64" t="s">
        <v>217</v>
      </c>
      <c r="AG15" s="64" t="s">
        <v>217</v>
      </c>
      <c r="AH15" s="64" t="s">
        <v>217</v>
      </c>
      <c r="AI15" s="64" t="s">
        <v>217</v>
      </c>
      <c r="AJ15" s="22"/>
      <c r="AL15" t="str">
        <f t="shared" ca="1" si="0"/>
        <v xml:space="preserve">    (U1)ALERT_REQ_C_ABS_PD_</v>
      </c>
      <c r="AR15" s="66" t="str">
        <f t="shared" si="3"/>
        <v/>
      </c>
      <c r="AS15" s="66" t="str">
        <f t="shared" si="4"/>
        <v/>
      </c>
      <c r="AT15" s="66" t="str">
        <f t="shared" si="1"/>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t="s">
        <v>71</v>
      </c>
      <c r="AE16" s="64" t="s">
        <v>217</v>
      </c>
      <c r="AF16" s="64" t="s">
        <v>217</v>
      </c>
      <c r="AG16" s="64" t="s">
        <v>217</v>
      </c>
      <c r="AH16" s="64" t="s">
        <v>217</v>
      </c>
      <c r="AI16" s="64" t="s">
        <v>217</v>
      </c>
      <c r="AJ16" s="22"/>
      <c r="AL16" t="str">
        <f t="shared" ca="1" si="0"/>
        <v xml:space="preserve">    (U1)ALERT_REQ_C_ABS_PD_</v>
      </c>
      <c r="AR16" s="66" t="str">
        <f t="shared" si="3"/>
        <v/>
      </c>
      <c r="AS16" s="66" t="str">
        <f t="shared" si="4"/>
        <v/>
      </c>
      <c r="AT16" s="66" t="str">
        <f t="shared" si="1"/>
        <v/>
      </c>
      <c r="AU16" s="66" t="s">
        <v>73</v>
      </c>
      <c r="AV16" s="52" t="s">
        <v>82</v>
      </c>
      <c r="AW16" s="71" t="str">
        <f ca="1">IF(AW6&lt;&gt;AW17,VLOOKUP(AW6,Matrix!$C$13:$G$37,2,FALSE),Matrix!D13)</f>
        <v>ALERT_VOM_IGN_ON</v>
      </c>
    </row>
    <row r="17" spans="2:49" ht="14.2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t="s">
        <v>71</v>
      </c>
      <c r="AE17" s="64" t="s">
        <v>217</v>
      </c>
      <c r="AF17" s="64" t="s">
        <v>217</v>
      </c>
      <c r="AG17" s="64" t="s">
        <v>217</v>
      </c>
      <c r="AH17" s="64" t="s">
        <v>217</v>
      </c>
      <c r="AI17" s="64" t="s">
        <v>217</v>
      </c>
      <c r="AJ17" s="22"/>
      <c r="AL17" t="str">
        <f t="shared" ca="1" si="0"/>
        <v xml:space="preserve">    (U1)ALERT_REQ_C_ABS_PD_</v>
      </c>
      <c r="AR17" s="66" t="str">
        <f t="shared" si="3"/>
        <v/>
      </c>
      <c r="AS17" s="66" t="str">
        <f t="shared" si="4"/>
        <v/>
      </c>
      <c r="AT17" s="66" t="str">
        <f t="shared" si="1"/>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t="s">
        <v>71</v>
      </c>
      <c r="AE18" s="64" t="s">
        <v>217</v>
      </c>
      <c r="AF18" s="64" t="s">
        <v>217</v>
      </c>
      <c r="AG18" s="64" t="s">
        <v>217</v>
      </c>
      <c r="AH18" s="64" t="s">
        <v>217</v>
      </c>
      <c r="AI18" s="64" t="s">
        <v>217</v>
      </c>
      <c r="AJ18" s="22"/>
      <c r="AL18" t="str">
        <f t="shared" ca="1" si="0"/>
        <v xml:space="preserve">    (U1)ALERT_REQ_C_ABS_PD_</v>
      </c>
      <c r="AR18" s="66" t="str">
        <f t="shared" si="3"/>
        <v/>
      </c>
      <c r="AS18" s="66" t="str">
        <f t="shared" si="4"/>
        <v/>
      </c>
      <c r="AT18" s="66" t="str">
        <f t="shared" si="1"/>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t="s">
        <v>71</v>
      </c>
      <c r="AE19" s="64" t="s">
        <v>217</v>
      </c>
      <c r="AF19" s="64" t="s">
        <v>217</v>
      </c>
      <c r="AG19" s="64" t="s">
        <v>217</v>
      </c>
      <c r="AH19" s="64" t="s">
        <v>217</v>
      </c>
      <c r="AI19" s="64" t="s">
        <v>217</v>
      </c>
      <c r="AJ19" s="22"/>
      <c r="AL19" t="str">
        <f t="shared" ca="1" si="0"/>
        <v xml:space="preserve">    (U1)ALERT_REQ_C_ABS_PD_</v>
      </c>
      <c r="AR19" s="66" t="str">
        <f t="shared" si="3"/>
        <v/>
      </c>
      <c r="AS19" s="66" t="str">
        <f t="shared" si="4"/>
        <v/>
      </c>
      <c r="AT19" s="66" t="str">
        <f t="shared" si="1"/>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t="s">
        <v>71</v>
      </c>
      <c r="AE20" s="64" t="s">
        <v>217</v>
      </c>
      <c r="AF20" s="64" t="s">
        <v>217</v>
      </c>
      <c r="AG20" s="64" t="s">
        <v>217</v>
      </c>
      <c r="AH20" s="64" t="s">
        <v>217</v>
      </c>
      <c r="AI20" s="64" t="s">
        <v>217</v>
      </c>
      <c r="AJ20" s="22"/>
      <c r="AL20" t="str">
        <f t="shared" ca="1" si="0"/>
        <v xml:space="preserve">    (U1)ALERT_REQ_C_ABS_PD_</v>
      </c>
      <c r="AR20" s="66" t="str">
        <f t="shared" si="3"/>
        <v/>
      </c>
      <c r="AS20" s="66" t="str">
        <f t="shared" si="4"/>
        <v/>
      </c>
      <c r="AT20" s="66" t="str">
        <f t="shared" si="1"/>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t="s">
        <v>71</v>
      </c>
      <c r="AE21" s="64" t="s">
        <v>217</v>
      </c>
      <c r="AF21" s="64" t="s">
        <v>217</v>
      </c>
      <c r="AG21" s="64" t="s">
        <v>217</v>
      </c>
      <c r="AH21" s="64" t="s">
        <v>217</v>
      </c>
      <c r="AI21" s="64" t="s">
        <v>217</v>
      </c>
      <c r="AJ21" s="22"/>
      <c r="AL21" t="str">
        <f t="shared" ca="1" si="0"/>
        <v xml:space="preserve">    (U1)ALERT_REQ_C_ABS_PD_</v>
      </c>
      <c r="AR21" s="66" t="str">
        <f t="shared" si="3"/>
        <v/>
      </c>
      <c r="AS21" s="66" t="str">
        <f t="shared" si="4"/>
        <v/>
      </c>
      <c r="AT21" s="66" t="str">
        <f t="shared" si="1"/>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t="s">
        <v>71</v>
      </c>
      <c r="AE22" s="64" t="s">
        <v>217</v>
      </c>
      <c r="AF22" s="64" t="s">
        <v>217</v>
      </c>
      <c r="AG22" s="64" t="s">
        <v>217</v>
      </c>
      <c r="AH22" s="64" t="s">
        <v>217</v>
      </c>
      <c r="AI22" s="64" t="s">
        <v>217</v>
      </c>
      <c r="AJ22" s="22"/>
      <c r="AL22" t="str">
        <f t="shared" ca="1" si="0"/>
        <v xml:space="preserve">    (U1)ALERT_REQ_C_ABS_PD_</v>
      </c>
      <c r="AR22" s="66" t="str">
        <f t="shared" si="3"/>
        <v/>
      </c>
      <c r="AS22" s="66" t="str">
        <f t="shared" si="4"/>
        <v/>
      </c>
      <c r="AT22" s="66" t="str">
        <f t="shared" si="1"/>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t="s">
        <v>71</v>
      </c>
      <c r="AE23" s="64" t="s">
        <v>217</v>
      </c>
      <c r="AF23" s="64" t="s">
        <v>217</v>
      </c>
      <c r="AG23" s="64" t="s">
        <v>217</v>
      </c>
      <c r="AH23" s="64" t="s">
        <v>217</v>
      </c>
      <c r="AI23" s="64" t="s">
        <v>217</v>
      </c>
      <c r="AJ23" s="22"/>
      <c r="AL23" t="str">
        <f t="shared" ca="1" si="0"/>
        <v xml:space="preserve">    (U1)ALERT_REQ_C_ABS_PD_</v>
      </c>
      <c r="AR23" s="66" t="str">
        <f t="shared" si="3"/>
        <v/>
      </c>
      <c r="AS23" s="66" t="str">
        <f t="shared" si="4"/>
        <v/>
      </c>
      <c r="AT23" s="66" t="str">
        <f t="shared" si="1"/>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t="s">
        <v>71</v>
      </c>
      <c r="AE24" s="64" t="s">
        <v>217</v>
      </c>
      <c r="AF24" s="64" t="s">
        <v>217</v>
      </c>
      <c r="AG24" s="64" t="s">
        <v>217</v>
      </c>
      <c r="AH24" s="64" t="s">
        <v>217</v>
      </c>
      <c r="AI24" s="64" t="s">
        <v>217</v>
      </c>
      <c r="AJ24" s="22"/>
      <c r="AL24" t="str">
        <f t="shared" ca="1" si="0"/>
        <v xml:space="preserve">    (U1)ALERT_REQ_C_ABS_PD_</v>
      </c>
      <c r="AR24" s="66" t="str">
        <f t="shared" si="3"/>
        <v/>
      </c>
      <c r="AS24" s="66" t="str">
        <f t="shared" si="4"/>
        <v/>
      </c>
      <c r="AT24" s="66" t="str">
        <f t="shared" si="1"/>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t="s">
        <v>71</v>
      </c>
      <c r="AE25" s="64" t="s">
        <v>217</v>
      </c>
      <c r="AF25" s="64" t="s">
        <v>217</v>
      </c>
      <c r="AG25" s="64" t="s">
        <v>217</v>
      </c>
      <c r="AH25" s="64" t="s">
        <v>217</v>
      </c>
      <c r="AI25" s="64" t="s">
        <v>217</v>
      </c>
      <c r="AJ25" s="22"/>
      <c r="AL25" t="str">
        <f t="shared" ca="1" si="0"/>
        <v xml:space="preserve">    (U1)ALERT_REQ_C_ABS_PD_</v>
      </c>
      <c r="AR25" s="66" t="str">
        <f t="shared" si="3"/>
        <v/>
      </c>
      <c r="AS25" s="66" t="str">
        <f t="shared" si="4"/>
        <v/>
      </c>
      <c r="AT25" s="66" t="str">
        <f t="shared" si="1"/>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t="s">
        <v>71</v>
      </c>
      <c r="AE26" s="64" t="s">
        <v>217</v>
      </c>
      <c r="AF26" s="64" t="s">
        <v>217</v>
      </c>
      <c r="AG26" s="64" t="s">
        <v>217</v>
      </c>
      <c r="AH26" s="64" t="s">
        <v>217</v>
      </c>
      <c r="AI26" s="64" t="s">
        <v>217</v>
      </c>
      <c r="AJ26" s="22"/>
      <c r="AL26" t="str">
        <f t="shared" ca="1" si="0"/>
        <v xml:space="preserve">    (U1)ALERT_REQ_C_ABS_PD_</v>
      </c>
      <c r="AR26" s="66" t="str">
        <f t="shared" si="3"/>
        <v/>
      </c>
      <c r="AS26" s="66" t="str">
        <f t="shared" si="4"/>
        <v/>
      </c>
      <c r="AT26" s="66" t="str">
        <f t="shared" si="1"/>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t="s">
        <v>71</v>
      </c>
      <c r="AE27" s="64" t="s">
        <v>217</v>
      </c>
      <c r="AF27" s="64" t="s">
        <v>217</v>
      </c>
      <c r="AG27" s="64" t="s">
        <v>217</v>
      </c>
      <c r="AH27" s="64" t="s">
        <v>217</v>
      </c>
      <c r="AI27" s="64" t="s">
        <v>217</v>
      </c>
      <c r="AJ27" s="22"/>
      <c r="AL27" t="str">
        <f t="shared" ca="1" si="0"/>
        <v xml:space="preserve">    (U1)ALERT_REQ_C_ABS_PD_</v>
      </c>
      <c r="AR27" s="66" t="str">
        <f t="shared" si="3"/>
        <v/>
      </c>
      <c r="AS27" s="66" t="str">
        <f t="shared" si="4"/>
        <v/>
      </c>
      <c r="AT27" s="66" t="str">
        <f t="shared" si="1"/>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t="s">
        <v>71</v>
      </c>
      <c r="AE28" s="64" t="s">
        <v>217</v>
      </c>
      <c r="AF28" s="64" t="s">
        <v>217</v>
      </c>
      <c r="AG28" s="64" t="s">
        <v>217</v>
      </c>
      <c r="AH28" s="64" t="s">
        <v>217</v>
      </c>
      <c r="AI28" s="64" t="s">
        <v>217</v>
      </c>
      <c r="AJ28" s="22"/>
      <c r="AL28" t="str">
        <f t="shared" ca="1" si="0"/>
        <v xml:space="preserve">    (U1)ALERT_REQ_C_ABS_PD_</v>
      </c>
      <c r="AR28" s="66" t="str">
        <f t="shared" si="3"/>
        <v/>
      </c>
      <c r="AS28" s="66" t="str">
        <f t="shared" si="4"/>
        <v/>
      </c>
      <c r="AT28" s="66" t="str">
        <f t="shared" si="1"/>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t="s">
        <v>71</v>
      </c>
      <c r="AE29" s="64" t="s">
        <v>217</v>
      </c>
      <c r="AF29" s="64" t="s">
        <v>217</v>
      </c>
      <c r="AG29" s="64" t="s">
        <v>217</v>
      </c>
      <c r="AH29" s="64" t="s">
        <v>217</v>
      </c>
      <c r="AI29" s="64" t="s">
        <v>217</v>
      </c>
      <c r="AJ29" s="22"/>
      <c r="AL29" t="str">
        <f t="shared" ca="1" si="0"/>
        <v xml:space="preserve">    (U1)ALERT_REQ_C_ABS_PD_</v>
      </c>
      <c r="AR29" s="66" t="str">
        <f t="shared" si="3"/>
        <v/>
      </c>
      <c r="AS29" s="66" t="str">
        <f t="shared" si="4"/>
        <v/>
      </c>
      <c r="AT29" s="66" t="str">
        <f t="shared" si="1"/>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t="s">
        <v>71</v>
      </c>
      <c r="AE30" s="64" t="s">
        <v>217</v>
      </c>
      <c r="AF30" s="64" t="s">
        <v>217</v>
      </c>
      <c r="AG30" s="64" t="s">
        <v>217</v>
      </c>
      <c r="AH30" s="64" t="s">
        <v>217</v>
      </c>
      <c r="AI30" s="64" t="s">
        <v>217</v>
      </c>
      <c r="AJ30" s="22"/>
      <c r="AL30" t="str">
        <f t="shared" ca="1" si="0"/>
        <v xml:space="preserve">    (U1)ALERT_REQ_C_ABS_PD_</v>
      </c>
      <c r="AR30" s="66" t="str">
        <f t="shared" si="3"/>
        <v/>
      </c>
      <c r="AS30" s="66" t="str">
        <f t="shared" si="4"/>
        <v/>
      </c>
      <c r="AT30" s="66" t="str">
        <f t="shared" si="1"/>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t="s">
        <v>71</v>
      </c>
      <c r="AE31" s="64" t="s">
        <v>217</v>
      </c>
      <c r="AF31" s="64" t="s">
        <v>217</v>
      </c>
      <c r="AG31" s="64" t="s">
        <v>217</v>
      </c>
      <c r="AH31" s="64" t="s">
        <v>217</v>
      </c>
      <c r="AI31" s="64" t="s">
        <v>217</v>
      </c>
      <c r="AJ31" s="22"/>
      <c r="AL31" t="str">
        <f t="shared" ca="1" si="0"/>
        <v xml:space="preserve">    (U1)ALERT_REQ_C_ABS_PD_</v>
      </c>
      <c r="AR31" s="66" t="str">
        <f t="shared" si="3"/>
        <v/>
      </c>
      <c r="AS31" s="66" t="str">
        <f t="shared" si="4"/>
        <v/>
      </c>
      <c r="AT31" s="66" t="str">
        <f t="shared" si="1"/>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t="s">
        <v>71</v>
      </c>
      <c r="AE32" s="64" t="s">
        <v>217</v>
      </c>
      <c r="AF32" s="64" t="s">
        <v>217</v>
      </c>
      <c r="AG32" s="64" t="s">
        <v>217</v>
      </c>
      <c r="AH32" s="64" t="s">
        <v>217</v>
      </c>
      <c r="AI32" s="64" t="s">
        <v>217</v>
      </c>
      <c r="AJ32" s="22"/>
      <c r="AL32" t="str">
        <f t="shared" ca="1" si="0"/>
        <v xml:space="preserve">    (U1)ALERT_REQ_C_ABS_PD_</v>
      </c>
      <c r="AR32" s="66" t="str">
        <f t="shared" si="3"/>
        <v/>
      </c>
      <c r="AS32" s="66" t="str">
        <f t="shared" si="4"/>
        <v/>
      </c>
      <c r="AT32" s="66" t="str">
        <f t="shared" si="1"/>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t="s">
        <v>71</v>
      </c>
      <c r="AE33" s="64" t="s">
        <v>217</v>
      </c>
      <c r="AF33" s="64" t="s">
        <v>217</v>
      </c>
      <c r="AG33" s="64" t="s">
        <v>217</v>
      </c>
      <c r="AH33" s="64" t="s">
        <v>217</v>
      </c>
      <c r="AI33" s="64" t="s">
        <v>217</v>
      </c>
      <c r="AJ33" s="22"/>
      <c r="AL33" t="str">
        <f t="shared" ca="1" si="0"/>
        <v xml:space="preserve">    (U1)ALERT_REQ_C_ABS_PD_</v>
      </c>
      <c r="AR33" s="66" t="str">
        <f t="shared" si="3"/>
        <v/>
      </c>
      <c r="AS33" s="66" t="str">
        <f t="shared" si="4"/>
        <v/>
      </c>
      <c r="AT33" s="66" t="str">
        <f t="shared" si="1"/>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t="s">
        <v>71</v>
      </c>
      <c r="AE34" s="64" t="s">
        <v>217</v>
      </c>
      <c r="AF34" s="64" t="s">
        <v>217</v>
      </c>
      <c r="AG34" s="64" t="s">
        <v>217</v>
      </c>
      <c r="AH34" s="64" t="s">
        <v>217</v>
      </c>
      <c r="AI34" s="64" t="s">
        <v>217</v>
      </c>
      <c r="AJ34" s="22"/>
      <c r="AL34" t="str">
        <f t="shared" ca="1" si="0"/>
        <v xml:space="preserve">    (U1)ALERT_REQ_C_ABS_PD_</v>
      </c>
      <c r="AR34" s="66" t="str">
        <f t="shared" si="3"/>
        <v/>
      </c>
      <c r="AS34" s="66" t="str">
        <f t="shared" si="4"/>
        <v/>
      </c>
      <c r="AT34" s="66" t="str">
        <f t="shared" si="1"/>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t="s">
        <v>71</v>
      </c>
      <c r="AE35" s="64" t="s">
        <v>217</v>
      </c>
      <c r="AF35" s="64" t="s">
        <v>217</v>
      </c>
      <c r="AG35" s="64" t="s">
        <v>217</v>
      </c>
      <c r="AH35" s="64" t="s">
        <v>217</v>
      </c>
      <c r="AI35" s="64" t="s">
        <v>217</v>
      </c>
      <c r="AJ35" s="22"/>
      <c r="AL35" t="str">
        <f t="shared" ca="1" si="0"/>
        <v xml:space="preserve">    (U1)ALERT_REQ_C_ABS_PD_</v>
      </c>
      <c r="AR35" s="66" t="str">
        <f t="shared" si="3"/>
        <v/>
      </c>
      <c r="AS35" s="66" t="str">
        <f t="shared" si="4"/>
        <v/>
      </c>
      <c r="AT35" s="66" t="str">
        <f t="shared" si="1"/>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t="s">
        <v>71</v>
      </c>
      <c r="AE36" s="64" t="s">
        <v>217</v>
      </c>
      <c r="AF36" s="64" t="s">
        <v>217</v>
      </c>
      <c r="AG36" s="64" t="s">
        <v>217</v>
      </c>
      <c r="AH36" s="64" t="s">
        <v>217</v>
      </c>
      <c r="AI36" s="64" t="s">
        <v>217</v>
      </c>
      <c r="AJ36" s="22"/>
      <c r="AL36" t="str">
        <f t="shared" ca="1" si="0"/>
        <v xml:space="preserve">    (U1)ALERT_REQ_C_ABS_PD_</v>
      </c>
      <c r="AR36" s="66" t="str">
        <f t="shared" si="3"/>
        <v/>
      </c>
      <c r="AS36" s="66" t="str">
        <f t="shared" si="4"/>
        <v/>
      </c>
      <c r="AT36" s="66" t="str">
        <f t="shared" si="1"/>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t="s">
        <v>71</v>
      </c>
      <c r="AE37" s="64" t="s">
        <v>217</v>
      </c>
      <c r="AF37" s="64" t="s">
        <v>217</v>
      </c>
      <c r="AG37" s="64" t="s">
        <v>217</v>
      </c>
      <c r="AH37" s="64" t="s">
        <v>217</v>
      </c>
      <c r="AI37" s="64" t="s">
        <v>217</v>
      </c>
      <c r="AJ37" s="22"/>
      <c r="AL37" t="str">
        <f t="shared" ca="1" si="0"/>
        <v xml:space="preserve">    (U1)ALERT_REQ_C_ABS_PD_</v>
      </c>
      <c r="AR37" s="66" t="str">
        <f t="shared" si="3"/>
        <v/>
      </c>
      <c r="AS37" s="66" t="str">
        <f t="shared" si="4"/>
        <v/>
      </c>
      <c r="AT37" s="66" t="str">
        <f t="shared" si="1"/>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t="s">
        <v>71</v>
      </c>
      <c r="AE38" s="64" t="s">
        <v>71</v>
      </c>
      <c r="AF38" s="64" t="s">
        <v>71</v>
      </c>
      <c r="AG38" s="64" t="s">
        <v>71</v>
      </c>
      <c r="AH38" s="64" t="s">
        <v>71</v>
      </c>
      <c r="AI38" s="64" t="s">
        <v>71</v>
      </c>
      <c r="AJ38" s="22"/>
      <c r="AL38" t="str">
        <f t="shared" ca="1" si="0"/>
        <v xml:space="preserve">    (U1)ALERT_REQ_C_ABS_PD_</v>
      </c>
      <c r="AR38" s="66" t="str">
        <f t="shared" si="3"/>
        <v/>
      </c>
      <c r="AS38" s="66" t="str">
        <f t="shared" si="4"/>
        <v/>
      </c>
      <c r="AT38" s="66" t="str">
        <f t="shared" si="1"/>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t="s">
        <v>71</v>
      </c>
      <c r="AE39" s="64" t="s">
        <v>71</v>
      </c>
      <c r="AF39" s="64" t="s">
        <v>71</v>
      </c>
      <c r="AG39" s="64" t="s">
        <v>71</v>
      </c>
      <c r="AH39" s="64" t="s">
        <v>71</v>
      </c>
      <c r="AI39" s="64" t="s">
        <v>71</v>
      </c>
      <c r="AJ39" s="22"/>
      <c r="AL39" t="str">
        <f t="shared" ca="1" si="0"/>
        <v xml:space="preserve">    (U1)ALERT_REQ_C_ABS_PD_</v>
      </c>
      <c r="AR39" s="66" t="str">
        <f t="shared" si="3"/>
        <v/>
      </c>
      <c r="AS39" s="66" t="str">
        <f t="shared" si="4"/>
        <v/>
      </c>
      <c r="AT39" s="66" t="str">
        <f t="shared" si="1"/>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t="s">
        <v>71</v>
      </c>
      <c r="AE40" s="64" t="s">
        <v>71</v>
      </c>
      <c r="AF40" s="64" t="s">
        <v>71</v>
      </c>
      <c r="AG40" s="64" t="s">
        <v>71</v>
      </c>
      <c r="AH40" s="64" t="s">
        <v>71</v>
      </c>
      <c r="AI40" s="64" t="s">
        <v>71</v>
      </c>
      <c r="AJ40" s="22"/>
      <c r="AL40" t="str">
        <f t="shared" ca="1" si="0"/>
        <v xml:space="preserve">    (U1)ALERT_REQ_C_ABS_PD_</v>
      </c>
      <c r="AR40" s="66" t="str">
        <f t="shared" si="3"/>
        <v/>
      </c>
      <c r="AS40" s="66" t="str">
        <f t="shared" si="4"/>
        <v/>
      </c>
      <c r="AT40" s="66" t="str">
        <f t="shared" si="1"/>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t="s">
        <v>71</v>
      </c>
      <c r="AE41" s="64" t="s">
        <v>71</v>
      </c>
      <c r="AF41" s="64" t="s">
        <v>71</v>
      </c>
      <c r="AG41" s="64" t="s">
        <v>71</v>
      </c>
      <c r="AH41" s="64" t="s">
        <v>71</v>
      </c>
      <c r="AI41" s="64" t="s">
        <v>71</v>
      </c>
      <c r="AJ41" s="22"/>
      <c r="AL41" t="str">
        <f t="shared" ca="1" si="0"/>
        <v xml:space="preserve">    (U1)ALERT_REQ_C_ABS_PD_</v>
      </c>
      <c r="AR41" s="66" t="str">
        <f t="shared" si="3"/>
        <v/>
      </c>
      <c r="AS41" s="66" t="str">
        <f t="shared" si="4"/>
        <v/>
      </c>
      <c r="AT41" s="66" t="str">
        <f t="shared" si="1"/>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t="s">
        <v>71</v>
      </c>
      <c r="AE42" s="64" t="s">
        <v>71</v>
      </c>
      <c r="AF42" s="64" t="s">
        <v>71</v>
      </c>
      <c r="AG42" s="64" t="s">
        <v>71</v>
      </c>
      <c r="AH42" s="64" t="s">
        <v>71</v>
      </c>
      <c r="AI42" s="64" t="s">
        <v>71</v>
      </c>
      <c r="AJ42" s="22"/>
      <c r="AL42" t="str">
        <f t="shared" ca="1" si="0"/>
        <v xml:space="preserve">    (U1)ALERT_REQ_C_ABS_PD_</v>
      </c>
      <c r="AR42" s="66" t="str">
        <f t="shared" si="3"/>
        <v/>
      </c>
      <c r="AS42" s="66" t="str">
        <f t="shared" si="4"/>
        <v/>
      </c>
      <c r="AT42" s="66" t="str">
        <f t="shared" si="1"/>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t="s">
        <v>71</v>
      </c>
      <c r="AE43" s="64" t="s">
        <v>71</v>
      </c>
      <c r="AF43" s="64" t="s">
        <v>71</v>
      </c>
      <c r="AG43" s="64" t="s">
        <v>71</v>
      </c>
      <c r="AH43" s="64" t="s">
        <v>71</v>
      </c>
      <c r="AI43" s="64" t="s">
        <v>71</v>
      </c>
      <c r="AJ43" s="22"/>
      <c r="AL43" t="str">
        <f t="shared" ca="1" si="0"/>
        <v xml:space="preserve">    (U1)ALERT_REQ_C_ABS_PD_</v>
      </c>
      <c r="AR43" s="66" t="str">
        <f t="shared" si="3"/>
        <v/>
      </c>
      <c r="AS43" s="66" t="str">
        <f t="shared" si="4"/>
        <v/>
      </c>
      <c r="AT43" s="66" t="str">
        <f t="shared" si="1"/>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t="s">
        <v>71</v>
      </c>
      <c r="AE44" s="64" t="s">
        <v>71</v>
      </c>
      <c r="AF44" s="64" t="s">
        <v>71</v>
      </c>
      <c r="AG44" s="64" t="s">
        <v>71</v>
      </c>
      <c r="AH44" s="64" t="s">
        <v>71</v>
      </c>
      <c r="AI44" s="64" t="s">
        <v>71</v>
      </c>
      <c r="AJ44" s="22"/>
      <c r="AL44" t="str">
        <f t="shared" ca="1" si="0"/>
        <v xml:space="preserve">    (U1)ALERT_REQ_C_ABS_PD_</v>
      </c>
      <c r="AR44" s="66" t="str">
        <f t="shared" si="3"/>
        <v/>
      </c>
      <c r="AS44" s="66" t="str">
        <f t="shared" si="4"/>
        <v/>
      </c>
      <c r="AT44" s="66" t="str">
        <f t="shared" si="1"/>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t="s">
        <v>71</v>
      </c>
      <c r="AE45" s="64" t="s">
        <v>71</v>
      </c>
      <c r="AF45" s="64" t="s">
        <v>71</v>
      </c>
      <c r="AG45" s="64" t="s">
        <v>71</v>
      </c>
      <c r="AH45" s="64" t="s">
        <v>71</v>
      </c>
      <c r="AI45" s="64" t="s">
        <v>71</v>
      </c>
      <c r="AJ45" s="22"/>
      <c r="AL45" t="str">
        <f t="shared" ca="1" si="0"/>
        <v xml:space="preserve">    (U1)ALERT_REQ_C_ABS_PD_</v>
      </c>
      <c r="AR45" s="66" t="str">
        <f t="shared" si="3"/>
        <v/>
      </c>
      <c r="AS45" s="66" t="str">
        <f t="shared" si="4"/>
        <v/>
      </c>
      <c r="AT45" s="66" t="str">
        <f t="shared" si="1"/>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t="s">
        <v>71</v>
      </c>
      <c r="AE46" s="64" t="s">
        <v>71</v>
      </c>
      <c r="AF46" s="64" t="s">
        <v>71</v>
      </c>
      <c r="AG46" s="64" t="s">
        <v>71</v>
      </c>
      <c r="AH46" s="64" t="s">
        <v>71</v>
      </c>
      <c r="AI46" s="64" t="s">
        <v>71</v>
      </c>
      <c r="AJ46" s="22"/>
      <c r="AL46" t="str">
        <f t="shared" ca="1" si="0"/>
        <v xml:space="preserve">    (U1)ALERT_REQ_C_ABS_PD_</v>
      </c>
      <c r="AR46" s="66" t="str">
        <f t="shared" si="3"/>
        <v/>
      </c>
      <c r="AS46" s="66" t="str">
        <f t="shared" si="4"/>
        <v/>
      </c>
      <c r="AT46" s="66" t="str">
        <f t="shared" si="1"/>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t="s">
        <v>71</v>
      </c>
      <c r="AE47" s="64" t="s">
        <v>71</v>
      </c>
      <c r="AF47" s="64" t="s">
        <v>71</v>
      </c>
      <c r="AG47" s="64" t="s">
        <v>71</v>
      </c>
      <c r="AH47" s="64" t="s">
        <v>71</v>
      </c>
      <c r="AI47" s="64" t="s">
        <v>71</v>
      </c>
      <c r="AJ47" s="22"/>
      <c r="AL47" t="str">
        <f t="shared" ca="1" si="0"/>
        <v xml:space="preserve">    (U1)ALERT_REQ_C_ABS_PD_</v>
      </c>
      <c r="AR47" s="66" t="str">
        <f t="shared" si="3"/>
        <v/>
      </c>
      <c r="AS47" s="66" t="str">
        <f t="shared" si="4"/>
        <v/>
      </c>
      <c r="AT47" s="66" t="str">
        <f t="shared" si="1"/>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t="s">
        <v>71</v>
      </c>
      <c r="AE48" s="64" t="s">
        <v>71</v>
      </c>
      <c r="AF48" s="64" t="s">
        <v>71</v>
      </c>
      <c r="AG48" s="64" t="s">
        <v>71</v>
      </c>
      <c r="AH48" s="64" t="s">
        <v>71</v>
      </c>
      <c r="AI48" s="64" t="s">
        <v>71</v>
      </c>
      <c r="AJ48" s="22"/>
      <c r="AL48" t="str">
        <f t="shared" ca="1" si="0"/>
        <v xml:space="preserve">    (U1)ALERT_REQ_C_ABS_PD_</v>
      </c>
      <c r="AR48" s="66" t="str">
        <f t="shared" si="3"/>
        <v/>
      </c>
      <c r="AS48" s="66" t="str">
        <f t="shared" si="4"/>
        <v/>
      </c>
      <c r="AT48" s="66" t="str">
        <f t="shared" si="1"/>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t="s">
        <v>71</v>
      </c>
      <c r="AE49" s="64" t="s">
        <v>71</v>
      </c>
      <c r="AF49" s="64" t="s">
        <v>71</v>
      </c>
      <c r="AG49" s="64" t="s">
        <v>71</v>
      </c>
      <c r="AH49" s="64" t="s">
        <v>71</v>
      </c>
      <c r="AI49" s="64" t="s">
        <v>71</v>
      </c>
      <c r="AJ49" s="22"/>
      <c r="AL49" t="str">
        <f t="shared" ca="1" si="0"/>
        <v xml:space="preserve">    (U1)ALERT_REQ_C_ABS_PD_</v>
      </c>
      <c r="AR49" s="66" t="str">
        <f t="shared" si="3"/>
        <v/>
      </c>
      <c r="AS49" s="66" t="str">
        <f t="shared" si="4"/>
        <v/>
      </c>
      <c r="AT49" s="66" t="str">
        <f t="shared" si="1"/>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t="s">
        <v>71</v>
      </c>
      <c r="AE50" s="64" t="s">
        <v>71</v>
      </c>
      <c r="AF50" s="64" t="s">
        <v>71</v>
      </c>
      <c r="AG50" s="64" t="s">
        <v>71</v>
      </c>
      <c r="AH50" s="64" t="s">
        <v>71</v>
      </c>
      <c r="AI50" s="64" t="s">
        <v>71</v>
      </c>
      <c r="AJ50" s="22"/>
      <c r="AL50" t="str">
        <f t="shared" ca="1" si="0"/>
        <v xml:space="preserve">    (U1)ALERT_REQ_C_ABS_PD_</v>
      </c>
      <c r="AR50" s="66" t="str">
        <f t="shared" si="3"/>
        <v/>
      </c>
      <c r="AS50" s="66" t="str">
        <f t="shared" si="4"/>
        <v/>
      </c>
      <c r="AT50" s="66" t="str">
        <f t="shared" si="1"/>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t="s">
        <v>71</v>
      </c>
      <c r="AE51" s="64" t="s">
        <v>71</v>
      </c>
      <c r="AF51" s="64" t="s">
        <v>71</v>
      </c>
      <c r="AG51" s="64" t="s">
        <v>71</v>
      </c>
      <c r="AH51" s="64" t="s">
        <v>71</v>
      </c>
      <c r="AI51" s="64" t="s">
        <v>71</v>
      </c>
      <c r="AJ51" s="22"/>
      <c r="AL51" t="str">
        <f t="shared" ca="1" si="0"/>
        <v xml:space="preserve">    (U1)ALERT_REQ_C_ABS_PD_</v>
      </c>
      <c r="AR51" s="66" t="str">
        <f t="shared" si="3"/>
        <v/>
      </c>
      <c r="AS51" s="66" t="str">
        <f t="shared" si="4"/>
        <v/>
      </c>
      <c r="AT51" s="66" t="str">
        <f t="shared" si="1"/>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t="s">
        <v>71</v>
      </c>
      <c r="AE52" s="64" t="s">
        <v>71</v>
      </c>
      <c r="AF52" s="64" t="s">
        <v>71</v>
      </c>
      <c r="AG52" s="64" t="s">
        <v>71</v>
      </c>
      <c r="AH52" s="64" t="s">
        <v>71</v>
      </c>
      <c r="AI52" s="64" t="s">
        <v>71</v>
      </c>
      <c r="AJ52" s="22"/>
      <c r="AL52" t="str">
        <f t="shared" ca="1" si="0"/>
        <v xml:space="preserve">    (U1)ALERT_REQ_C_ABS_PD_</v>
      </c>
      <c r="AR52" s="66" t="str">
        <f t="shared" si="3"/>
        <v/>
      </c>
      <c r="AS52" s="66" t="str">
        <f t="shared" si="4"/>
        <v/>
      </c>
      <c r="AT52" s="66" t="str">
        <f t="shared" si="1"/>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t="s">
        <v>71</v>
      </c>
      <c r="AE53" s="64" t="s">
        <v>71</v>
      </c>
      <c r="AF53" s="64" t="s">
        <v>71</v>
      </c>
      <c r="AG53" s="64" t="s">
        <v>71</v>
      </c>
      <c r="AH53" s="64" t="s">
        <v>71</v>
      </c>
      <c r="AI53" s="64" t="s">
        <v>71</v>
      </c>
      <c r="AJ53" s="22"/>
      <c r="AL53" t="str">
        <f t="shared" ca="1" si="0"/>
        <v xml:space="preserve">    (U1)ALERT_REQ_C_ABS_PD_</v>
      </c>
      <c r="AR53" s="66" t="str">
        <f t="shared" si="3"/>
        <v/>
      </c>
      <c r="AS53" s="66" t="str">
        <f t="shared" si="4"/>
        <v/>
      </c>
      <c r="AT53" s="66" t="str">
        <f t="shared" si="1"/>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t="s">
        <v>71</v>
      </c>
      <c r="AE54" s="64" t="s">
        <v>71</v>
      </c>
      <c r="AF54" s="64" t="s">
        <v>71</v>
      </c>
      <c r="AG54" s="64" t="s">
        <v>71</v>
      </c>
      <c r="AH54" s="64" t="s">
        <v>71</v>
      </c>
      <c r="AI54" s="64" t="s">
        <v>71</v>
      </c>
      <c r="AJ54" s="22"/>
      <c r="AL54" t="str">
        <f t="shared" ca="1" si="0"/>
        <v xml:space="preserve">    (U1)ALERT_REQ_C_ABS_PD_</v>
      </c>
      <c r="AR54" s="66" t="str">
        <f t="shared" si="3"/>
        <v/>
      </c>
      <c r="AS54" s="66" t="str">
        <f t="shared" si="4"/>
        <v/>
      </c>
      <c r="AT54" s="66" t="str">
        <f t="shared" si="1"/>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t="s">
        <v>71</v>
      </c>
      <c r="AE55" s="64" t="s">
        <v>71</v>
      </c>
      <c r="AF55" s="64" t="s">
        <v>71</v>
      </c>
      <c r="AG55" s="64" t="s">
        <v>71</v>
      </c>
      <c r="AH55" s="64" t="s">
        <v>71</v>
      </c>
      <c r="AI55" s="64" t="s">
        <v>71</v>
      </c>
      <c r="AJ55" s="22"/>
      <c r="AL55" t="str">
        <f t="shared" ca="1" si="0"/>
        <v xml:space="preserve">    (U1)ALERT_REQ_C_ABS_PD_</v>
      </c>
      <c r="AR55" s="66" t="str">
        <f t="shared" si="3"/>
        <v/>
      </c>
      <c r="AS55" s="66" t="str">
        <f t="shared" si="4"/>
        <v/>
      </c>
      <c r="AT55" s="66" t="str">
        <f t="shared" si="1"/>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t="s">
        <v>71</v>
      </c>
      <c r="AE56" s="64" t="s">
        <v>71</v>
      </c>
      <c r="AF56" s="64" t="s">
        <v>71</v>
      </c>
      <c r="AG56" s="64" t="s">
        <v>71</v>
      </c>
      <c r="AH56" s="64" t="s">
        <v>71</v>
      </c>
      <c r="AI56" s="64" t="s">
        <v>71</v>
      </c>
      <c r="AJ56" s="22"/>
      <c r="AL56" t="str">
        <f t="shared" ca="1" si="0"/>
        <v xml:space="preserve">    (U1)ALERT_REQ_C_ABS_PD_</v>
      </c>
      <c r="AR56" s="66" t="str">
        <f t="shared" si="3"/>
        <v/>
      </c>
      <c r="AS56" s="66" t="str">
        <f t="shared" si="4"/>
        <v/>
      </c>
      <c r="AT56" s="66" t="str">
        <f t="shared" si="1"/>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t="s">
        <v>71</v>
      </c>
      <c r="AE57" s="64" t="s">
        <v>71</v>
      </c>
      <c r="AF57" s="64" t="s">
        <v>71</v>
      </c>
      <c r="AG57" s="64" t="s">
        <v>71</v>
      </c>
      <c r="AH57" s="64" t="s">
        <v>71</v>
      </c>
      <c r="AI57" s="64" t="s">
        <v>71</v>
      </c>
      <c r="AJ57" s="22"/>
      <c r="AL57" t="str">
        <f t="shared" ca="1" si="0"/>
        <v xml:space="preserve">    (U1)ALERT_REQ_C_ABS_PD_</v>
      </c>
      <c r="AR57" s="66" t="str">
        <f t="shared" si="3"/>
        <v/>
      </c>
      <c r="AS57" s="66" t="str">
        <f t="shared" si="4"/>
        <v/>
      </c>
      <c r="AT57" s="66" t="str">
        <f t="shared" si="1"/>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t="s">
        <v>71</v>
      </c>
      <c r="AE58" s="64" t="s">
        <v>71</v>
      </c>
      <c r="AF58" s="64" t="s">
        <v>71</v>
      </c>
      <c r="AG58" s="64" t="s">
        <v>71</v>
      </c>
      <c r="AH58" s="64" t="s">
        <v>71</v>
      </c>
      <c r="AI58" s="64" t="s">
        <v>71</v>
      </c>
      <c r="AJ58" s="22"/>
      <c r="AL58" t="str">
        <f t="shared" ca="1" si="0"/>
        <v xml:space="preserve">    (U1)ALERT_REQ_C_ABS_PD_</v>
      </c>
      <c r="AR58" s="66" t="str">
        <f t="shared" si="3"/>
        <v/>
      </c>
      <c r="AS58" s="66" t="str">
        <f t="shared" si="4"/>
        <v/>
      </c>
      <c r="AT58" s="66" t="str">
        <f t="shared" si="1"/>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t="s">
        <v>71</v>
      </c>
      <c r="AE59" s="64" t="s">
        <v>71</v>
      </c>
      <c r="AF59" s="64" t="s">
        <v>71</v>
      </c>
      <c r="AG59" s="64" t="s">
        <v>71</v>
      </c>
      <c r="AH59" s="64" t="s">
        <v>71</v>
      </c>
      <c r="AI59" s="64" t="s">
        <v>71</v>
      </c>
      <c r="AJ59" s="22"/>
      <c r="AL59" t="str">
        <f t="shared" ca="1" si="0"/>
        <v xml:space="preserve">    (U1)ALERT_REQ_C_ABS_PD_</v>
      </c>
      <c r="AR59" s="66" t="str">
        <f t="shared" si="3"/>
        <v/>
      </c>
      <c r="AS59" s="66" t="str">
        <f t="shared" si="4"/>
        <v/>
      </c>
      <c r="AT59" s="66" t="str">
        <f t="shared" si="1"/>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t="s">
        <v>71</v>
      </c>
      <c r="AE60" s="64" t="s">
        <v>71</v>
      </c>
      <c r="AF60" s="64" t="s">
        <v>71</v>
      </c>
      <c r="AG60" s="64" t="s">
        <v>71</v>
      </c>
      <c r="AH60" s="64" t="s">
        <v>71</v>
      </c>
      <c r="AI60" s="64" t="s">
        <v>71</v>
      </c>
      <c r="AJ60" s="22"/>
      <c r="AL60" t="str">
        <f t="shared" ca="1" si="0"/>
        <v xml:space="preserve">    (U1)ALERT_REQ_C_ABS_PD_</v>
      </c>
      <c r="AR60" s="66" t="str">
        <f t="shared" si="3"/>
        <v/>
      </c>
      <c r="AS60" s="66" t="str">
        <f t="shared" si="4"/>
        <v/>
      </c>
      <c r="AT60" s="66" t="str">
        <f t="shared" si="1"/>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t="s">
        <v>71</v>
      </c>
      <c r="AE61" s="64" t="s">
        <v>71</v>
      </c>
      <c r="AF61" s="64" t="s">
        <v>71</v>
      </c>
      <c r="AG61" s="64" t="s">
        <v>71</v>
      </c>
      <c r="AH61" s="64" t="s">
        <v>71</v>
      </c>
      <c r="AI61" s="64" t="s">
        <v>71</v>
      </c>
      <c r="AJ61" s="22"/>
      <c r="AL61" t="str">
        <f t="shared" ca="1" si="0"/>
        <v xml:space="preserve">    (U1)ALERT_REQ_C_ABS_PD_</v>
      </c>
      <c r="AR61" s="66" t="str">
        <f t="shared" si="3"/>
        <v/>
      </c>
      <c r="AS61" s="66" t="str">
        <f t="shared" si="4"/>
        <v/>
      </c>
      <c r="AT61" s="66" t="str">
        <f t="shared" si="1"/>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t="s">
        <v>71</v>
      </c>
      <c r="AE62" s="64" t="s">
        <v>71</v>
      </c>
      <c r="AF62" s="64" t="s">
        <v>71</v>
      </c>
      <c r="AG62" s="64" t="s">
        <v>71</v>
      </c>
      <c r="AH62" s="64" t="s">
        <v>71</v>
      </c>
      <c r="AI62" s="64" t="s">
        <v>71</v>
      </c>
      <c r="AJ62" s="22"/>
      <c r="AL62" t="str">
        <f t="shared" ca="1" si="0"/>
        <v xml:space="preserve">    (U1)ALERT_REQ_C_ABS_PD_</v>
      </c>
      <c r="AR62" s="66" t="str">
        <f t="shared" si="3"/>
        <v/>
      </c>
      <c r="AS62" s="66" t="str">
        <f t="shared" si="4"/>
        <v/>
      </c>
      <c r="AT62" s="66" t="str">
        <f t="shared" si="1"/>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t="s">
        <v>71</v>
      </c>
      <c r="AE63" s="64" t="s">
        <v>71</v>
      </c>
      <c r="AF63" s="64" t="s">
        <v>71</v>
      </c>
      <c r="AG63" s="64" t="s">
        <v>71</v>
      </c>
      <c r="AH63" s="64" t="s">
        <v>71</v>
      </c>
      <c r="AI63" s="64" t="s">
        <v>71</v>
      </c>
      <c r="AJ63" s="22"/>
      <c r="AL63" t="str">
        <f t="shared" ca="1" si="0"/>
        <v xml:space="preserve">    (U1)ALERT_REQ_C_ABS_PD_</v>
      </c>
      <c r="AR63" s="66" t="str">
        <f t="shared" si="3"/>
        <v/>
      </c>
      <c r="AS63" s="66" t="str">
        <f t="shared" si="4"/>
        <v/>
      </c>
      <c r="AT63" s="66" t="str">
        <f t="shared" si="1"/>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t="s">
        <v>71</v>
      </c>
      <c r="AE64" s="64" t="s">
        <v>71</v>
      </c>
      <c r="AF64" s="64" t="s">
        <v>71</v>
      </c>
      <c r="AG64" s="64" t="s">
        <v>71</v>
      </c>
      <c r="AH64" s="64" t="s">
        <v>71</v>
      </c>
      <c r="AI64" s="64" t="s">
        <v>71</v>
      </c>
      <c r="AJ64" s="22"/>
      <c r="AL64" t="str">
        <f t="shared" ca="1" si="0"/>
        <v xml:space="preserve">    (U1)ALERT_REQ_C_ABS_PD_</v>
      </c>
      <c r="AR64" s="66" t="str">
        <f t="shared" si="3"/>
        <v/>
      </c>
      <c r="AS64" s="66" t="str">
        <f t="shared" si="4"/>
        <v/>
      </c>
      <c r="AT64" s="66" t="str">
        <f t="shared" si="1"/>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t="s">
        <v>71</v>
      </c>
      <c r="AE65" s="64" t="s">
        <v>71</v>
      </c>
      <c r="AF65" s="64" t="s">
        <v>71</v>
      </c>
      <c r="AG65" s="64" t="s">
        <v>71</v>
      </c>
      <c r="AH65" s="64" t="s">
        <v>71</v>
      </c>
      <c r="AI65" s="64" t="s">
        <v>71</v>
      </c>
      <c r="AJ65" s="22"/>
      <c r="AL65" t="str">
        <f t="shared" ca="1" si="0"/>
        <v xml:space="preserve">    (U1)ALERT_REQ_C_ABS_PD_</v>
      </c>
      <c r="AR65" s="66" t="str">
        <f t="shared" si="3"/>
        <v/>
      </c>
      <c r="AS65" s="66" t="str">
        <f t="shared" si="4"/>
        <v/>
      </c>
      <c r="AT65" s="66" t="str">
        <f t="shared" si="1"/>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t="s">
        <v>71</v>
      </c>
      <c r="AE66" s="64" t="s">
        <v>71</v>
      </c>
      <c r="AF66" s="64" t="s">
        <v>71</v>
      </c>
      <c r="AG66" s="64" t="s">
        <v>71</v>
      </c>
      <c r="AH66" s="64" t="s">
        <v>71</v>
      </c>
      <c r="AI66" s="64" t="s">
        <v>71</v>
      </c>
      <c r="AJ66" s="22"/>
      <c r="AL66" t="str">
        <f t="shared" ca="1" si="0"/>
        <v xml:space="preserve">    (U1)ALERT_REQ_C_ABS_PD_</v>
      </c>
      <c r="AR66" s="66" t="str">
        <f t="shared" si="3"/>
        <v/>
      </c>
      <c r="AS66" s="66" t="str">
        <f t="shared" si="4"/>
        <v/>
      </c>
      <c r="AT66" s="66" t="str">
        <f t="shared" si="1"/>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t="s">
        <v>71</v>
      </c>
      <c r="AE67" s="64" t="s">
        <v>71</v>
      </c>
      <c r="AF67" s="64" t="s">
        <v>71</v>
      </c>
      <c r="AG67" s="64" t="s">
        <v>71</v>
      </c>
      <c r="AH67" s="64" t="s">
        <v>71</v>
      </c>
      <c r="AI67" s="64" t="s">
        <v>71</v>
      </c>
      <c r="AJ67" s="22"/>
      <c r="AL67" t="str">
        <f t="shared" ca="1" si="0"/>
        <v xml:space="preserve">    (U1)ALERT_REQ_C_ABS_PD_</v>
      </c>
      <c r="AR67" s="66" t="str">
        <f t="shared" si="3"/>
        <v/>
      </c>
      <c r="AS67" s="66" t="str">
        <f t="shared" si="4"/>
        <v/>
      </c>
      <c r="AT67" s="66" t="str">
        <f t="shared" si="1"/>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t="s">
        <v>71</v>
      </c>
      <c r="AE68" s="64" t="s">
        <v>71</v>
      </c>
      <c r="AF68" s="64" t="s">
        <v>71</v>
      </c>
      <c r="AG68" s="64" t="s">
        <v>71</v>
      </c>
      <c r="AH68" s="64" t="s">
        <v>71</v>
      </c>
      <c r="AI68" s="64" t="s">
        <v>71</v>
      </c>
      <c r="AJ68" s="22"/>
      <c r="AL68" t="str">
        <f t="shared" ca="1" si="0"/>
        <v xml:space="preserve">    (U1)ALERT_REQ_C_ABS_PD_</v>
      </c>
      <c r="AR68" s="66" t="str">
        <f t="shared" si="3"/>
        <v/>
      </c>
      <c r="AS68" s="66" t="str">
        <f t="shared" si="4"/>
        <v/>
      </c>
      <c r="AT68" s="66" t="str">
        <f t="shared" si="1"/>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t="s">
        <v>71</v>
      </c>
      <c r="AE69" s="64" t="s">
        <v>71</v>
      </c>
      <c r="AF69" s="64" t="s">
        <v>71</v>
      </c>
      <c r="AG69" s="64" t="s">
        <v>71</v>
      </c>
      <c r="AH69" s="64" t="s">
        <v>71</v>
      </c>
      <c r="AI69" s="64" t="s">
        <v>71</v>
      </c>
      <c r="AJ69" s="22"/>
      <c r="AL69" t="str">
        <f t="shared" ca="1" si="0"/>
        <v xml:space="preserve">    (U1)ALERT_REQ_C_ABS_PD_</v>
      </c>
      <c r="AR69" s="66" t="str">
        <f t="shared" si="3"/>
        <v/>
      </c>
      <c r="AS69" s="66" t="str">
        <f t="shared" si="4"/>
        <v/>
      </c>
      <c r="AT69" s="66" t="str">
        <f t="shared" si="1"/>
        <v/>
      </c>
    </row>
    <row r="70" spans="1:46" ht="14.2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3" t="str">
        <f ca="1">IF(B6&lt;&gt;"",B6,"")</f>
        <v>Table PD</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MALFUNC</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UNKNOWN</v>
      </c>
      <c r="AK73" s="63"/>
      <c r="AL73" s="63" t="str">
        <f t="shared" si="10"/>
        <v>02</v>
      </c>
      <c r="AM73" s="65" t="str">
        <f t="shared" si="11"/>
        <v>00</v>
      </c>
      <c r="AN73" s="65" t="str">
        <f t="shared" si="12"/>
        <v>00</v>
      </c>
      <c r="AO73" s="65" t="str">
        <f t="shared" si="13"/>
        <v>00</v>
      </c>
      <c r="AQ73" t="str">
        <f t="shared" si="8"/>
        <v xml:space="preserve">    (U4)0x00000002U,                                                           /* 02 UNKNOWN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MALFUNC</v>
      </c>
      <c r="AK75" s="63"/>
      <c r="AL75" s="63" t="str">
        <f t="shared" si="10"/>
        <v>04</v>
      </c>
      <c r="AM75" s="65" t="str">
        <f t="shared" si="11"/>
        <v>00</v>
      </c>
      <c r="AN75" s="65" t="str">
        <f t="shared" si="12"/>
        <v>00</v>
      </c>
      <c r="AO75" s="65" t="str">
        <f t="shared" si="13"/>
        <v>00</v>
      </c>
      <c r="AQ75" t="str">
        <f t="shared" si="8"/>
        <v xml:space="preserve">    (U4)0x00000004U,                                                           /* 04 MALFUNC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MALFUNC</v>
      </c>
      <c r="AK76" s="63"/>
      <c r="AL76" s="63" t="str">
        <f t="shared" si="10"/>
        <v>05</v>
      </c>
      <c r="AM76" s="65" t="str">
        <f t="shared" si="11"/>
        <v>00</v>
      </c>
      <c r="AN76" s="65" t="str">
        <f t="shared" si="12"/>
        <v>00</v>
      </c>
      <c r="AO76" s="65" t="str">
        <f t="shared" si="13"/>
        <v>00</v>
      </c>
      <c r="AQ76" t="str">
        <f t="shared" si="8"/>
        <v xml:space="preserve">    (U4)0x00000005U,                                                           /* 05 MALFUNC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MALFUNC</v>
      </c>
      <c r="AK77" s="63"/>
      <c r="AL77" s="63" t="str">
        <f t="shared" si="10"/>
        <v>06</v>
      </c>
      <c r="AM77" s="65" t="str">
        <f t="shared" si="11"/>
        <v>00</v>
      </c>
      <c r="AN77" s="65" t="str">
        <f t="shared" si="12"/>
        <v>00</v>
      </c>
      <c r="AO77" s="65" t="str">
        <f t="shared" si="13"/>
        <v>00</v>
      </c>
      <c r="AQ77" t="str">
        <f t="shared" si="8"/>
        <v xml:space="preserve">    (U4)0x00000006U,                                                           /* 06 MALFUNC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MALFUNC</v>
      </c>
      <c r="AK78" s="63"/>
      <c r="AL78" s="63" t="str">
        <f t="shared" si="10"/>
        <v>07</v>
      </c>
      <c r="AM78" s="65" t="str">
        <f t="shared" si="11"/>
        <v>00</v>
      </c>
      <c r="AN78" s="65" t="str">
        <f t="shared" si="12"/>
        <v>00</v>
      </c>
      <c r="AO78" s="65" t="str">
        <f t="shared" si="13"/>
        <v>00</v>
      </c>
      <c r="AQ78" t="str">
        <f t="shared" si="8"/>
        <v xml:space="preserve">    (U4)0x00000007U                                                            /* 07 MALFUNC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0" t="str">
        <f t="shared" si="7"/>
        <v/>
      </c>
      <c r="AK79" s="63"/>
      <c r="AL79" s="63" t="str">
        <f t="shared" si="10"/>
        <v>00</v>
      </c>
      <c r="AM79" s="65" t="str">
        <f t="shared" si="11"/>
        <v>00</v>
      </c>
      <c r="AN79" s="65" t="str">
        <f t="shared" si="12"/>
        <v>00</v>
      </c>
      <c r="AO79" s="65" t="str">
        <f t="shared" si="13"/>
        <v>00</v>
      </c>
      <c r="AQ79" t="str">
        <f t="shared" si="8"/>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0" t="str">
        <f t="shared" si="7"/>
        <v/>
      </c>
      <c r="AK80" s="63"/>
      <c r="AL80" s="63" t="str">
        <f t="shared" si="10"/>
        <v>00</v>
      </c>
      <c r="AM80" s="65" t="str">
        <f t="shared" si="11"/>
        <v>00</v>
      </c>
      <c r="AN80" s="65" t="str">
        <f t="shared" si="12"/>
        <v>00</v>
      </c>
      <c r="AO80" s="65" t="str">
        <f t="shared" si="13"/>
        <v>00</v>
      </c>
      <c r="AQ80" t="str">
        <f t="shared" si="8"/>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0" t="str">
        <f t="shared" si="7"/>
        <v/>
      </c>
      <c r="AK81" s="63"/>
      <c r="AL81" s="63" t="str">
        <f t="shared" si="10"/>
        <v>00</v>
      </c>
      <c r="AM81" s="65" t="str">
        <f t="shared" si="11"/>
        <v>00</v>
      </c>
      <c r="AN81" s="65" t="str">
        <f t="shared" si="12"/>
        <v>00</v>
      </c>
      <c r="AO81" s="65" t="str">
        <f t="shared" si="13"/>
        <v>00</v>
      </c>
      <c r="AQ81" t="str">
        <f t="shared" si="8"/>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0" t="str">
        <f t="shared" si="7"/>
        <v/>
      </c>
      <c r="AK82" s="63"/>
      <c r="AL82" s="63" t="str">
        <f t="shared" si="10"/>
        <v>00</v>
      </c>
      <c r="AM82" s="65" t="str">
        <f t="shared" si="11"/>
        <v>00</v>
      </c>
      <c r="AN82" s="65" t="str">
        <f t="shared" si="12"/>
        <v>00</v>
      </c>
      <c r="AO82" s="65" t="str">
        <f t="shared" si="13"/>
        <v>00</v>
      </c>
      <c r="AQ82" t="str">
        <f t="shared" si="8"/>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0" t="str">
        <f t="shared" si="7"/>
        <v/>
      </c>
      <c r="AK83" s="63"/>
      <c r="AL83" s="63" t="str">
        <f t="shared" si="10"/>
        <v>00</v>
      </c>
      <c r="AM83" s="65" t="str">
        <f t="shared" si="11"/>
        <v>00</v>
      </c>
      <c r="AN83" s="65" t="str">
        <f t="shared" si="12"/>
        <v>00</v>
      </c>
      <c r="AO83" s="65" t="str">
        <f t="shared" si="13"/>
        <v>00</v>
      </c>
      <c r="AQ83" t="str">
        <f t="shared" si="8"/>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0" t="str">
        <f t="shared" si="7"/>
        <v/>
      </c>
      <c r="AK84" s="63"/>
      <c r="AL84" s="63" t="str">
        <f t="shared" si="10"/>
        <v>00</v>
      </c>
      <c r="AM84" s="65" t="str">
        <f t="shared" si="11"/>
        <v>00</v>
      </c>
      <c r="AN84" s="65" t="str">
        <f t="shared" si="12"/>
        <v>00</v>
      </c>
      <c r="AO84" s="65" t="str">
        <f t="shared" si="13"/>
        <v>00</v>
      </c>
      <c r="AQ84" t="str">
        <f t="shared" si="8"/>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0" t="str">
        <f t="shared" si="7"/>
        <v/>
      </c>
      <c r="AK85" s="63"/>
      <c r="AL85" s="63" t="str">
        <f t="shared" si="10"/>
        <v>00</v>
      </c>
      <c r="AM85" s="65" t="str">
        <f t="shared" si="11"/>
        <v>00</v>
      </c>
      <c r="AN85" s="65" t="str">
        <f t="shared" si="12"/>
        <v>00</v>
      </c>
      <c r="AO85" s="65" t="str">
        <f t="shared" si="13"/>
        <v>00</v>
      </c>
      <c r="AQ85" t="str">
        <f t="shared" si="8"/>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0" t="str">
        <f t="shared" si="7"/>
        <v/>
      </c>
      <c r="AK86" s="63"/>
      <c r="AL86" s="63" t="str">
        <f t="shared" si="10"/>
        <v>00</v>
      </c>
      <c r="AM86" s="65" t="str">
        <f t="shared" si="11"/>
        <v>00</v>
      </c>
      <c r="AN86" s="65" t="str">
        <f t="shared" si="12"/>
        <v>00</v>
      </c>
      <c r="AO86" s="65" t="str">
        <f t="shared" si="13"/>
        <v>00</v>
      </c>
      <c r="AQ86" t="str">
        <f t="shared" si="8"/>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0" t="str">
        <f t="shared" si="7"/>
        <v/>
      </c>
      <c r="AK87" s="63"/>
      <c r="AL87" s="63" t="str">
        <f t="shared" si="10"/>
        <v>00</v>
      </c>
      <c r="AM87" s="65" t="str">
        <f t="shared" si="11"/>
        <v>00</v>
      </c>
      <c r="AN87" s="65" t="str">
        <f t="shared" si="12"/>
        <v>00</v>
      </c>
      <c r="AO87" s="65" t="str">
        <f t="shared" si="13"/>
        <v>00</v>
      </c>
      <c r="AQ87" t="str">
        <f t="shared" si="8"/>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0" t="str">
        <f t="shared" si="7"/>
        <v/>
      </c>
      <c r="AK88" s="63"/>
      <c r="AL88" s="63" t="str">
        <f t="shared" si="10"/>
        <v>00</v>
      </c>
      <c r="AM88" s="65" t="str">
        <f t="shared" si="11"/>
        <v>00</v>
      </c>
      <c r="AN88" s="65" t="str">
        <f t="shared" si="12"/>
        <v>00</v>
      </c>
      <c r="AO88" s="65" t="str">
        <f t="shared" si="13"/>
        <v>00</v>
      </c>
      <c r="AQ88" t="str">
        <f t="shared" si="8"/>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0" t="str">
        <f t="shared" si="7"/>
        <v/>
      </c>
      <c r="AK89" s="63"/>
      <c r="AL89" s="63" t="str">
        <f t="shared" si="10"/>
        <v>00</v>
      </c>
      <c r="AM89" s="65" t="str">
        <f t="shared" si="11"/>
        <v>00</v>
      </c>
      <c r="AN89" s="65" t="str">
        <f t="shared" si="12"/>
        <v>00</v>
      </c>
      <c r="AO89" s="65" t="str">
        <f t="shared" si="13"/>
        <v>00</v>
      </c>
      <c r="AQ89" t="str">
        <f t="shared" si="8"/>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0" t="str">
        <f t="shared" si="7"/>
        <v/>
      </c>
      <c r="AK90" s="63"/>
      <c r="AL90" s="63" t="str">
        <f t="shared" si="10"/>
        <v>00</v>
      </c>
      <c r="AM90" s="65" t="str">
        <f t="shared" si="11"/>
        <v>00</v>
      </c>
      <c r="AN90" s="65" t="str">
        <f t="shared" si="12"/>
        <v>00</v>
      </c>
      <c r="AO90" s="65" t="str">
        <f t="shared" si="13"/>
        <v>00</v>
      </c>
      <c r="AQ90" t="str">
        <f t="shared" si="8"/>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0" t="str">
        <f t="shared" si="7"/>
        <v/>
      </c>
      <c r="AK91" s="63"/>
      <c r="AL91" s="63" t="str">
        <f t="shared" si="10"/>
        <v>00</v>
      </c>
      <c r="AM91" s="65" t="str">
        <f t="shared" si="11"/>
        <v>00</v>
      </c>
      <c r="AN91" s="65" t="str">
        <f t="shared" si="12"/>
        <v>00</v>
      </c>
      <c r="AO91" s="65" t="str">
        <f t="shared" si="13"/>
        <v>00</v>
      </c>
      <c r="AQ91" t="str">
        <f t="shared" si="8"/>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0" t="str">
        <f t="shared" si="7"/>
        <v/>
      </c>
      <c r="AK92" s="63"/>
      <c r="AL92" s="63" t="str">
        <f t="shared" si="10"/>
        <v>00</v>
      </c>
      <c r="AM92" s="65" t="str">
        <f t="shared" si="11"/>
        <v>00</v>
      </c>
      <c r="AN92" s="65" t="str">
        <f t="shared" si="12"/>
        <v>00</v>
      </c>
      <c r="AO92" s="65" t="str">
        <f t="shared" si="13"/>
        <v>00</v>
      </c>
      <c r="AQ92" t="str">
        <f t="shared" si="8"/>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0" t="str">
        <f t="shared" si="7"/>
        <v/>
      </c>
      <c r="AK93" s="63"/>
      <c r="AL93" s="63" t="str">
        <f t="shared" si="10"/>
        <v>00</v>
      </c>
      <c r="AM93" s="65" t="str">
        <f t="shared" si="11"/>
        <v>00</v>
      </c>
      <c r="AN93" s="65" t="str">
        <f t="shared" si="12"/>
        <v>00</v>
      </c>
      <c r="AO93" s="65" t="str">
        <f t="shared" si="13"/>
        <v>00</v>
      </c>
      <c r="AQ93" t="str">
        <f t="shared" si="8"/>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0" t="str">
        <f t="shared" si="7"/>
        <v/>
      </c>
      <c r="AK94" s="63"/>
      <c r="AL94" s="63" t="str">
        <f t="shared" si="10"/>
        <v>00</v>
      </c>
      <c r="AM94" s="65" t="str">
        <f t="shared" si="11"/>
        <v>00</v>
      </c>
      <c r="AN94" s="65" t="str">
        <f t="shared" si="12"/>
        <v>00</v>
      </c>
      <c r="AO94" s="65" t="str">
        <f t="shared" si="13"/>
        <v>00</v>
      </c>
      <c r="AQ94" t="str">
        <f t="shared" si="8"/>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0" t="str">
        <f t="shared" si="7"/>
        <v/>
      </c>
      <c r="AK95" s="63"/>
      <c r="AL95" s="63" t="str">
        <f t="shared" si="10"/>
        <v>00</v>
      </c>
      <c r="AM95" s="65" t="str">
        <f t="shared" si="11"/>
        <v>00</v>
      </c>
      <c r="AN95" s="65" t="str">
        <f t="shared" si="12"/>
        <v>00</v>
      </c>
      <c r="AO95" s="65" t="str">
        <f t="shared" si="13"/>
        <v>00</v>
      </c>
      <c r="AQ95" t="str">
        <f t="shared" si="8"/>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0" t="str">
        <f t="shared" si="7"/>
        <v/>
      </c>
      <c r="AK96" s="63"/>
      <c r="AL96" s="63" t="str">
        <f t="shared" si="10"/>
        <v>00</v>
      </c>
      <c r="AM96" s="65" t="str">
        <f t="shared" si="11"/>
        <v>00</v>
      </c>
      <c r="AN96" s="65" t="str">
        <f t="shared" si="12"/>
        <v>00</v>
      </c>
      <c r="AO96" s="65" t="str">
        <f t="shared" si="13"/>
        <v>00</v>
      </c>
      <c r="AQ96" t="str">
        <f t="shared" si="8"/>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0" t="str">
        <f t="shared" si="7"/>
        <v/>
      </c>
      <c r="AK97" s="63"/>
      <c r="AL97" s="63" t="str">
        <f t="shared" si="10"/>
        <v>00</v>
      </c>
      <c r="AM97" s="65" t="str">
        <f t="shared" si="11"/>
        <v>00</v>
      </c>
      <c r="AN97" s="65" t="str">
        <f t="shared" si="12"/>
        <v>00</v>
      </c>
      <c r="AO97" s="65" t="str">
        <f t="shared" si="13"/>
        <v>00</v>
      </c>
      <c r="AQ97" t="str">
        <f t="shared" si="8"/>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0" t="str">
        <f t="shared" si="7"/>
        <v/>
      </c>
      <c r="AK98" s="63"/>
      <c r="AL98" s="63" t="str">
        <f t="shared" si="10"/>
        <v>00</v>
      </c>
      <c r="AM98" s="65" t="str">
        <f t="shared" si="11"/>
        <v>00</v>
      </c>
      <c r="AN98" s="65" t="str">
        <f t="shared" si="12"/>
        <v>00</v>
      </c>
      <c r="AO98" s="65" t="str">
        <f t="shared" si="13"/>
        <v>00</v>
      </c>
      <c r="AQ98" t="str">
        <f t="shared" si="8"/>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0" t="str">
        <f t="shared" si="7"/>
        <v/>
      </c>
      <c r="AK99" s="63"/>
      <c r="AL99" s="63" t="str">
        <f t="shared" si="10"/>
        <v>00</v>
      </c>
      <c r="AM99" s="65" t="str">
        <f t="shared" si="11"/>
        <v>00</v>
      </c>
      <c r="AN99" s="65" t="str">
        <f t="shared" si="12"/>
        <v>00</v>
      </c>
      <c r="AO99" s="65" t="str">
        <f t="shared" si="13"/>
        <v>00</v>
      </c>
      <c r="AQ99" t="str">
        <f t="shared" si="8"/>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0" t="str">
        <f t="shared" si="7"/>
        <v/>
      </c>
      <c r="AK100" s="63"/>
      <c r="AL100" s="63" t="str">
        <f t="shared" si="10"/>
        <v>00</v>
      </c>
      <c r="AM100" s="65" t="str">
        <f t="shared" si="11"/>
        <v>00</v>
      </c>
      <c r="AN100" s="65" t="str">
        <f t="shared" si="12"/>
        <v>00</v>
      </c>
      <c r="AO100" s="65" t="str">
        <f t="shared" si="13"/>
        <v>00</v>
      </c>
      <c r="AQ100" t="str">
        <f t="shared" si="8"/>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0" t="str">
        <f t="shared" si="7"/>
        <v/>
      </c>
      <c r="AK101" s="63"/>
      <c r="AL101" s="63" t="str">
        <f t="shared" si="10"/>
        <v>00</v>
      </c>
      <c r="AM101" s="65" t="str">
        <f t="shared" si="11"/>
        <v>00</v>
      </c>
      <c r="AN101" s="65" t="str">
        <f t="shared" si="12"/>
        <v>00</v>
      </c>
      <c r="AO101" s="65" t="str">
        <f t="shared" si="13"/>
        <v>00</v>
      </c>
      <c r="AQ101" t="str">
        <f t="shared" si="8"/>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0" t="str">
        <f t="shared" si="7"/>
        <v/>
      </c>
      <c r="AK102" s="63"/>
      <c r="AL102" s="63" t="str">
        <f t="shared" si="10"/>
        <v>00</v>
      </c>
      <c r="AM102" s="65" t="str">
        <f t="shared" si="11"/>
        <v>00</v>
      </c>
      <c r="AN102" s="65" t="str">
        <f t="shared" si="12"/>
        <v>00</v>
      </c>
      <c r="AO102" s="65" t="str">
        <f t="shared" si="13"/>
        <v>00</v>
      </c>
      <c r="AQ102" t="str">
        <f t="shared" si="8"/>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PD</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1</v>
      </c>
      <c r="AH137" s="132">
        <f t="shared" si="29"/>
        <v>1</v>
      </c>
      <c r="AI137" s="132">
        <f t="shared" si="29"/>
        <v>1</v>
      </c>
      <c r="AJ137" s="50" t="str">
        <f t="shared" si="30"/>
        <v>MALFUNC</v>
      </c>
      <c r="AK137" s="63"/>
      <c r="AL137" s="63"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1</v>
      </c>
      <c r="AH138" s="132">
        <f t="shared" si="29"/>
        <v>1</v>
      </c>
      <c r="AI138" s="132">
        <f t="shared" si="29"/>
        <v>1</v>
      </c>
      <c r="AJ138" s="50" t="str">
        <f t="shared" si="30"/>
        <v>UNKNOWN</v>
      </c>
      <c r="AK138" s="63"/>
      <c r="AL138" s="63" t="str">
        <f t="shared" si="33"/>
        <v>07</v>
      </c>
      <c r="AM138" s="65" t="str">
        <f t="shared" si="34"/>
        <v>00</v>
      </c>
      <c r="AN138" s="65" t="str">
        <f t="shared" si="35"/>
        <v>00</v>
      </c>
      <c r="AO138" s="65" t="str">
        <f t="shared" si="36"/>
        <v>00</v>
      </c>
      <c r="AQ138" t="str">
        <f t="shared" si="31"/>
        <v xml:space="preserve">    (U4)0x00000007U,                                                           /* 02 UNKNOWN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1</v>
      </c>
      <c r="AH139" s="132">
        <f t="shared" si="29"/>
        <v>1</v>
      </c>
      <c r="AI139" s="132">
        <f t="shared" si="29"/>
        <v>1</v>
      </c>
      <c r="AJ139" s="50" t="str">
        <f t="shared" si="30"/>
        <v>UNKNOWN</v>
      </c>
      <c r="AK139" s="63"/>
      <c r="AL139" s="63" t="str">
        <f t="shared" si="33"/>
        <v>07</v>
      </c>
      <c r="AM139" s="65" t="str">
        <f t="shared" si="34"/>
        <v>00</v>
      </c>
      <c r="AN139" s="65" t="str">
        <f t="shared" si="35"/>
        <v>00</v>
      </c>
      <c r="AO139" s="65" t="str">
        <f t="shared" si="36"/>
        <v>00</v>
      </c>
      <c r="AQ139" t="str">
        <f t="shared" si="31"/>
        <v xml:space="preserve">    (U4)0x00000007U,                                                           /* 03 UNKNOWN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1</v>
      </c>
      <c r="AH140" s="132">
        <f t="shared" si="29"/>
        <v>1</v>
      </c>
      <c r="AI140" s="132">
        <f t="shared" si="29"/>
        <v>1</v>
      </c>
      <c r="AJ140" s="50" t="str">
        <f t="shared" si="30"/>
        <v>MALFUNC</v>
      </c>
      <c r="AK140" s="63"/>
      <c r="AL140" s="63" t="str">
        <f t="shared" si="33"/>
        <v>07</v>
      </c>
      <c r="AM140" s="65" t="str">
        <f t="shared" si="34"/>
        <v>00</v>
      </c>
      <c r="AN140" s="65" t="str">
        <f t="shared" si="35"/>
        <v>00</v>
      </c>
      <c r="AO140" s="65" t="str">
        <f t="shared" si="36"/>
        <v>00</v>
      </c>
      <c r="AQ140" t="str">
        <f t="shared" si="31"/>
        <v xml:space="preserve">    (U4)0x00000007U,                                                           /* 04 MALFUNC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1</v>
      </c>
      <c r="AH141" s="132">
        <f t="shared" si="29"/>
        <v>1</v>
      </c>
      <c r="AI141" s="132">
        <f t="shared" si="29"/>
        <v>1</v>
      </c>
      <c r="AJ141" s="50" t="str">
        <f t="shared" si="30"/>
        <v>MALFUNC</v>
      </c>
      <c r="AK141" s="63"/>
      <c r="AL141" s="63" t="str">
        <f t="shared" si="33"/>
        <v>07</v>
      </c>
      <c r="AM141" s="65" t="str">
        <f t="shared" si="34"/>
        <v>00</v>
      </c>
      <c r="AN141" s="65" t="str">
        <f t="shared" si="35"/>
        <v>00</v>
      </c>
      <c r="AO141" s="65" t="str">
        <f t="shared" si="36"/>
        <v>00</v>
      </c>
      <c r="AQ141" t="str">
        <f t="shared" si="31"/>
        <v xml:space="preserve">    (U4)0x00000007U,                                                           /* 05 MALFUNC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1</v>
      </c>
      <c r="AH142" s="132">
        <f t="shared" si="29"/>
        <v>1</v>
      </c>
      <c r="AI142" s="132">
        <f t="shared" si="29"/>
        <v>1</v>
      </c>
      <c r="AJ142" s="50" t="str">
        <f t="shared" si="30"/>
        <v>MALFUNC</v>
      </c>
      <c r="AK142" s="63"/>
      <c r="AL142" s="63" t="str">
        <f t="shared" si="33"/>
        <v>07</v>
      </c>
      <c r="AM142" s="65" t="str">
        <f t="shared" si="34"/>
        <v>00</v>
      </c>
      <c r="AN142" s="65" t="str">
        <f t="shared" si="35"/>
        <v>00</v>
      </c>
      <c r="AO142" s="65" t="str">
        <f t="shared" si="36"/>
        <v>00</v>
      </c>
      <c r="AQ142" t="str">
        <f t="shared" si="31"/>
        <v xml:space="preserve">    (U4)0x00000007U,                                                           /* 06 MALFUNC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1</v>
      </c>
      <c r="AH143" s="132">
        <f t="shared" si="29"/>
        <v>1</v>
      </c>
      <c r="AI143" s="132">
        <f t="shared" ref="AI143" si="37">IF(OR(AI13=0,AI13=1),1,0)</f>
        <v>1</v>
      </c>
      <c r="AJ143" s="50" t="str">
        <f t="shared" si="30"/>
        <v>MALFUNC</v>
      </c>
      <c r="AK143" s="63"/>
      <c r="AL143" s="63" t="str">
        <f t="shared" si="33"/>
        <v>07</v>
      </c>
      <c r="AM143" s="65" t="str">
        <f t="shared" si="34"/>
        <v>00</v>
      </c>
      <c r="AN143" s="65" t="str">
        <f t="shared" si="35"/>
        <v>00</v>
      </c>
      <c r="AO143" s="65" t="str">
        <f t="shared" si="36"/>
        <v>00</v>
      </c>
      <c r="AQ143" t="str">
        <f t="shared" si="31"/>
        <v xml:space="preserve">    (U4)0x00000007U                                                            /* 07 MALFUNC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0" t="str">
        <f t="shared" si="30"/>
        <v/>
      </c>
      <c r="AK144" s="63"/>
      <c r="AL144" s="63" t="str">
        <f t="shared" si="33"/>
        <v>00</v>
      </c>
      <c r="AM144" s="65" t="str">
        <f t="shared" si="34"/>
        <v>00</v>
      </c>
      <c r="AN144" s="65" t="str">
        <f t="shared" si="35"/>
        <v>00</v>
      </c>
      <c r="AO144" s="65" t="str">
        <f t="shared" si="36"/>
        <v>00</v>
      </c>
      <c r="AQ144" t="str">
        <f t="shared" si="31"/>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0" t="str">
        <f t="shared" si="30"/>
        <v/>
      </c>
      <c r="AK145" s="63"/>
      <c r="AL145" s="63" t="str">
        <f t="shared" si="33"/>
        <v>00</v>
      </c>
      <c r="AM145" s="65" t="str">
        <f t="shared" si="34"/>
        <v>00</v>
      </c>
      <c r="AN145" s="65" t="str">
        <f t="shared" si="35"/>
        <v>00</v>
      </c>
      <c r="AO145" s="65" t="str">
        <f t="shared" si="36"/>
        <v>00</v>
      </c>
      <c r="AQ145" t="str">
        <f t="shared" si="31"/>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0" t="str">
        <f t="shared" si="30"/>
        <v/>
      </c>
      <c r="AK146" s="63"/>
      <c r="AL146" s="63" t="str">
        <f t="shared" si="33"/>
        <v>00</v>
      </c>
      <c r="AM146" s="65" t="str">
        <f t="shared" si="34"/>
        <v>00</v>
      </c>
      <c r="AN146" s="65" t="str">
        <f t="shared" si="35"/>
        <v>00</v>
      </c>
      <c r="AO146" s="65" t="str">
        <f t="shared" si="36"/>
        <v>00</v>
      </c>
      <c r="AQ146" t="str">
        <f t="shared" si="31"/>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0" t="str">
        <f t="shared" si="30"/>
        <v/>
      </c>
      <c r="AK147" s="63"/>
      <c r="AL147" s="63" t="str">
        <f t="shared" si="33"/>
        <v>00</v>
      </c>
      <c r="AM147" s="65" t="str">
        <f t="shared" si="34"/>
        <v>00</v>
      </c>
      <c r="AN147" s="65" t="str">
        <f t="shared" si="35"/>
        <v>00</v>
      </c>
      <c r="AO147" s="65" t="str">
        <f t="shared" si="36"/>
        <v>00</v>
      </c>
      <c r="AQ147" t="str">
        <f t="shared" si="31"/>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0" t="str">
        <f t="shared" si="30"/>
        <v/>
      </c>
      <c r="AK148" s="63"/>
      <c r="AL148" s="63" t="str">
        <f t="shared" si="33"/>
        <v>00</v>
      </c>
      <c r="AM148" s="65" t="str">
        <f t="shared" si="34"/>
        <v>00</v>
      </c>
      <c r="AN148" s="65" t="str">
        <f t="shared" si="35"/>
        <v>00</v>
      </c>
      <c r="AO148" s="65" t="str">
        <f t="shared" si="36"/>
        <v>00</v>
      </c>
      <c r="AQ148" t="str">
        <f t="shared" si="31"/>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0" t="str">
        <f t="shared" si="30"/>
        <v/>
      </c>
      <c r="AK149" s="63"/>
      <c r="AL149" s="63" t="str">
        <f t="shared" si="33"/>
        <v>00</v>
      </c>
      <c r="AM149" s="65" t="str">
        <f t="shared" si="34"/>
        <v>00</v>
      </c>
      <c r="AN149" s="65" t="str">
        <f t="shared" si="35"/>
        <v>00</v>
      </c>
      <c r="AO149" s="65" t="str">
        <f t="shared" si="36"/>
        <v>00</v>
      </c>
      <c r="AQ149" t="str">
        <f t="shared" si="31"/>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0" t="str">
        <f t="shared" si="30"/>
        <v/>
      </c>
      <c r="AK150" s="63"/>
      <c r="AL150" s="63" t="str">
        <f t="shared" si="33"/>
        <v>00</v>
      </c>
      <c r="AM150" s="65" t="str">
        <f t="shared" si="34"/>
        <v>00</v>
      </c>
      <c r="AN150" s="65" t="str">
        <f t="shared" si="35"/>
        <v>00</v>
      </c>
      <c r="AO150" s="65" t="str">
        <f t="shared" si="36"/>
        <v>00</v>
      </c>
      <c r="AQ150" t="str">
        <f t="shared" si="31"/>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0" t="str">
        <f t="shared" si="30"/>
        <v/>
      </c>
      <c r="AK151" s="63"/>
      <c r="AL151" s="63" t="str">
        <f t="shared" si="33"/>
        <v>00</v>
      </c>
      <c r="AM151" s="65" t="str">
        <f t="shared" si="34"/>
        <v>00</v>
      </c>
      <c r="AN151" s="65" t="str">
        <f t="shared" si="35"/>
        <v>00</v>
      </c>
      <c r="AO151" s="65" t="str">
        <f t="shared" si="36"/>
        <v>00</v>
      </c>
      <c r="AQ151" t="str">
        <f t="shared" si="31"/>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0" t="str">
        <f t="shared" si="30"/>
        <v/>
      </c>
      <c r="AK152" s="63"/>
      <c r="AL152" s="63" t="str">
        <f t="shared" si="33"/>
        <v>00</v>
      </c>
      <c r="AM152" s="65" t="str">
        <f t="shared" si="34"/>
        <v>00</v>
      </c>
      <c r="AN152" s="65" t="str">
        <f t="shared" si="35"/>
        <v>00</v>
      </c>
      <c r="AO152" s="65" t="str">
        <f t="shared" si="36"/>
        <v>00</v>
      </c>
      <c r="AQ152" t="str">
        <f t="shared" si="31"/>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0" t="str">
        <f t="shared" si="30"/>
        <v/>
      </c>
      <c r="AK153" s="63"/>
      <c r="AL153" s="63" t="str">
        <f t="shared" si="33"/>
        <v>00</v>
      </c>
      <c r="AM153" s="65" t="str">
        <f t="shared" si="34"/>
        <v>00</v>
      </c>
      <c r="AN153" s="65" t="str">
        <f t="shared" si="35"/>
        <v>00</v>
      </c>
      <c r="AO153" s="65" t="str">
        <f t="shared" si="36"/>
        <v>00</v>
      </c>
      <c r="AQ153" t="str">
        <f t="shared" si="31"/>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0" t="str">
        <f t="shared" si="30"/>
        <v/>
      </c>
      <c r="AK154" s="63"/>
      <c r="AL154" s="63" t="str">
        <f t="shared" si="33"/>
        <v>00</v>
      </c>
      <c r="AM154" s="65" t="str">
        <f t="shared" si="34"/>
        <v>00</v>
      </c>
      <c r="AN154" s="65" t="str">
        <f t="shared" si="35"/>
        <v>00</v>
      </c>
      <c r="AO154" s="65" t="str">
        <f t="shared" si="36"/>
        <v>00</v>
      </c>
      <c r="AQ154" t="str">
        <f t="shared" si="31"/>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0" t="str">
        <f t="shared" si="30"/>
        <v/>
      </c>
      <c r="AK155" s="63"/>
      <c r="AL155" s="63" t="str">
        <f t="shared" si="33"/>
        <v>00</v>
      </c>
      <c r="AM155" s="65" t="str">
        <f t="shared" si="34"/>
        <v>00</v>
      </c>
      <c r="AN155" s="65" t="str">
        <f t="shared" si="35"/>
        <v>00</v>
      </c>
      <c r="AO155" s="65" t="str">
        <f t="shared" si="36"/>
        <v>00</v>
      </c>
      <c r="AQ155" t="str">
        <f t="shared" si="31"/>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0" t="str">
        <f t="shared" si="30"/>
        <v/>
      </c>
      <c r="AK156" s="63"/>
      <c r="AL156" s="63" t="str">
        <f t="shared" si="33"/>
        <v>00</v>
      </c>
      <c r="AM156" s="65" t="str">
        <f t="shared" si="34"/>
        <v>00</v>
      </c>
      <c r="AN156" s="65" t="str">
        <f t="shared" si="35"/>
        <v>00</v>
      </c>
      <c r="AO156" s="65" t="str">
        <f t="shared" si="36"/>
        <v>00</v>
      </c>
      <c r="AQ156" t="str">
        <f t="shared" si="31"/>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0" t="str">
        <f t="shared" si="30"/>
        <v/>
      </c>
      <c r="AK157" s="63"/>
      <c r="AL157" s="63" t="str">
        <f t="shared" si="33"/>
        <v>00</v>
      </c>
      <c r="AM157" s="65" t="str">
        <f t="shared" si="34"/>
        <v>00</v>
      </c>
      <c r="AN157" s="65" t="str">
        <f t="shared" si="35"/>
        <v>00</v>
      </c>
      <c r="AO157" s="65" t="str">
        <f t="shared" si="36"/>
        <v>00</v>
      </c>
      <c r="AQ157" t="str">
        <f t="shared" si="31"/>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0" t="str">
        <f t="shared" si="30"/>
        <v/>
      </c>
      <c r="AK158" s="63"/>
      <c r="AL158" s="63" t="str">
        <f t="shared" si="33"/>
        <v>00</v>
      </c>
      <c r="AM158" s="65" t="str">
        <f t="shared" si="34"/>
        <v>00</v>
      </c>
      <c r="AN158" s="65" t="str">
        <f t="shared" si="35"/>
        <v>00</v>
      </c>
      <c r="AO158" s="65" t="str">
        <f t="shared" si="36"/>
        <v>00</v>
      </c>
      <c r="AQ158" t="str">
        <f t="shared" si="31"/>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0" t="str">
        <f t="shared" si="30"/>
        <v/>
      </c>
      <c r="AK159" s="63"/>
      <c r="AL159" s="63" t="str">
        <f t="shared" si="33"/>
        <v>00</v>
      </c>
      <c r="AM159" s="65" t="str">
        <f t="shared" si="34"/>
        <v>00</v>
      </c>
      <c r="AN159" s="65" t="str">
        <f t="shared" si="35"/>
        <v>00</v>
      </c>
      <c r="AO159" s="65" t="str">
        <f t="shared" si="36"/>
        <v>00</v>
      </c>
      <c r="AQ159" t="str">
        <f t="shared" si="31"/>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0" t="str">
        <f t="shared" si="30"/>
        <v/>
      </c>
      <c r="AK160" s="63"/>
      <c r="AL160" s="63" t="str">
        <f t="shared" si="33"/>
        <v>00</v>
      </c>
      <c r="AM160" s="65" t="str">
        <f t="shared" si="34"/>
        <v>00</v>
      </c>
      <c r="AN160" s="65" t="str">
        <f t="shared" si="35"/>
        <v>00</v>
      </c>
      <c r="AO160" s="65" t="str">
        <f t="shared" si="36"/>
        <v>00</v>
      </c>
      <c r="AQ160" t="str">
        <f t="shared" si="31"/>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0" t="str">
        <f t="shared" si="30"/>
        <v/>
      </c>
      <c r="AK161" s="63"/>
      <c r="AL161" s="63" t="str">
        <f t="shared" si="33"/>
        <v>00</v>
      </c>
      <c r="AM161" s="65" t="str">
        <f t="shared" si="34"/>
        <v>00</v>
      </c>
      <c r="AN161" s="65" t="str">
        <f t="shared" si="35"/>
        <v>00</v>
      </c>
      <c r="AO161" s="65" t="str">
        <f t="shared" si="36"/>
        <v>00</v>
      </c>
      <c r="AQ161" t="str">
        <f t="shared" si="31"/>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0" t="str">
        <f t="shared" si="30"/>
        <v/>
      </c>
      <c r="AK162" s="63"/>
      <c r="AL162" s="63" t="str">
        <f t="shared" si="33"/>
        <v>00</v>
      </c>
      <c r="AM162" s="65" t="str">
        <f t="shared" si="34"/>
        <v>00</v>
      </c>
      <c r="AN162" s="65" t="str">
        <f t="shared" si="35"/>
        <v>00</v>
      </c>
      <c r="AO162" s="65" t="str">
        <f t="shared" si="36"/>
        <v>00</v>
      </c>
      <c r="AQ162" t="str">
        <f t="shared" si="31"/>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0" t="str">
        <f t="shared" si="30"/>
        <v/>
      </c>
      <c r="AK163" s="63"/>
      <c r="AL163" s="63" t="str">
        <f t="shared" si="33"/>
        <v>00</v>
      </c>
      <c r="AM163" s="65" t="str">
        <f t="shared" si="34"/>
        <v>00</v>
      </c>
      <c r="AN163" s="65" t="str">
        <f t="shared" si="35"/>
        <v>00</v>
      </c>
      <c r="AO163" s="65" t="str">
        <f t="shared" si="36"/>
        <v>00</v>
      </c>
      <c r="AQ163" t="str">
        <f t="shared" si="31"/>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0" t="str">
        <f t="shared" si="30"/>
        <v/>
      </c>
      <c r="AK164" s="63"/>
      <c r="AL164" s="63" t="str">
        <f t="shared" si="33"/>
        <v>00</v>
      </c>
      <c r="AM164" s="65" t="str">
        <f t="shared" si="34"/>
        <v>00</v>
      </c>
      <c r="AN164" s="65" t="str">
        <f t="shared" si="35"/>
        <v>00</v>
      </c>
      <c r="AO164" s="65" t="str">
        <f t="shared" si="36"/>
        <v>00</v>
      </c>
      <c r="AQ164" t="str">
        <f t="shared" si="31"/>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0" t="str">
        <f t="shared" si="30"/>
        <v/>
      </c>
      <c r="AK165" s="63"/>
      <c r="AL165" s="63" t="str">
        <f t="shared" si="33"/>
        <v>00</v>
      </c>
      <c r="AM165" s="65" t="str">
        <f t="shared" si="34"/>
        <v>00</v>
      </c>
      <c r="AN165" s="65" t="str">
        <f t="shared" si="35"/>
        <v>00</v>
      </c>
      <c r="AO165" s="65" t="str">
        <f t="shared" si="36"/>
        <v>00</v>
      </c>
      <c r="AQ165" t="str">
        <f t="shared" si="31"/>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0" t="str">
        <f t="shared" si="30"/>
        <v/>
      </c>
      <c r="AK166" s="63"/>
      <c r="AL166" s="63" t="str">
        <f t="shared" si="33"/>
        <v>00</v>
      </c>
      <c r="AM166" s="65" t="str">
        <f t="shared" si="34"/>
        <v>00</v>
      </c>
      <c r="AN166" s="65" t="str">
        <f t="shared" si="35"/>
        <v>00</v>
      </c>
      <c r="AO166" s="65" t="str">
        <f t="shared" si="36"/>
        <v>00</v>
      </c>
      <c r="AQ166" t="str">
        <f t="shared" si="31"/>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0" t="str">
        <f t="shared" si="30"/>
        <v/>
      </c>
      <c r="AK167" s="63"/>
      <c r="AL167" s="63" t="str">
        <f t="shared" si="33"/>
        <v>00</v>
      </c>
      <c r="AM167" s="65" t="str">
        <f t="shared" si="34"/>
        <v>00</v>
      </c>
      <c r="AN167" s="65" t="str">
        <f t="shared" si="35"/>
        <v>00</v>
      </c>
      <c r="AO167" s="65" t="str">
        <f t="shared" si="36"/>
        <v>00</v>
      </c>
      <c r="AQ167" t="str">
        <f t="shared" si="31"/>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R87"/>
  <sheetViews>
    <sheetView topLeftCell="BB1" zoomScale="60" zoomScaleNormal="60" workbookViewId="0">
      <selection activeCell="CM144" sqref="CM144"/>
    </sheetView>
  </sheetViews>
  <sheetFormatPr defaultRowHeight="13.5"/>
  <cols>
    <col min="2" max="2" width="34.5" bestFit="1" customWidth="1"/>
    <col min="3" max="10" width="3.375" customWidth="1"/>
    <col min="11" max="12" width="19.75" bestFit="1" customWidth="1"/>
    <col min="13" max="13" width="16.5" bestFit="1" customWidth="1"/>
    <col min="14" max="14" width="20" bestFit="1" customWidth="1"/>
    <col min="15" max="18" width="10.875" customWidth="1"/>
  </cols>
  <sheetData>
    <row r="2" spans="2:18" ht="15" thickBot="1">
      <c r="B2" s="24" t="s">
        <v>232</v>
      </c>
    </row>
    <row r="3" spans="2:18" ht="15" thickBot="1">
      <c r="B3" s="100" t="s">
        <v>233</v>
      </c>
      <c r="C3" s="314" t="s">
        <v>213</v>
      </c>
      <c r="D3" s="315"/>
      <c r="E3" s="315"/>
      <c r="F3" s="315"/>
      <c r="G3" s="315"/>
      <c r="H3" s="315"/>
      <c r="I3" s="315"/>
      <c r="J3" s="316"/>
      <c r="K3" s="204"/>
      <c r="L3" s="204"/>
      <c r="M3" s="177"/>
      <c r="N3" s="180"/>
      <c r="O3" s="178"/>
      <c r="P3" s="178"/>
      <c r="Q3" s="178"/>
      <c r="R3" s="179"/>
    </row>
    <row r="4" spans="2:18">
      <c r="B4" s="73"/>
      <c r="C4" s="34" t="s">
        <v>234</v>
      </c>
      <c r="D4" s="34"/>
      <c r="E4" s="34"/>
      <c r="F4" s="34"/>
      <c r="G4" s="34"/>
      <c r="H4" s="34"/>
      <c r="I4" s="34"/>
      <c r="J4" s="34"/>
      <c r="K4" s="34"/>
      <c r="L4" s="34"/>
      <c r="M4" s="205"/>
      <c r="N4" s="30" t="s">
        <v>235</v>
      </c>
      <c r="O4" s="46" t="s">
        <v>20</v>
      </c>
      <c r="P4" s="47"/>
      <c r="Q4" s="47"/>
      <c r="R4" s="48"/>
    </row>
    <row r="5" spans="2:18">
      <c r="B5" s="74" t="s">
        <v>21</v>
      </c>
      <c r="C5" s="317" t="s">
        <v>236</v>
      </c>
      <c r="D5" s="312"/>
      <c r="E5" s="312"/>
      <c r="F5" s="312"/>
      <c r="G5" s="312"/>
      <c r="H5" s="312"/>
      <c r="I5" s="312"/>
      <c r="J5" s="313"/>
      <c r="K5" s="36" t="s">
        <v>22</v>
      </c>
      <c r="L5" s="198"/>
      <c r="M5" s="206"/>
      <c r="N5" s="31" t="s">
        <v>237</v>
      </c>
      <c r="O5" s="28" t="s">
        <v>23</v>
      </c>
      <c r="P5" s="80" t="s">
        <v>24</v>
      </c>
      <c r="Q5" s="80" t="s">
        <v>25</v>
      </c>
      <c r="R5" s="195" t="s">
        <v>26</v>
      </c>
    </row>
    <row r="6" spans="2:18" ht="27">
      <c r="B6" s="74" t="s">
        <v>37</v>
      </c>
      <c r="C6" s="173" t="s">
        <v>137</v>
      </c>
      <c r="D6" s="173" t="s">
        <v>238</v>
      </c>
      <c r="E6" s="173" t="s">
        <v>239</v>
      </c>
      <c r="F6" s="173" t="s">
        <v>239</v>
      </c>
      <c r="G6" s="173" t="s">
        <v>239</v>
      </c>
      <c r="H6" s="173" t="s">
        <v>238</v>
      </c>
      <c r="I6" s="173" t="s">
        <v>239</v>
      </c>
      <c r="J6" s="173" t="s">
        <v>239</v>
      </c>
      <c r="K6" s="26" t="s">
        <v>215</v>
      </c>
      <c r="L6" s="26" t="s">
        <v>215</v>
      </c>
      <c r="M6" s="145" t="s">
        <v>215</v>
      </c>
      <c r="N6" s="31" t="s">
        <v>240</v>
      </c>
      <c r="O6" s="43"/>
      <c r="P6" s="81"/>
      <c r="Q6" s="81"/>
      <c r="R6" s="94" t="s">
        <v>241</v>
      </c>
    </row>
    <row r="7" spans="2:18" ht="27">
      <c r="B7" s="75" t="s">
        <v>27</v>
      </c>
      <c r="C7" s="311" t="s">
        <v>242</v>
      </c>
      <c r="D7" s="312"/>
      <c r="E7" s="312"/>
      <c r="F7" s="312"/>
      <c r="G7" s="312"/>
      <c r="H7" s="312"/>
      <c r="I7" s="312"/>
      <c r="J7" s="313"/>
      <c r="K7" s="26" t="s">
        <v>244</v>
      </c>
      <c r="L7" s="26" t="s">
        <v>243</v>
      </c>
      <c r="M7" s="26" t="s">
        <v>244</v>
      </c>
      <c r="N7" s="32"/>
      <c r="O7" s="43"/>
      <c r="P7" s="81"/>
      <c r="Q7" s="81"/>
      <c r="R7" s="78" t="s">
        <v>293</v>
      </c>
    </row>
    <row r="8" spans="2:18" ht="64.5">
      <c r="B8" s="74" t="s">
        <v>28</v>
      </c>
      <c r="C8" s="196" t="s">
        <v>245</v>
      </c>
      <c r="D8" s="196" t="s">
        <v>66</v>
      </c>
      <c r="E8" s="196" t="s">
        <v>246</v>
      </c>
      <c r="F8" s="196" t="s">
        <v>247</v>
      </c>
      <c r="G8" s="196" t="s">
        <v>248</v>
      </c>
      <c r="H8" s="196" t="s">
        <v>249</v>
      </c>
      <c r="I8" s="196" t="s">
        <v>172</v>
      </c>
      <c r="J8" s="196" t="s">
        <v>250</v>
      </c>
      <c r="K8" s="26" t="s">
        <v>294</v>
      </c>
      <c r="L8" s="26" t="s">
        <v>317</v>
      </c>
      <c r="M8" s="26" t="s">
        <v>283</v>
      </c>
      <c r="N8" s="31" t="s">
        <v>29</v>
      </c>
      <c r="O8" s="43"/>
      <c r="P8" s="81"/>
      <c r="Q8" s="81"/>
      <c r="R8" s="207" t="s">
        <v>251</v>
      </c>
    </row>
    <row r="9" spans="2:18" ht="95.25" thickBot="1">
      <c r="B9" s="76" t="s">
        <v>30</v>
      </c>
      <c r="C9" s="174" t="s">
        <v>252</v>
      </c>
      <c r="D9" s="174" t="s">
        <v>238</v>
      </c>
      <c r="E9" s="174" t="s">
        <v>253</v>
      </c>
      <c r="F9" s="174" t="s">
        <v>252</v>
      </c>
      <c r="G9" s="174" t="s">
        <v>253</v>
      </c>
      <c r="H9" s="174" t="s">
        <v>253</v>
      </c>
      <c r="I9" s="174" t="s">
        <v>252</v>
      </c>
      <c r="J9" s="174" t="s">
        <v>252</v>
      </c>
      <c r="K9" s="27" t="s">
        <v>214</v>
      </c>
      <c r="L9" s="27" t="s">
        <v>285</v>
      </c>
      <c r="M9" s="27" t="s">
        <v>321</v>
      </c>
      <c r="N9" s="33" t="s">
        <v>315</v>
      </c>
      <c r="O9" s="29" t="s">
        <v>254</v>
      </c>
      <c r="P9" s="147"/>
      <c r="Q9" s="79"/>
      <c r="R9" s="208" t="s">
        <v>255</v>
      </c>
    </row>
    <row r="10" spans="2:18" ht="14.25" thickTop="1">
      <c r="B10" s="77" t="s">
        <v>322</v>
      </c>
      <c r="C10" s="175" t="s">
        <v>173</v>
      </c>
      <c r="D10" s="175" t="s">
        <v>173</v>
      </c>
      <c r="E10" s="209" t="s">
        <v>173</v>
      </c>
      <c r="F10" s="209" t="s">
        <v>173</v>
      </c>
      <c r="G10" s="175" t="s">
        <v>173</v>
      </c>
      <c r="H10" s="175" t="s">
        <v>173</v>
      </c>
      <c r="I10" s="175" t="s">
        <v>173</v>
      </c>
      <c r="J10" s="175" t="s">
        <v>173</v>
      </c>
      <c r="K10" s="37" t="s">
        <v>32</v>
      </c>
      <c r="L10" s="37" t="s">
        <v>276</v>
      </c>
      <c r="M10" s="38" t="s">
        <v>218</v>
      </c>
      <c r="N10" s="39" t="s">
        <v>33</v>
      </c>
      <c r="O10" s="40" t="s">
        <v>31</v>
      </c>
      <c r="P10" s="44"/>
      <c r="Q10" s="44"/>
      <c r="R10" s="210" t="s">
        <v>137</v>
      </c>
    </row>
    <row r="11" spans="2:18">
      <c r="B11" s="20" t="s">
        <v>322</v>
      </c>
      <c r="C11" s="176" t="s">
        <v>173</v>
      </c>
      <c r="D11" s="176" t="s">
        <v>173</v>
      </c>
      <c r="E11" s="176" t="s">
        <v>173</v>
      </c>
      <c r="F11" s="176" t="s">
        <v>173</v>
      </c>
      <c r="G11" s="176" t="s">
        <v>173</v>
      </c>
      <c r="H11" s="176" t="s">
        <v>173</v>
      </c>
      <c r="I11" s="176" t="s">
        <v>173</v>
      </c>
      <c r="J11" s="176" t="s">
        <v>173</v>
      </c>
      <c r="K11" s="203" t="s">
        <v>32</v>
      </c>
      <c r="L11" s="203" t="s">
        <v>276</v>
      </c>
      <c r="M11" s="35" t="s">
        <v>219</v>
      </c>
      <c r="N11" s="41" t="s">
        <v>33</v>
      </c>
      <c r="O11" s="42" t="s">
        <v>31</v>
      </c>
      <c r="P11" s="45"/>
      <c r="Q11" s="45"/>
      <c r="R11" s="197" t="s">
        <v>238</v>
      </c>
    </row>
    <row r="12" spans="2:18">
      <c r="B12" s="20" t="s">
        <v>323</v>
      </c>
      <c r="C12" s="176" t="s">
        <v>173</v>
      </c>
      <c r="D12" s="176" t="s">
        <v>173</v>
      </c>
      <c r="E12" s="176" t="s">
        <v>173</v>
      </c>
      <c r="F12" s="176" t="s">
        <v>173</v>
      </c>
      <c r="G12" s="176" t="s">
        <v>173</v>
      </c>
      <c r="H12" s="176" t="s">
        <v>173</v>
      </c>
      <c r="I12" s="176" t="s">
        <v>173</v>
      </c>
      <c r="J12" s="176" t="s">
        <v>173</v>
      </c>
      <c r="K12" s="203" t="s">
        <v>32</v>
      </c>
      <c r="L12" s="203" t="s">
        <v>276</v>
      </c>
      <c r="M12" s="35" t="s">
        <v>220</v>
      </c>
      <c r="N12" s="41" t="s">
        <v>308</v>
      </c>
      <c r="O12" s="42" t="s">
        <v>318</v>
      </c>
      <c r="P12" s="45"/>
      <c r="Q12" s="45"/>
      <c r="R12" s="197" t="s">
        <v>259</v>
      </c>
    </row>
    <row r="13" spans="2:18">
      <c r="B13" s="20" t="s">
        <v>324</v>
      </c>
      <c r="C13" s="176" t="s">
        <v>173</v>
      </c>
      <c r="D13" s="176" t="s">
        <v>173</v>
      </c>
      <c r="E13" s="176" t="s">
        <v>173</v>
      </c>
      <c r="F13" s="176" t="s">
        <v>173</v>
      </c>
      <c r="G13" s="176" t="s">
        <v>173</v>
      </c>
      <c r="H13" s="176" t="s">
        <v>173</v>
      </c>
      <c r="I13" s="176" t="s">
        <v>173</v>
      </c>
      <c r="J13" s="176" t="s">
        <v>173</v>
      </c>
      <c r="K13" s="203" t="s">
        <v>32</v>
      </c>
      <c r="L13" s="203" t="s">
        <v>276</v>
      </c>
      <c r="M13" s="35" t="s">
        <v>221</v>
      </c>
      <c r="N13" s="41" t="s">
        <v>312</v>
      </c>
      <c r="O13" s="42" t="s">
        <v>319</v>
      </c>
      <c r="P13" s="45"/>
      <c r="Q13" s="45"/>
      <c r="R13" s="197" t="s">
        <v>239</v>
      </c>
    </row>
    <row r="14" spans="2:18">
      <c r="B14" s="20" t="s">
        <v>325</v>
      </c>
      <c r="C14" s="176" t="s">
        <v>173</v>
      </c>
      <c r="D14" s="176" t="s">
        <v>173</v>
      </c>
      <c r="E14" s="176" t="s">
        <v>173</v>
      </c>
      <c r="F14" s="176" t="s">
        <v>173</v>
      </c>
      <c r="G14" s="176" t="s">
        <v>173</v>
      </c>
      <c r="H14" s="176" t="s">
        <v>173</v>
      </c>
      <c r="I14" s="176" t="s">
        <v>173</v>
      </c>
      <c r="J14" s="176" t="s">
        <v>173</v>
      </c>
      <c r="K14" s="203" t="s">
        <v>32</v>
      </c>
      <c r="L14" s="203" t="s">
        <v>276</v>
      </c>
      <c r="M14" s="35" t="s">
        <v>222</v>
      </c>
      <c r="N14" s="41" t="s">
        <v>313</v>
      </c>
      <c r="O14" s="42" t="s">
        <v>320</v>
      </c>
      <c r="P14" s="45"/>
      <c r="Q14" s="45"/>
      <c r="R14" s="197" t="s">
        <v>239</v>
      </c>
    </row>
    <row r="15" spans="2:18">
      <c r="B15" s="20" t="s">
        <v>286</v>
      </c>
      <c r="C15" s="176" t="s">
        <v>173</v>
      </c>
      <c r="D15" s="176" t="s">
        <v>173</v>
      </c>
      <c r="E15" s="176" t="s">
        <v>173</v>
      </c>
      <c r="F15" s="176" t="s">
        <v>173</v>
      </c>
      <c r="G15" s="176" t="s">
        <v>173</v>
      </c>
      <c r="H15" s="176" t="s">
        <v>173</v>
      </c>
      <c r="I15" s="176" t="s">
        <v>173</v>
      </c>
      <c r="J15" s="176" t="s">
        <v>173</v>
      </c>
      <c r="K15" s="203" t="s">
        <v>32</v>
      </c>
      <c r="L15" s="203" t="s">
        <v>276</v>
      </c>
      <c r="M15" s="35" t="s">
        <v>223</v>
      </c>
      <c r="N15" s="41" t="s">
        <v>33</v>
      </c>
      <c r="O15" s="42" t="s">
        <v>31</v>
      </c>
      <c r="P15" s="45"/>
      <c r="Q15" s="45"/>
      <c r="R15" s="197" t="s">
        <v>239</v>
      </c>
    </row>
    <row r="16" spans="2:18">
      <c r="B16" s="20" t="s">
        <v>286</v>
      </c>
      <c r="C16" s="176" t="s">
        <v>173</v>
      </c>
      <c r="D16" s="176" t="s">
        <v>173</v>
      </c>
      <c r="E16" s="176" t="s">
        <v>173</v>
      </c>
      <c r="F16" s="176" t="s">
        <v>173</v>
      </c>
      <c r="G16" s="176" t="s">
        <v>173</v>
      </c>
      <c r="H16" s="176" t="s">
        <v>173</v>
      </c>
      <c r="I16" s="176" t="s">
        <v>173</v>
      </c>
      <c r="J16" s="176" t="s">
        <v>173</v>
      </c>
      <c r="K16" s="203" t="s">
        <v>32</v>
      </c>
      <c r="L16" s="203" t="s">
        <v>276</v>
      </c>
      <c r="M16" s="35" t="s">
        <v>224</v>
      </c>
      <c r="N16" s="41" t="s">
        <v>33</v>
      </c>
      <c r="O16" s="42" t="s">
        <v>31</v>
      </c>
      <c r="P16" s="45"/>
      <c r="Q16" s="45"/>
      <c r="R16" s="197" t="s">
        <v>239</v>
      </c>
    </row>
    <row r="17" spans="2:18">
      <c r="B17" s="20" t="s">
        <v>324</v>
      </c>
      <c r="C17" s="176" t="s">
        <v>173</v>
      </c>
      <c r="D17" s="176" t="s">
        <v>173</v>
      </c>
      <c r="E17" s="176" t="s">
        <v>173</v>
      </c>
      <c r="F17" s="176" t="s">
        <v>173</v>
      </c>
      <c r="G17" s="176" t="s">
        <v>173</v>
      </c>
      <c r="H17" s="176" t="s">
        <v>173</v>
      </c>
      <c r="I17" s="176" t="s">
        <v>173</v>
      </c>
      <c r="J17" s="176" t="s">
        <v>173</v>
      </c>
      <c r="K17" s="64" t="s">
        <v>32</v>
      </c>
      <c r="L17" s="203" t="s">
        <v>276</v>
      </c>
      <c r="M17" s="211" t="s">
        <v>225</v>
      </c>
      <c r="N17" s="41" t="s">
        <v>212</v>
      </c>
      <c r="O17" s="42" t="s">
        <v>260</v>
      </c>
      <c r="P17" s="45"/>
      <c r="Q17" s="45"/>
      <c r="R17" s="197" t="s">
        <v>239</v>
      </c>
    </row>
    <row r="18" spans="2:18">
      <c r="B18" s="20" t="s">
        <v>326</v>
      </c>
      <c r="C18" s="176" t="s">
        <v>173</v>
      </c>
      <c r="D18" s="176" t="s">
        <v>173</v>
      </c>
      <c r="E18" s="176" t="s">
        <v>173</v>
      </c>
      <c r="F18" s="176" t="s">
        <v>173</v>
      </c>
      <c r="G18" s="176" t="s">
        <v>173</v>
      </c>
      <c r="H18" s="176" t="s">
        <v>173</v>
      </c>
      <c r="I18" s="176" t="s">
        <v>173</v>
      </c>
      <c r="J18" s="176" t="s">
        <v>173</v>
      </c>
      <c r="K18" s="64" t="s">
        <v>32</v>
      </c>
      <c r="L18" s="64" t="s">
        <v>278</v>
      </c>
      <c r="M18" s="211" t="s">
        <v>218</v>
      </c>
      <c r="N18" s="41" t="s">
        <v>33</v>
      </c>
      <c r="O18" s="42" t="s">
        <v>31</v>
      </c>
      <c r="P18" s="45"/>
      <c r="Q18" s="45"/>
      <c r="R18" s="197" t="s">
        <v>31</v>
      </c>
    </row>
    <row r="19" spans="2:18">
      <c r="B19" s="20" t="s">
        <v>326</v>
      </c>
      <c r="C19" s="176" t="s">
        <v>173</v>
      </c>
      <c r="D19" s="176" t="s">
        <v>173</v>
      </c>
      <c r="E19" s="176" t="s">
        <v>173</v>
      </c>
      <c r="F19" s="176" t="s">
        <v>173</v>
      </c>
      <c r="G19" s="176" t="s">
        <v>173</v>
      </c>
      <c r="H19" s="176" t="s">
        <v>173</v>
      </c>
      <c r="I19" s="176" t="s">
        <v>173</v>
      </c>
      <c r="J19" s="176" t="s">
        <v>173</v>
      </c>
      <c r="K19" s="64" t="s">
        <v>32</v>
      </c>
      <c r="L19" s="64" t="s">
        <v>278</v>
      </c>
      <c r="M19" s="211" t="s">
        <v>219</v>
      </c>
      <c r="N19" s="41" t="s">
        <v>33</v>
      </c>
      <c r="O19" s="42" t="s">
        <v>31</v>
      </c>
      <c r="P19" s="45"/>
      <c r="Q19" s="45"/>
      <c r="R19" s="197" t="s">
        <v>31</v>
      </c>
    </row>
    <row r="20" spans="2:18">
      <c r="B20" s="20" t="s">
        <v>327</v>
      </c>
      <c r="C20" s="176" t="s">
        <v>173</v>
      </c>
      <c r="D20" s="176" t="s">
        <v>173</v>
      </c>
      <c r="E20" s="176" t="s">
        <v>173</v>
      </c>
      <c r="F20" s="176" t="s">
        <v>173</v>
      </c>
      <c r="G20" s="176" t="s">
        <v>173</v>
      </c>
      <c r="H20" s="176" t="s">
        <v>173</v>
      </c>
      <c r="I20" s="176" t="s">
        <v>173</v>
      </c>
      <c r="J20" s="176" t="s">
        <v>173</v>
      </c>
      <c r="K20" s="64" t="s">
        <v>32</v>
      </c>
      <c r="L20" s="64" t="s">
        <v>278</v>
      </c>
      <c r="M20" s="211" t="s">
        <v>220</v>
      </c>
      <c r="N20" s="41" t="s">
        <v>307</v>
      </c>
      <c r="O20" s="42" t="s">
        <v>258</v>
      </c>
      <c r="P20" s="45"/>
      <c r="Q20" s="45"/>
      <c r="R20" s="197" t="s">
        <v>31</v>
      </c>
    </row>
    <row r="21" spans="2:18">
      <c r="B21" s="77" t="s">
        <v>328</v>
      </c>
      <c r="C21" s="176" t="s">
        <v>173</v>
      </c>
      <c r="D21" s="176" t="s">
        <v>173</v>
      </c>
      <c r="E21" s="176" t="s">
        <v>173</v>
      </c>
      <c r="F21" s="176" t="s">
        <v>173</v>
      </c>
      <c r="G21" s="176" t="s">
        <v>173</v>
      </c>
      <c r="H21" s="176" t="s">
        <v>173</v>
      </c>
      <c r="I21" s="176" t="s">
        <v>173</v>
      </c>
      <c r="J21" s="176" t="s">
        <v>173</v>
      </c>
      <c r="K21" s="135" t="s">
        <v>32</v>
      </c>
      <c r="L21" s="64" t="s">
        <v>278</v>
      </c>
      <c r="M21" s="212" t="s">
        <v>221</v>
      </c>
      <c r="N21" s="39" t="s">
        <v>311</v>
      </c>
      <c r="O21" s="40" t="s">
        <v>260</v>
      </c>
      <c r="P21" s="44"/>
      <c r="Q21" s="44"/>
      <c r="R21" s="197" t="s">
        <v>284</v>
      </c>
    </row>
    <row r="22" spans="2:18">
      <c r="B22" s="20" t="s">
        <v>329</v>
      </c>
      <c r="C22" s="176" t="s">
        <v>173</v>
      </c>
      <c r="D22" s="176" t="s">
        <v>173</v>
      </c>
      <c r="E22" s="176" t="s">
        <v>173</v>
      </c>
      <c r="F22" s="176" t="s">
        <v>173</v>
      </c>
      <c r="G22" s="176" t="s">
        <v>173</v>
      </c>
      <c r="H22" s="176" t="s">
        <v>173</v>
      </c>
      <c r="I22" s="176" t="s">
        <v>173</v>
      </c>
      <c r="J22" s="176" t="s">
        <v>173</v>
      </c>
      <c r="K22" s="64" t="s">
        <v>32</v>
      </c>
      <c r="L22" s="64" t="s">
        <v>278</v>
      </c>
      <c r="M22" s="211" t="s">
        <v>222</v>
      </c>
      <c r="N22" s="41" t="s">
        <v>309</v>
      </c>
      <c r="O22" s="42" t="s">
        <v>261</v>
      </c>
      <c r="P22" s="45"/>
      <c r="Q22" s="45"/>
      <c r="R22" s="197" t="s">
        <v>31</v>
      </c>
    </row>
    <row r="23" spans="2:18">
      <c r="B23" s="20" t="s">
        <v>287</v>
      </c>
      <c r="C23" s="176" t="s">
        <v>173</v>
      </c>
      <c r="D23" s="176" t="s">
        <v>173</v>
      </c>
      <c r="E23" s="176" t="s">
        <v>173</v>
      </c>
      <c r="F23" s="176" t="s">
        <v>173</v>
      </c>
      <c r="G23" s="176" t="s">
        <v>173</v>
      </c>
      <c r="H23" s="176" t="s">
        <v>173</v>
      </c>
      <c r="I23" s="176" t="s">
        <v>173</v>
      </c>
      <c r="J23" s="176" t="s">
        <v>173</v>
      </c>
      <c r="K23" s="64" t="s">
        <v>32</v>
      </c>
      <c r="L23" s="64" t="s">
        <v>278</v>
      </c>
      <c r="M23" s="211" t="s">
        <v>223</v>
      </c>
      <c r="N23" s="41" t="s">
        <v>33</v>
      </c>
      <c r="O23" s="42" t="s">
        <v>31</v>
      </c>
      <c r="P23" s="45"/>
      <c r="Q23" s="45"/>
      <c r="R23" s="197" t="s">
        <v>31</v>
      </c>
    </row>
    <row r="24" spans="2:18">
      <c r="B24" s="20" t="s">
        <v>287</v>
      </c>
      <c r="C24" s="176" t="s">
        <v>173</v>
      </c>
      <c r="D24" s="176" t="s">
        <v>173</v>
      </c>
      <c r="E24" s="176" t="s">
        <v>173</v>
      </c>
      <c r="F24" s="176" t="s">
        <v>173</v>
      </c>
      <c r="G24" s="176" t="s">
        <v>173</v>
      </c>
      <c r="H24" s="176" t="s">
        <v>173</v>
      </c>
      <c r="I24" s="176" t="s">
        <v>173</v>
      </c>
      <c r="J24" s="176" t="s">
        <v>173</v>
      </c>
      <c r="K24" s="64" t="s">
        <v>32</v>
      </c>
      <c r="L24" s="64" t="s">
        <v>278</v>
      </c>
      <c r="M24" s="211" t="s">
        <v>224</v>
      </c>
      <c r="N24" s="41" t="s">
        <v>33</v>
      </c>
      <c r="O24" s="42" t="s">
        <v>31</v>
      </c>
      <c r="P24" s="45"/>
      <c r="Q24" s="45"/>
      <c r="R24" s="197" t="s">
        <v>31</v>
      </c>
    </row>
    <row r="25" spans="2:18">
      <c r="B25" s="20" t="s">
        <v>328</v>
      </c>
      <c r="C25" s="176" t="s">
        <v>173</v>
      </c>
      <c r="D25" s="176" t="s">
        <v>173</v>
      </c>
      <c r="E25" s="176" t="s">
        <v>173</v>
      </c>
      <c r="F25" s="176" t="s">
        <v>173</v>
      </c>
      <c r="G25" s="176" t="s">
        <v>173</v>
      </c>
      <c r="H25" s="176" t="s">
        <v>173</v>
      </c>
      <c r="I25" s="176" t="s">
        <v>173</v>
      </c>
      <c r="J25" s="176" t="s">
        <v>173</v>
      </c>
      <c r="K25" s="64" t="s">
        <v>32</v>
      </c>
      <c r="L25" s="64" t="s">
        <v>278</v>
      </c>
      <c r="M25" s="211" t="s">
        <v>225</v>
      </c>
      <c r="N25" s="41" t="s">
        <v>310</v>
      </c>
      <c r="O25" s="42" t="s">
        <v>260</v>
      </c>
      <c r="P25" s="45"/>
      <c r="Q25" s="45"/>
      <c r="R25" s="197" t="s">
        <v>284</v>
      </c>
    </row>
    <row r="26" spans="2:18">
      <c r="B26" s="20" t="s">
        <v>288</v>
      </c>
      <c r="C26" s="176" t="s">
        <v>173</v>
      </c>
      <c r="D26" s="176" t="s">
        <v>173</v>
      </c>
      <c r="E26" s="176" t="s">
        <v>173</v>
      </c>
      <c r="F26" s="176" t="s">
        <v>173</v>
      </c>
      <c r="G26" s="176" t="s">
        <v>173</v>
      </c>
      <c r="H26" s="176" t="s">
        <v>173</v>
      </c>
      <c r="I26" s="176" t="s">
        <v>173</v>
      </c>
      <c r="J26" s="176" t="s">
        <v>173</v>
      </c>
      <c r="K26" s="64" t="s">
        <v>34</v>
      </c>
      <c r="L26" s="64" t="s">
        <v>257</v>
      </c>
      <c r="M26" s="211" t="s">
        <v>216</v>
      </c>
      <c r="N26" s="41" t="s">
        <v>33</v>
      </c>
      <c r="O26" s="42" t="s">
        <v>31</v>
      </c>
      <c r="P26" s="45"/>
      <c r="Q26" s="45"/>
      <c r="R26" s="197" t="s">
        <v>239</v>
      </c>
    </row>
    <row r="27" spans="2:18">
      <c r="B27" s="20" t="s">
        <v>289</v>
      </c>
      <c r="C27" s="176" t="s">
        <v>173</v>
      </c>
      <c r="D27" s="176" t="s">
        <v>173</v>
      </c>
      <c r="E27" s="176" t="s">
        <v>173</v>
      </c>
      <c r="F27" s="176" t="s">
        <v>173</v>
      </c>
      <c r="G27" s="176" t="s">
        <v>173</v>
      </c>
      <c r="H27" s="176" t="s">
        <v>173</v>
      </c>
      <c r="I27" s="176" t="s">
        <v>173</v>
      </c>
      <c r="J27" s="176" t="s">
        <v>173</v>
      </c>
      <c r="K27" s="64" t="s">
        <v>35</v>
      </c>
      <c r="L27" s="64" t="s">
        <v>256</v>
      </c>
      <c r="M27" s="211" t="s">
        <v>216</v>
      </c>
      <c r="N27" s="41" t="s">
        <v>314</v>
      </c>
      <c r="O27" s="42" t="s">
        <v>260</v>
      </c>
      <c r="P27" s="45"/>
      <c r="Q27" s="45"/>
      <c r="R27" s="197" t="s">
        <v>284</v>
      </c>
    </row>
    <row r="28" spans="2:18">
      <c r="B28" s="20" t="s">
        <v>290</v>
      </c>
      <c r="C28" s="176" t="s">
        <v>173</v>
      </c>
      <c r="D28" s="176" t="s">
        <v>173</v>
      </c>
      <c r="E28" s="176" t="s">
        <v>173</v>
      </c>
      <c r="F28" s="176" t="s">
        <v>173</v>
      </c>
      <c r="G28" s="176" t="s">
        <v>173</v>
      </c>
      <c r="H28" s="176" t="s">
        <v>173</v>
      </c>
      <c r="I28" s="176" t="s">
        <v>173</v>
      </c>
      <c r="J28" s="176" t="s">
        <v>173</v>
      </c>
      <c r="K28" s="64" t="s">
        <v>36</v>
      </c>
      <c r="L28" s="64" t="s">
        <v>256</v>
      </c>
      <c r="M28" s="211" t="s">
        <v>216</v>
      </c>
      <c r="N28" s="41" t="s">
        <v>310</v>
      </c>
      <c r="O28" s="42" t="s">
        <v>260</v>
      </c>
      <c r="P28" s="45"/>
      <c r="Q28" s="45"/>
      <c r="R28" s="197" t="s">
        <v>284</v>
      </c>
    </row>
    <row r="29" spans="2:18" ht="14.25" thickBot="1">
      <c r="B29" s="213" t="s">
        <v>291</v>
      </c>
      <c r="C29" s="214" t="s">
        <v>173</v>
      </c>
      <c r="D29" s="214" t="s">
        <v>173</v>
      </c>
      <c r="E29" s="215" t="s">
        <v>173</v>
      </c>
      <c r="F29" s="215" t="s">
        <v>173</v>
      </c>
      <c r="G29" s="214" t="s">
        <v>173</v>
      </c>
      <c r="H29" s="214" t="s">
        <v>173</v>
      </c>
      <c r="I29" s="214" t="s">
        <v>173</v>
      </c>
      <c r="J29" s="214" t="s">
        <v>173</v>
      </c>
      <c r="K29" s="216" t="s">
        <v>263</v>
      </c>
      <c r="L29" s="216" t="s">
        <v>256</v>
      </c>
      <c r="M29" s="217" t="s">
        <v>216</v>
      </c>
      <c r="N29" s="218" t="s">
        <v>33</v>
      </c>
      <c r="O29" s="219" t="s">
        <v>31</v>
      </c>
      <c r="P29" s="220"/>
      <c r="Q29" s="220"/>
      <c r="R29" s="221" t="s">
        <v>238</v>
      </c>
    </row>
    <row r="74" spans="2:18" ht="15" thickBot="1">
      <c r="B74" s="24" t="s">
        <v>264</v>
      </c>
    </row>
    <row r="75" spans="2:18" ht="15" thickBot="1">
      <c r="B75" s="100" t="s">
        <v>233</v>
      </c>
      <c r="C75" s="314" t="s">
        <v>213</v>
      </c>
      <c r="D75" s="315"/>
      <c r="E75" s="315"/>
      <c r="F75" s="315"/>
      <c r="G75" s="315"/>
      <c r="H75" s="315"/>
      <c r="I75" s="315"/>
      <c r="J75" s="316"/>
      <c r="K75" s="177"/>
      <c r="L75" s="177"/>
      <c r="M75" s="177"/>
      <c r="N75" s="180"/>
      <c r="O75" s="178"/>
      <c r="P75" s="178"/>
      <c r="Q75" s="178"/>
      <c r="R75" s="179"/>
    </row>
    <row r="76" spans="2:18">
      <c r="B76" s="73"/>
      <c r="C76" s="34" t="s">
        <v>265</v>
      </c>
      <c r="D76" s="34"/>
      <c r="E76" s="34"/>
      <c r="F76" s="34"/>
      <c r="G76" s="34"/>
      <c r="H76" s="34"/>
      <c r="I76" s="34"/>
      <c r="J76" s="34"/>
      <c r="K76" s="34"/>
      <c r="L76" s="34"/>
      <c r="M76" s="205"/>
      <c r="N76" s="30" t="s">
        <v>266</v>
      </c>
      <c r="O76" s="46" t="s">
        <v>20</v>
      </c>
      <c r="P76" s="47"/>
      <c r="Q76" s="47"/>
      <c r="R76" s="48"/>
    </row>
    <row r="77" spans="2:18">
      <c r="B77" s="74" t="s">
        <v>21</v>
      </c>
      <c r="C77" s="317" t="s">
        <v>267</v>
      </c>
      <c r="D77" s="312"/>
      <c r="E77" s="312"/>
      <c r="F77" s="312"/>
      <c r="G77" s="312"/>
      <c r="H77" s="312"/>
      <c r="I77" s="312"/>
      <c r="J77" s="313"/>
      <c r="K77" s="36" t="s">
        <v>22</v>
      </c>
      <c r="L77" s="198"/>
      <c r="M77" s="206"/>
      <c r="N77" s="31" t="s">
        <v>268</v>
      </c>
      <c r="O77" s="80" t="s">
        <v>25</v>
      </c>
      <c r="P77" s="222" t="s">
        <v>24</v>
      </c>
      <c r="Q77" s="80" t="s">
        <v>25</v>
      </c>
      <c r="R77" s="146" t="s">
        <v>26</v>
      </c>
    </row>
    <row r="78" spans="2:18">
      <c r="B78" s="74" t="s">
        <v>37</v>
      </c>
      <c r="C78" s="173" t="s">
        <v>269</v>
      </c>
      <c r="D78" s="173" t="s">
        <v>238</v>
      </c>
      <c r="E78" s="173" t="s">
        <v>238</v>
      </c>
      <c r="F78" s="173" t="s">
        <v>270</v>
      </c>
      <c r="G78" s="173" t="s">
        <v>239</v>
      </c>
      <c r="H78" s="173" t="s">
        <v>239</v>
      </c>
      <c r="I78" s="173" t="s">
        <v>239</v>
      </c>
      <c r="J78" s="173" t="s">
        <v>238</v>
      </c>
      <c r="K78" s="144" t="s">
        <v>215</v>
      </c>
      <c r="L78" s="145" t="s">
        <v>215</v>
      </c>
      <c r="M78" s="226"/>
      <c r="N78" s="31" t="s">
        <v>271</v>
      </c>
      <c r="O78" s="81"/>
      <c r="P78" s="43"/>
      <c r="Q78" s="81"/>
      <c r="R78" s="146"/>
    </row>
    <row r="79" spans="2:18" ht="27">
      <c r="B79" s="75" t="s">
        <v>27</v>
      </c>
      <c r="C79" s="311" t="s">
        <v>242</v>
      </c>
      <c r="D79" s="312"/>
      <c r="E79" s="312"/>
      <c r="F79" s="312"/>
      <c r="G79" s="312"/>
      <c r="H79" s="312"/>
      <c r="I79" s="312"/>
      <c r="J79" s="313"/>
      <c r="K79" s="1" t="s">
        <v>244</v>
      </c>
      <c r="L79" s="26" t="s">
        <v>244</v>
      </c>
      <c r="M79" s="146"/>
      <c r="N79" s="32"/>
      <c r="O79" s="81"/>
      <c r="P79" s="43"/>
      <c r="Q79" s="81"/>
      <c r="R79" s="146"/>
    </row>
    <row r="80" spans="2:18" ht="64.5">
      <c r="B80" s="74" t="s">
        <v>28</v>
      </c>
      <c r="C80" s="196" t="s">
        <v>245</v>
      </c>
      <c r="D80" s="196" t="s">
        <v>66</v>
      </c>
      <c r="E80" s="196" t="s">
        <v>246</v>
      </c>
      <c r="F80" s="196" t="s">
        <v>247</v>
      </c>
      <c r="G80" s="196" t="s">
        <v>272</v>
      </c>
      <c r="H80" s="196" t="s">
        <v>249</v>
      </c>
      <c r="I80" s="196" t="s">
        <v>273</v>
      </c>
      <c r="J80" s="196" t="s">
        <v>250</v>
      </c>
      <c r="K80" s="1" t="s">
        <v>298</v>
      </c>
      <c r="L80" s="26" t="s">
        <v>300</v>
      </c>
      <c r="M80" s="146"/>
      <c r="N80" s="31" t="s">
        <v>29</v>
      </c>
      <c r="O80" s="81"/>
      <c r="P80" s="43"/>
      <c r="Q80" s="81"/>
      <c r="R80" s="146"/>
    </row>
    <row r="81" spans="2:18" ht="68.25" thickBot="1">
      <c r="B81" s="76" t="s">
        <v>30</v>
      </c>
      <c r="C81" s="174" t="s">
        <v>252</v>
      </c>
      <c r="D81" s="174" t="s">
        <v>239</v>
      </c>
      <c r="E81" s="174" t="s">
        <v>252</v>
      </c>
      <c r="F81" s="174" t="s">
        <v>253</v>
      </c>
      <c r="G81" s="174" t="s">
        <v>252</v>
      </c>
      <c r="H81" s="174" t="s">
        <v>252</v>
      </c>
      <c r="I81" s="174" t="s">
        <v>252</v>
      </c>
      <c r="J81" s="174" t="s">
        <v>252</v>
      </c>
      <c r="K81" s="25" t="s">
        <v>214</v>
      </c>
      <c r="L81" s="27" t="s">
        <v>274</v>
      </c>
      <c r="M81" s="202"/>
      <c r="N81" s="33" t="s">
        <v>292</v>
      </c>
      <c r="O81" s="79"/>
      <c r="P81" s="223" t="s">
        <v>303</v>
      </c>
      <c r="Q81" s="79"/>
      <c r="R81" s="148"/>
    </row>
    <row r="82" spans="2:18" ht="14.25" thickTop="1">
      <c r="B82" s="77" t="s">
        <v>275</v>
      </c>
      <c r="C82" s="175" t="s">
        <v>173</v>
      </c>
      <c r="D82" s="175" t="s">
        <v>173</v>
      </c>
      <c r="E82" s="209" t="s">
        <v>173</v>
      </c>
      <c r="F82" s="209" t="s">
        <v>173</v>
      </c>
      <c r="G82" s="175" t="s">
        <v>173</v>
      </c>
      <c r="H82" s="175" t="s">
        <v>173</v>
      </c>
      <c r="I82" s="175" t="s">
        <v>173</v>
      </c>
      <c r="J82" s="175" t="s">
        <v>173</v>
      </c>
      <c r="K82" s="37" t="s">
        <v>32</v>
      </c>
      <c r="L82" s="38" t="s">
        <v>276</v>
      </c>
      <c r="M82" s="150"/>
      <c r="N82" s="39" t="s">
        <v>33</v>
      </c>
      <c r="O82" s="44"/>
      <c r="P82" s="135" t="s">
        <v>31</v>
      </c>
      <c r="Q82" s="44"/>
      <c r="R82" s="149"/>
    </row>
    <row r="83" spans="2:18">
      <c r="B83" s="20" t="s">
        <v>277</v>
      </c>
      <c r="C83" s="176" t="s">
        <v>173</v>
      </c>
      <c r="D83" s="176" t="s">
        <v>173</v>
      </c>
      <c r="E83" s="176" t="s">
        <v>173</v>
      </c>
      <c r="F83" s="176" t="s">
        <v>173</v>
      </c>
      <c r="G83" s="176" t="s">
        <v>173</v>
      </c>
      <c r="H83" s="176" t="s">
        <v>173</v>
      </c>
      <c r="I83" s="176" t="s">
        <v>173</v>
      </c>
      <c r="J83" s="176" t="s">
        <v>173</v>
      </c>
      <c r="K83" s="203" t="s">
        <v>32</v>
      </c>
      <c r="L83" s="35" t="s">
        <v>278</v>
      </c>
      <c r="M83" s="150"/>
      <c r="N83" s="41" t="s">
        <v>229</v>
      </c>
      <c r="O83" s="45"/>
      <c r="P83" s="64" t="s">
        <v>304</v>
      </c>
      <c r="Q83" s="45"/>
      <c r="R83" s="150"/>
    </row>
    <row r="84" spans="2:18">
      <c r="B84" s="20" t="s">
        <v>279</v>
      </c>
      <c r="C84" s="176" t="s">
        <v>173</v>
      </c>
      <c r="D84" s="176" t="s">
        <v>173</v>
      </c>
      <c r="E84" s="176" t="s">
        <v>173</v>
      </c>
      <c r="F84" s="176" t="s">
        <v>173</v>
      </c>
      <c r="G84" s="176" t="s">
        <v>173</v>
      </c>
      <c r="H84" s="176" t="s">
        <v>173</v>
      </c>
      <c r="I84" s="176" t="s">
        <v>173</v>
      </c>
      <c r="J84" s="176" t="s">
        <v>173</v>
      </c>
      <c r="K84" s="203" t="s">
        <v>34</v>
      </c>
      <c r="L84" s="35" t="s">
        <v>280</v>
      </c>
      <c r="M84" s="150"/>
      <c r="N84" s="41" t="s">
        <v>33</v>
      </c>
      <c r="O84" s="45"/>
      <c r="P84" s="64" t="s">
        <v>31</v>
      </c>
      <c r="Q84" s="45"/>
      <c r="R84" s="150"/>
    </row>
    <row r="85" spans="2:18">
      <c r="B85" s="20" t="s">
        <v>281</v>
      </c>
      <c r="C85" s="176" t="s">
        <v>173</v>
      </c>
      <c r="D85" s="176" t="s">
        <v>173</v>
      </c>
      <c r="E85" s="176" t="s">
        <v>173</v>
      </c>
      <c r="F85" s="176" t="s">
        <v>173</v>
      </c>
      <c r="G85" s="176" t="s">
        <v>173</v>
      </c>
      <c r="H85" s="176" t="s">
        <v>173</v>
      </c>
      <c r="I85" s="176" t="s">
        <v>173</v>
      </c>
      <c r="J85" s="176" t="s">
        <v>173</v>
      </c>
      <c r="K85" s="203" t="s">
        <v>35</v>
      </c>
      <c r="L85" s="35" t="s">
        <v>280</v>
      </c>
      <c r="M85" s="146"/>
      <c r="N85" s="41" t="s">
        <v>229</v>
      </c>
      <c r="O85" s="45"/>
      <c r="P85" s="64" t="s">
        <v>304</v>
      </c>
      <c r="Q85" s="45"/>
      <c r="R85" s="150"/>
    </row>
    <row r="86" spans="2:18">
      <c r="B86" s="20" t="s">
        <v>282</v>
      </c>
      <c r="C86" s="176" t="s">
        <v>173</v>
      </c>
      <c r="D86" s="176" t="s">
        <v>173</v>
      </c>
      <c r="E86" s="176" t="s">
        <v>173</v>
      </c>
      <c r="F86" s="176" t="s">
        <v>173</v>
      </c>
      <c r="G86" s="176" t="s">
        <v>173</v>
      </c>
      <c r="H86" s="176" t="s">
        <v>173</v>
      </c>
      <c r="I86" s="176" t="s">
        <v>173</v>
      </c>
      <c r="J86" s="176" t="s">
        <v>173</v>
      </c>
      <c r="K86" s="203" t="s">
        <v>36</v>
      </c>
      <c r="L86" s="35" t="s">
        <v>280</v>
      </c>
      <c r="M86" s="146"/>
      <c r="N86" s="41" t="s">
        <v>229</v>
      </c>
      <c r="O86" s="45"/>
      <c r="P86" s="64" t="s">
        <v>305</v>
      </c>
      <c r="Q86" s="45"/>
      <c r="R86" s="150"/>
    </row>
    <row r="87" spans="2:18" ht="14.25" thickBot="1">
      <c r="B87" s="213" t="s">
        <v>262</v>
      </c>
      <c r="C87" s="214" t="s">
        <v>173</v>
      </c>
      <c r="D87" s="214" t="s">
        <v>173</v>
      </c>
      <c r="E87" s="215" t="s">
        <v>173</v>
      </c>
      <c r="F87" s="215" t="s">
        <v>173</v>
      </c>
      <c r="G87" s="214" t="s">
        <v>173</v>
      </c>
      <c r="H87" s="214" t="s">
        <v>173</v>
      </c>
      <c r="I87" s="214" t="s">
        <v>173</v>
      </c>
      <c r="J87" s="214" t="s">
        <v>173</v>
      </c>
      <c r="K87" s="216" t="s">
        <v>263</v>
      </c>
      <c r="L87" s="217" t="s">
        <v>280</v>
      </c>
      <c r="M87" s="227"/>
      <c r="N87" s="218" t="s">
        <v>33</v>
      </c>
      <c r="O87" s="220"/>
      <c r="P87" s="224" t="s">
        <v>31</v>
      </c>
      <c r="Q87" s="220"/>
      <c r="R87" s="225"/>
    </row>
  </sheetData>
  <mergeCells count="6">
    <mergeCell ref="C79:J79"/>
    <mergeCell ref="C3:J3"/>
    <mergeCell ref="C5:J5"/>
    <mergeCell ref="C7:J7"/>
    <mergeCell ref="C75:J75"/>
    <mergeCell ref="C77:J77"/>
  </mergeCells>
  <phoneticPr fontId="2"/>
  <dataValidations disablePrompts="1" count="1">
    <dataValidation type="list" allowBlank="1" showInputMessage="1" showErrorMessage="1" sqref="C3 C75"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8" t="s">
        <v>91</v>
      </c>
      <c r="C2" s="89">
        <f>MAX(B4:B28)</f>
        <v>17</v>
      </c>
      <c r="D2" s="89"/>
    </row>
    <row r="3" spans="2:4" ht="14.25" thickBot="1">
      <c r="B3" s="82" t="s">
        <v>89</v>
      </c>
      <c r="C3" s="90" t="s">
        <v>94</v>
      </c>
      <c r="D3" s="83" t="s">
        <v>90</v>
      </c>
    </row>
    <row r="4" spans="2:4" ht="14.25" thickTop="1">
      <c r="B4" s="12">
        <v>0</v>
      </c>
      <c r="C4" s="91" t="s">
        <v>95</v>
      </c>
      <c r="D4" s="13" t="s">
        <v>19</v>
      </c>
    </row>
    <row r="5" spans="2:4" ht="40.5">
      <c r="B5" s="2">
        <v>1</v>
      </c>
      <c r="C5" s="92" t="s">
        <v>95</v>
      </c>
      <c r="D5" s="94" t="s">
        <v>96</v>
      </c>
    </row>
    <row r="6" spans="2:4" ht="27">
      <c r="B6" s="2">
        <v>2</v>
      </c>
      <c r="C6" s="92" t="s">
        <v>97</v>
      </c>
      <c r="D6" s="94" t="s">
        <v>98</v>
      </c>
    </row>
    <row r="7" spans="2:4" ht="54">
      <c r="B7" s="2">
        <v>3</v>
      </c>
      <c r="C7" s="92" t="s">
        <v>99</v>
      </c>
      <c r="D7" s="94" t="s">
        <v>102</v>
      </c>
    </row>
    <row r="8" spans="2:4" ht="81">
      <c r="B8" s="2">
        <v>4</v>
      </c>
      <c r="C8" s="92" t="s">
        <v>110</v>
      </c>
      <c r="D8" s="94" t="s">
        <v>118</v>
      </c>
    </row>
    <row r="9" spans="2:4" ht="41.25" customHeight="1">
      <c r="B9" s="2">
        <v>5</v>
      </c>
      <c r="C9" s="92" t="s">
        <v>111</v>
      </c>
      <c r="D9" s="94" t="s">
        <v>112</v>
      </c>
    </row>
    <row r="10" spans="2:4" ht="27">
      <c r="B10" s="2">
        <v>6</v>
      </c>
      <c r="C10" s="92" t="s">
        <v>95</v>
      </c>
      <c r="D10" s="94" t="s">
        <v>117</v>
      </c>
    </row>
    <row r="11" spans="2:4" ht="27">
      <c r="B11" s="2">
        <v>7</v>
      </c>
      <c r="C11" s="92" t="s">
        <v>114</v>
      </c>
      <c r="D11" s="94" t="s">
        <v>115</v>
      </c>
    </row>
    <row r="12" spans="2:4" ht="27">
      <c r="B12" s="2">
        <v>8</v>
      </c>
      <c r="C12" s="92" t="s">
        <v>116</v>
      </c>
      <c r="D12" s="94" t="s">
        <v>119</v>
      </c>
    </row>
    <row r="13" spans="2:4" ht="27">
      <c r="B13" s="2">
        <v>9</v>
      </c>
      <c r="C13" s="92" t="s">
        <v>120</v>
      </c>
      <c r="D13" s="94" t="s">
        <v>121</v>
      </c>
    </row>
    <row r="14" spans="2:4" ht="27">
      <c r="B14" s="2">
        <v>10</v>
      </c>
      <c r="C14" s="92" t="s">
        <v>122</v>
      </c>
      <c r="D14" s="94" t="s">
        <v>123</v>
      </c>
    </row>
    <row r="15" spans="2:4" ht="135">
      <c r="B15" s="2">
        <v>11</v>
      </c>
      <c r="C15" s="92" t="s">
        <v>125</v>
      </c>
      <c r="D15" s="94" t="s">
        <v>139</v>
      </c>
    </row>
    <row r="16" spans="2:4" ht="191.25" customHeight="1">
      <c r="B16" s="2">
        <v>12</v>
      </c>
      <c r="C16" s="92" t="s">
        <v>168</v>
      </c>
      <c r="D16" s="94" t="s">
        <v>178</v>
      </c>
    </row>
    <row r="17" spans="2:4" ht="27">
      <c r="B17" s="2">
        <v>13</v>
      </c>
      <c r="C17" s="92" t="s">
        <v>97</v>
      </c>
      <c r="D17" s="94" t="s">
        <v>181</v>
      </c>
    </row>
    <row r="18" spans="2:4" ht="67.5">
      <c r="B18" s="2">
        <v>14</v>
      </c>
      <c r="C18" s="92" t="s">
        <v>97</v>
      </c>
      <c r="D18" s="94" t="s">
        <v>183</v>
      </c>
    </row>
    <row r="19" spans="2:4" ht="40.5">
      <c r="B19" s="2">
        <v>15</v>
      </c>
      <c r="C19" s="92" t="s">
        <v>111</v>
      </c>
      <c r="D19" s="94" t="s">
        <v>187</v>
      </c>
    </row>
    <row r="20" spans="2:4" ht="64.5" customHeight="1">
      <c r="B20" s="2">
        <v>16</v>
      </c>
      <c r="C20" s="92" t="s">
        <v>111</v>
      </c>
      <c r="D20" s="94" t="s">
        <v>191</v>
      </c>
    </row>
    <row r="21" spans="2:4" ht="66.75" customHeight="1">
      <c r="B21" s="2">
        <v>17</v>
      </c>
      <c r="C21" s="92" t="s">
        <v>200</v>
      </c>
      <c r="D21" s="94" t="s">
        <v>207</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2025-05-30T00:41:48Z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2025-05-30T00:14:31Z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32b89b87-240d-4cfc-b973-64398e3ac165</vt:lpwstr>
  </property>
  <property fmtid="{D5CDD505-2E9C-101B-9397-08002B2CF9AE}" pid="8" name="MSIP_Label_7ed1414a-99f2-46f9-bbe5-740af8d1b502_ContentBits">
    <vt:lpwstr>1</vt:lpwstr>
  </property>
</Properties>
</file>