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23ACE43D-9631-4A3E-9068-89854D10CFD4}" xr6:coauthVersionLast="47" xr6:coauthVersionMax="47" xr10:uidLastSave="{00000000-0000-0000-0000-000000000000}"/>
  <bookViews>
    <workbookView xWindow="-7575" yWindow="-16320" windowWidth="29040" windowHeight="15720" xr2:uid="{00000000-000D-0000-FFFF-FFFF00000000}"/>
  </bookViews>
  <sheets>
    <sheet name="表紙（承認欄）" sheetId="19" r:id="rId1"/>
    <sheet name="表紙" sheetId="1" r:id="rId2"/>
    <sheet name="はじめに" sheetId="10" r:id="rId3"/>
    <sheet name="Matrix" sheetId="4" r:id="rId4"/>
    <sheet name="Config_IF" sheetId="11" r:id="rId5"/>
    <sheet name="CH_Design" sheetId="5" r:id="rId6"/>
    <sheet name="TT_PKB" sheetId="13" r:id="rId7"/>
    <sheet name="WRN_IG" sheetId="14" r:id="rId8"/>
    <sheet name="WRN_BAT" sheetId="15" r:id="rId9"/>
    <sheet name="TT_ATOFF" sheetId="18" r:id="rId10"/>
    <sheet name="Reference" sheetId="16" r:id="rId11"/>
    <sheet name="History" sheetId="7" r:id="rId12"/>
  </sheets>
  <externalReferences>
    <externalReference r:id="rId13"/>
    <externalReference r:id="rId14"/>
    <externalReference r:id="rId15"/>
    <externalReference r:id="rId16"/>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10" hidden="1">Reference!$B$88:$R$156</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Z_835E1E8D_859C_4113_A3E5_0B83A29207D2_.wvu.Cols" localSheetId="5" hidden="1">CH_Design!$O:$O,CH_Design!$U:$U</definedName>
    <definedName name="Z_835E1E8D_859C_4113_A3E5_0B83A29207D2_.wvu.Cols" localSheetId="3" hidden="1">Matrix!$I:$N</definedName>
    <definedName name="Z_835E1E8D_859C_4113_A3E5_0B83A29207D2_.wvu.Cols" localSheetId="9" hidden="1">TT_ATOFF!$AL:$AQ</definedName>
    <definedName name="Z_835E1E8D_859C_4113_A3E5_0B83A29207D2_.wvu.Cols" localSheetId="6" hidden="1">TT_PKB!$AL:$AQ</definedName>
    <definedName name="Z_835E1E8D_859C_4113_A3E5_0B83A29207D2_.wvu.Cols" localSheetId="8" hidden="1">WRN_BAT!$AL:$AQ</definedName>
    <definedName name="Z_835E1E8D_859C_4113_A3E5_0B83A29207D2_.wvu.Cols" localSheetId="7" hidden="1">WRN_IG!$AL:$AQ</definedName>
    <definedName name="Z_835E1E8D_859C_4113_A3E5_0B83A29207D2_.wvu.Cols" localSheetId="1" hidden="1">表紙!$B:$B</definedName>
    <definedName name="Z_835E1E8D_859C_4113_A3E5_0B83A29207D2_.wvu.Rows" localSheetId="5" hidden="1">CH_Design!$3:$3</definedName>
    <definedName name="Z_835E1E8D_859C_4113_A3E5_0B83A29207D2_.wvu.Rows" localSheetId="4" hidden="1">Config_IF!$4:$4,Config_IF!$34:$34</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customWorkbookViews>
    <customWorkbookView name="飯塚　翠 - 個人用ビュー" guid="{835E1E8D-859C-4113-A3E5-0B83A29207D2}" mergeInterval="0" personalView="1" xWindow="5" yWindow="43" windowWidth="1920" windowHeight="91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9" l="1"/>
  <c r="B13" i="1"/>
  <c r="B12" i="1"/>
  <c r="B11" i="1"/>
  <c r="B10" i="1"/>
  <c r="B9" i="1"/>
  <c r="AJ199" i="18"/>
  <c r="AQ199" i="18" s="1"/>
  <c r="AI199" i="18"/>
  <c r="AH199" i="18"/>
  <c r="AG199" i="18"/>
  <c r="AF199" i="18"/>
  <c r="AE199" i="18"/>
  <c r="AD199" i="18"/>
  <c r="AC199" i="18"/>
  <c r="AB199" i="18"/>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Q198" i="18"/>
  <c r="AJ198" i="18"/>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H198" i="18"/>
  <c r="AO198" i="18" s="1"/>
  <c r="G198" i="18"/>
  <c r="F198" i="18"/>
  <c r="E198" i="18"/>
  <c r="D198" i="18"/>
  <c r="AQ197" i="18"/>
  <c r="AO197" i="18"/>
  <c r="AJ197" i="18"/>
  <c r="AI197" i="18"/>
  <c r="AH197" i="18"/>
  <c r="AG197" i="18"/>
  <c r="AF197" i="18"/>
  <c r="AE197" i="18"/>
  <c r="AD197" i="18"/>
  <c r="AC197" i="18"/>
  <c r="AB197" i="18"/>
  <c r="AL197" i="18" s="1"/>
  <c r="AA197" i="18"/>
  <c r="Z197" i="18"/>
  <c r="Y197" i="18"/>
  <c r="X197" i="18"/>
  <c r="W197" i="18"/>
  <c r="V197" i="18"/>
  <c r="U197" i="18"/>
  <c r="T197" i="18"/>
  <c r="AM197" i="18" s="1"/>
  <c r="S197" i="18"/>
  <c r="R197" i="18"/>
  <c r="Q197" i="18"/>
  <c r="P197" i="18"/>
  <c r="O197" i="18"/>
  <c r="N197" i="18"/>
  <c r="M197" i="18"/>
  <c r="L197" i="18"/>
  <c r="K197" i="18"/>
  <c r="J197" i="18"/>
  <c r="I197" i="18"/>
  <c r="H197" i="18"/>
  <c r="G197" i="18"/>
  <c r="F197" i="18"/>
  <c r="E197" i="18"/>
  <c r="D197" i="18"/>
  <c r="AQ196" i="18"/>
  <c r="AJ196" i="18"/>
  <c r="AI196" i="18"/>
  <c r="AH196" i="18"/>
  <c r="AG196" i="18"/>
  <c r="AF196" i="18"/>
  <c r="AE196" i="18"/>
  <c r="AD196" i="18"/>
  <c r="AC196" i="18"/>
  <c r="AB196" i="18"/>
  <c r="AA196" i="18"/>
  <c r="Z196" i="18"/>
  <c r="Y196" i="18"/>
  <c r="X196" i="18"/>
  <c r="W196" i="18"/>
  <c r="V196" i="18"/>
  <c r="U196" i="18"/>
  <c r="T196" i="18"/>
  <c r="S196" i="18"/>
  <c r="R196" i="18"/>
  <c r="Q196" i="18"/>
  <c r="P196" i="18"/>
  <c r="AN196" i="18" s="1"/>
  <c r="O196" i="18"/>
  <c r="N196" i="18"/>
  <c r="M196" i="18"/>
  <c r="L196" i="18"/>
  <c r="K196" i="18"/>
  <c r="J196" i="18"/>
  <c r="I196" i="18"/>
  <c r="H196" i="18"/>
  <c r="AO196" i="18" s="1"/>
  <c r="G196" i="18"/>
  <c r="F196" i="18"/>
  <c r="E196" i="18"/>
  <c r="D196" i="18"/>
  <c r="AM195" i="18"/>
  <c r="AJ195" i="18"/>
  <c r="AQ195" i="18" s="1"/>
  <c r="AI195" i="18"/>
  <c r="AH195" i="18"/>
  <c r="AG195" i="18"/>
  <c r="AF195" i="18"/>
  <c r="AE195" i="18"/>
  <c r="AD195" i="18"/>
  <c r="AC195" i="18"/>
  <c r="AL195" i="18" s="1"/>
  <c r="AB195" i="18"/>
  <c r="AA195" i="18"/>
  <c r="Z195" i="18"/>
  <c r="Y195" i="18"/>
  <c r="X195" i="18"/>
  <c r="W195" i="18"/>
  <c r="V195" i="18"/>
  <c r="U195" i="18"/>
  <c r="T195" i="18"/>
  <c r="S195" i="18"/>
  <c r="R195" i="18"/>
  <c r="Q195" i="18"/>
  <c r="P195" i="18"/>
  <c r="O195" i="18"/>
  <c r="N195" i="18"/>
  <c r="AN195" i="18" s="1"/>
  <c r="M195" i="18"/>
  <c r="L195" i="18"/>
  <c r="K195" i="18"/>
  <c r="J195" i="18"/>
  <c r="I195" i="18"/>
  <c r="H195" i="18"/>
  <c r="G195" i="18"/>
  <c r="F195" i="18"/>
  <c r="AO195" i="18" s="1"/>
  <c r="E195" i="18"/>
  <c r="D195" i="18"/>
  <c r="AJ194" i="18"/>
  <c r="AQ194" i="18" s="1"/>
  <c r="AI194" i="18"/>
  <c r="AH194" i="18"/>
  <c r="AG194" i="18"/>
  <c r="AF194" i="18"/>
  <c r="AE194" i="18"/>
  <c r="AD194" i="18"/>
  <c r="AC194" i="18"/>
  <c r="AL194" i="18" s="1"/>
  <c r="AB194" i="18"/>
  <c r="AA194" i="18"/>
  <c r="Z194" i="18"/>
  <c r="Y194" i="18"/>
  <c r="X194" i="18"/>
  <c r="W194" i="18"/>
  <c r="V194" i="18"/>
  <c r="U194" i="18"/>
  <c r="AM194" i="18" s="1"/>
  <c r="T194" i="18"/>
  <c r="S194" i="18"/>
  <c r="R194" i="18"/>
  <c r="Q194" i="18"/>
  <c r="P194" i="18"/>
  <c r="O194" i="18"/>
  <c r="N194" i="18"/>
  <c r="M194" i="18"/>
  <c r="AN194" i="18" s="1"/>
  <c r="L194" i="18"/>
  <c r="K194" i="18"/>
  <c r="J194" i="18"/>
  <c r="I194" i="18"/>
  <c r="H194" i="18"/>
  <c r="G194" i="18"/>
  <c r="F194" i="18"/>
  <c r="E194" i="18"/>
  <c r="D194" i="18"/>
  <c r="AJ193" i="18"/>
  <c r="AQ193" i="18" s="1"/>
  <c r="AS64" i="18" s="1"/>
  <c r="AI193" i="18"/>
  <c r="AH193" i="18"/>
  <c r="AG193" i="18"/>
  <c r="AF193" i="18"/>
  <c r="AE193" i="18"/>
  <c r="AD193" i="18"/>
  <c r="AC193" i="18"/>
  <c r="AB193" i="18"/>
  <c r="AL193" i="18" s="1"/>
  <c r="AA193" i="18"/>
  <c r="Z193" i="18"/>
  <c r="Y193" i="18"/>
  <c r="X193" i="18"/>
  <c r="W193" i="18"/>
  <c r="V193" i="18"/>
  <c r="U193" i="18"/>
  <c r="T193" i="18"/>
  <c r="AM193" i="18" s="1"/>
  <c r="S193" i="18"/>
  <c r="R193" i="18"/>
  <c r="Q193" i="18"/>
  <c r="P193" i="18"/>
  <c r="O193" i="18"/>
  <c r="N193" i="18"/>
  <c r="M193" i="18"/>
  <c r="L193" i="18"/>
  <c r="AN193" i="18" s="1"/>
  <c r="K193" i="18"/>
  <c r="J193" i="18"/>
  <c r="I193" i="18"/>
  <c r="H193" i="18"/>
  <c r="G193" i="18"/>
  <c r="F193" i="18"/>
  <c r="E193" i="18"/>
  <c r="D193" i="18"/>
  <c r="AO193" i="18" s="1"/>
  <c r="AJ192" i="18"/>
  <c r="AQ192" i="18" s="1"/>
  <c r="AI192" i="18"/>
  <c r="AH192" i="18"/>
  <c r="AG192" i="18"/>
  <c r="AF192" i="18"/>
  <c r="AE192" i="18"/>
  <c r="AD192" i="18"/>
  <c r="AC192" i="18"/>
  <c r="AL192" i="18" s="1"/>
  <c r="AB192" i="18"/>
  <c r="AA192" i="18"/>
  <c r="Z192" i="18"/>
  <c r="Y192" i="18"/>
  <c r="X192" i="18"/>
  <c r="W192" i="18"/>
  <c r="V192" i="18"/>
  <c r="U192" i="18"/>
  <c r="T192" i="18"/>
  <c r="S192" i="18"/>
  <c r="R192" i="18"/>
  <c r="Q192" i="18"/>
  <c r="P192" i="18"/>
  <c r="O192" i="18"/>
  <c r="N192" i="18"/>
  <c r="M192" i="18"/>
  <c r="L192" i="18"/>
  <c r="K192" i="18"/>
  <c r="J192" i="18"/>
  <c r="I192" i="18"/>
  <c r="H192" i="18"/>
  <c r="G192" i="18"/>
  <c r="F192" i="18"/>
  <c r="E192" i="18"/>
  <c r="D192" i="18"/>
  <c r="AJ191" i="18"/>
  <c r="AQ191" i="18" s="1"/>
  <c r="AI191" i="18"/>
  <c r="AH191" i="18"/>
  <c r="AG191" i="18"/>
  <c r="AF191" i="18"/>
  <c r="AE191" i="18"/>
  <c r="AD191" i="18"/>
  <c r="AC191" i="18"/>
  <c r="AB191" i="18"/>
  <c r="AL191" i="18" s="1"/>
  <c r="AA191" i="18"/>
  <c r="Z191" i="18"/>
  <c r="Y191" i="18"/>
  <c r="X191" i="18"/>
  <c r="W191" i="18"/>
  <c r="V191" i="18"/>
  <c r="U191" i="18"/>
  <c r="T191" i="18"/>
  <c r="AM191" i="18" s="1"/>
  <c r="S191" i="18"/>
  <c r="R191" i="18"/>
  <c r="Q191" i="18"/>
  <c r="P191" i="18"/>
  <c r="O191" i="18"/>
  <c r="N191" i="18"/>
  <c r="M191" i="18"/>
  <c r="L191" i="18"/>
  <c r="AN191" i="18" s="1"/>
  <c r="K191" i="18"/>
  <c r="J191" i="18"/>
  <c r="I191" i="18"/>
  <c r="H191" i="18"/>
  <c r="G191" i="18"/>
  <c r="F191" i="18"/>
  <c r="E191" i="18"/>
  <c r="D191" i="18"/>
  <c r="AO191" i="18" s="1"/>
  <c r="AQ190" i="18"/>
  <c r="AJ190" i="18"/>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Q189" i="18"/>
  <c r="AJ189" i="18"/>
  <c r="AI189" i="18"/>
  <c r="AH189" i="18"/>
  <c r="AG189" i="18"/>
  <c r="AF189" i="18"/>
  <c r="AE189" i="18"/>
  <c r="AD189" i="18"/>
  <c r="AC189" i="18"/>
  <c r="AB189" i="18"/>
  <c r="AA189" i="18"/>
  <c r="Z189" i="18"/>
  <c r="Y189" i="18"/>
  <c r="X189" i="18"/>
  <c r="W189" i="18"/>
  <c r="V189" i="18"/>
  <c r="U189" i="18"/>
  <c r="T189" i="18"/>
  <c r="S189" i="18"/>
  <c r="R189" i="18"/>
  <c r="Q189" i="18"/>
  <c r="P189" i="18"/>
  <c r="O189" i="18"/>
  <c r="N189" i="18"/>
  <c r="M189" i="18"/>
  <c r="L189" i="18"/>
  <c r="K189" i="18"/>
  <c r="J189" i="18"/>
  <c r="I189" i="18"/>
  <c r="H189" i="18"/>
  <c r="AO189" i="18" s="1"/>
  <c r="G189" i="18"/>
  <c r="F189" i="18"/>
  <c r="E189" i="18"/>
  <c r="D189" i="18"/>
  <c r="AQ188" i="18"/>
  <c r="AJ188" i="18"/>
  <c r="AI188" i="18"/>
  <c r="AH188" i="18"/>
  <c r="AG188" i="18"/>
  <c r="AF188" i="18"/>
  <c r="AE188" i="18"/>
  <c r="AD188" i="18"/>
  <c r="AC188" i="18"/>
  <c r="AB188" i="18"/>
  <c r="AL188" i="18" s="1"/>
  <c r="AA188" i="18"/>
  <c r="Z188" i="18"/>
  <c r="Y188" i="18"/>
  <c r="X188" i="18"/>
  <c r="W188" i="18"/>
  <c r="V188" i="18"/>
  <c r="U188" i="18"/>
  <c r="T188" i="18"/>
  <c r="S188" i="18"/>
  <c r="R188" i="18"/>
  <c r="Q188" i="18"/>
  <c r="P188" i="18"/>
  <c r="O188" i="18"/>
  <c r="AN188" i="18" s="1"/>
  <c r="N188" i="18"/>
  <c r="M188" i="18"/>
  <c r="L188" i="18"/>
  <c r="K188" i="18"/>
  <c r="J188" i="18"/>
  <c r="I188" i="18"/>
  <c r="H188" i="18"/>
  <c r="G188" i="18"/>
  <c r="AO188" i="18" s="1"/>
  <c r="F188" i="18"/>
  <c r="E188" i="18"/>
  <c r="D188" i="18"/>
  <c r="AQ187" i="18"/>
  <c r="AJ187" i="18"/>
  <c r="AI187" i="18"/>
  <c r="AH187" i="18"/>
  <c r="AG187" i="18"/>
  <c r="AF187" i="18"/>
  <c r="AE187" i="18"/>
  <c r="AD187" i="18"/>
  <c r="AC187" i="18"/>
  <c r="AB187" i="18"/>
  <c r="AA187" i="18"/>
  <c r="Z187" i="18"/>
  <c r="Y187" i="18"/>
  <c r="X187" i="18"/>
  <c r="W187" i="18"/>
  <c r="AM187" i="18" s="1"/>
  <c r="V187" i="18"/>
  <c r="U187" i="18"/>
  <c r="T187" i="18"/>
  <c r="S187" i="18"/>
  <c r="R187" i="18"/>
  <c r="Q187" i="18"/>
  <c r="P187" i="18"/>
  <c r="O187" i="18"/>
  <c r="N187" i="18"/>
  <c r="M187" i="18"/>
  <c r="L187" i="18"/>
  <c r="K187" i="18"/>
  <c r="J187" i="18"/>
  <c r="I187" i="18"/>
  <c r="H187" i="18"/>
  <c r="G187" i="18"/>
  <c r="AO187" i="18" s="1"/>
  <c r="F187" i="18"/>
  <c r="E187" i="18"/>
  <c r="D187" i="18"/>
  <c r="AJ186" i="18"/>
  <c r="AQ186" i="18" s="1"/>
  <c r="AS56" i="18" s="1"/>
  <c r="AI186" i="18"/>
  <c r="AH186" i="18"/>
  <c r="AG186" i="18"/>
  <c r="AF186" i="18"/>
  <c r="AE186" i="18"/>
  <c r="AD186" i="18"/>
  <c r="AC186" i="18"/>
  <c r="AL186" i="18" s="1"/>
  <c r="AB186" i="18"/>
  <c r="AA186" i="18"/>
  <c r="Z186" i="18"/>
  <c r="Y186" i="18"/>
  <c r="X186" i="18"/>
  <c r="W186" i="18"/>
  <c r="V186" i="18"/>
  <c r="U186" i="18"/>
  <c r="AM186" i="18" s="1"/>
  <c r="T186" i="18"/>
  <c r="S186" i="18"/>
  <c r="R186" i="18"/>
  <c r="Q186" i="18"/>
  <c r="P186" i="18"/>
  <c r="O186" i="18"/>
  <c r="N186" i="18"/>
  <c r="M186" i="18"/>
  <c r="AN186" i="18" s="1"/>
  <c r="L186" i="18"/>
  <c r="K186" i="18"/>
  <c r="J186" i="18"/>
  <c r="I186" i="18"/>
  <c r="H186" i="18"/>
  <c r="G186" i="18"/>
  <c r="F186" i="18"/>
  <c r="E186" i="18"/>
  <c r="D186" i="18"/>
  <c r="AM185" i="18"/>
  <c r="AJ185" i="18"/>
  <c r="AQ185" i="18" s="1"/>
  <c r="AI185" i="18"/>
  <c r="AH185" i="18"/>
  <c r="AG185" i="18"/>
  <c r="AF185" i="18"/>
  <c r="AE185" i="18"/>
  <c r="AD185" i="18"/>
  <c r="AC185" i="18"/>
  <c r="AB185" i="18"/>
  <c r="AL185" i="18" s="1"/>
  <c r="AA185" i="18"/>
  <c r="Z185" i="18"/>
  <c r="Y185" i="18"/>
  <c r="X185" i="18"/>
  <c r="W185" i="18"/>
  <c r="V185" i="18"/>
  <c r="U185" i="18"/>
  <c r="T185" i="18"/>
  <c r="S185" i="18"/>
  <c r="R185" i="18"/>
  <c r="Q185" i="18"/>
  <c r="P185" i="18"/>
  <c r="O185" i="18"/>
  <c r="N185" i="18"/>
  <c r="M185" i="18"/>
  <c r="L185" i="18"/>
  <c r="K185" i="18"/>
  <c r="J185" i="18"/>
  <c r="I185" i="18"/>
  <c r="H185" i="18"/>
  <c r="G185" i="18"/>
  <c r="F185" i="18"/>
  <c r="E185" i="18"/>
  <c r="D185" i="18"/>
  <c r="AJ184" i="18"/>
  <c r="AQ184" i="18" s="1"/>
  <c r="AI184" i="18"/>
  <c r="AH184" i="18"/>
  <c r="AG184" i="18"/>
  <c r="AF184" i="18"/>
  <c r="AE184" i="18"/>
  <c r="AD184" i="18"/>
  <c r="AC184" i="18"/>
  <c r="AL184" i="18" s="1"/>
  <c r="AB184" i="18"/>
  <c r="AA184" i="18"/>
  <c r="Z184" i="18"/>
  <c r="Y184" i="18"/>
  <c r="X184" i="18"/>
  <c r="W184" i="18"/>
  <c r="V184" i="18"/>
  <c r="U184" i="18"/>
  <c r="T184" i="18"/>
  <c r="S184" i="18"/>
  <c r="R184" i="18"/>
  <c r="Q184" i="18"/>
  <c r="P184" i="18"/>
  <c r="O184" i="18"/>
  <c r="N184" i="18"/>
  <c r="M184" i="18"/>
  <c r="L184" i="18"/>
  <c r="K184" i="18"/>
  <c r="J184" i="18"/>
  <c r="I184" i="18"/>
  <c r="H184" i="18"/>
  <c r="G184" i="18"/>
  <c r="F184" i="18"/>
  <c r="E184" i="18"/>
  <c r="D184" i="18"/>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M183" i="18"/>
  <c r="L183" i="18"/>
  <c r="K183" i="18"/>
  <c r="J183" i="18"/>
  <c r="I183" i="18"/>
  <c r="H183" i="18"/>
  <c r="G183" i="18"/>
  <c r="F183" i="18"/>
  <c r="E183" i="18"/>
  <c r="D183" i="18"/>
  <c r="AQ182" i="18"/>
  <c r="AJ182" i="18"/>
  <c r="AI182" i="18"/>
  <c r="AH182" i="18"/>
  <c r="AG182" i="18"/>
  <c r="AF182" i="18"/>
  <c r="AE182" i="18"/>
  <c r="AD182" i="18"/>
  <c r="AC182" i="18"/>
  <c r="AL182" i="18" s="1"/>
  <c r="AB182" i="18"/>
  <c r="AA182" i="18"/>
  <c r="Z182" i="18"/>
  <c r="Y182" i="18"/>
  <c r="X182" i="18"/>
  <c r="W182" i="18"/>
  <c r="V182" i="18"/>
  <c r="U182" i="18"/>
  <c r="AM182" i="18" s="1"/>
  <c r="T182" i="18"/>
  <c r="S182" i="18"/>
  <c r="R182" i="18"/>
  <c r="Q182" i="18"/>
  <c r="P182" i="18"/>
  <c r="O182" i="18"/>
  <c r="N182" i="18"/>
  <c r="M182" i="18"/>
  <c r="L182" i="18"/>
  <c r="K182" i="18"/>
  <c r="J182" i="18"/>
  <c r="I182" i="18"/>
  <c r="H182" i="18"/>
  <c r="G182" i="18"/>
  <c r="F182" i="18"/>
  <c r="E182" i="18"/>
  <c r="D182" i="18"/>
  <c r="AQ181" i="18"/>
  <c r="AJ181" i="18"/>
  <c r="AI181" i="18"/>
  <c r="AH181" i="18"/>
  <c r="AG181" i="18"/>
  <c r="AF181" i="18"/>
  <c r="AE181" i="18"/>
  <c r="AD181" i="18"/>
  <c r="AC181" i="18"/>
  <c r="AB181" i="18"/>
  <c r="AA181" i="18"/>
  <c r="Z181" i="18"/>
  <c r="Y181" i="18"/>
  <c r="X181" i="18"/>
  <c r="W181" i="18"/>
  <c r="V181" i="18"/>
  <c r="U181" i="18"/>
  <c r="T181" i="18"/>
  <c r="S181" i="18"/>
  <c r="R181" i="18"/>
  <c r="Q181" i="18"/>
  <c r="P181" i="18"/>
  <c r="O181" i="18"/>
  <c r="N181" i="18"/>
  <c r="M181" i="18"/>
  <c r="L181" i="18"/>
  <c r="K181" i="18"/>
  <c r="J181" i="18"/>
  <c r="I181" i="18"/>
  <c r="H181" i="18"/>
  <c r="G181" i="18"/>
  <c r="F181" i="18"/>
  <c r="E181" i="18"/>
  <c r="D181" i="18"/>
  <c r="AQ180" i="18"/>
  <c r="AS50" i="18" s="1"/>
  <c r="AO180" i="18"/>
  <c r="AJ180" i="18"/>
  <c r="AI180" i="18"/>
  <c r="AH180" i="18"/>
  <c r="AG180" i="18"/>
  <c r="AF180" i="18"/>
  <c r="AE180" i="18"/>
  <c r="AD180" i="18"/>
  <c r="AC180" i="18"/>
  <c r="AB180" i="18"/>
  <c r="AA180" i="18"/>
  <c r="Z180" i="18"/>
  <c r="Y180" i="18"/>
  <c r="X180" i="18"/>
  <c r="W180" i="18"/>
  <c r="V180" i="18"/>
  <c r="AM180" i="18" s="1"/>
  <c r="U180" i="18"/>
  <c r="T180" i="18"/>
  <c r="S180" i="18"/>
  <c r="R180" i="18"/>
  <c r="Q180" i="18"/>
  <c r="P180" i="18"/>
  <c r="O180" i="18"/>
  <c r="AN180" i="18" s="1"/>
  <c r="N180" i="18"/>
  <c r="M180" i="18"/>
  <c r="L180" i="18"/>
  <c r="K180" i="18"/>
  <c r="J180" i="18"/>
  <c r="I180" i="18"/>
  <c r="H180" i="18"/>
  <c r="G180" i="18"/>
  <c r="F180" i="18"/>
  <c r="E180" i="18"/>
  <c r="D180" i="18"/>
  <c r="AJ179" i="18"/>
  <c r="AQ179" i="18" s="1"/>
  <c r="AI179" i="18"/>
  <c r="AH179" i="18"/>
  <c r="AG179" i="18"/>
  <c r="AF179" i="18"/>
  <c r="AE179" i="18"/>
  <c r="AD179" i="18"/>
  <c r="AC179" i="18"/>
  <c r="AB179" i="18"/>
  <c r="AA179" i="18"/>
  <c r="Z179" i="18"/>
  <c r="Y179" i="18"/>
  <c r="X179" i="18"/>
  <c r="W179" i="18"/>
  <c r="V179" i="18"/>
  <c r="AM179" i="18" s="1"/>
  <c r="U179" i="18"/>
  <c r="T179" i="18"/>
  <c r="S179" i="18"/>
  <c r="R179" i="18"/>
  <c r="Q179" i="18"/>
  <c r="P179" i="18"/>
  <c r="O179" i="18"/>
  <c r="N179" i="18"/>
  <c r="AN179" i="18" s="1"/>
  <c r="M179" i="18"/>
  <c r="L179" i="18"/>
  <c r="K179" i="18"/>
  <c r="J179" i="18"/>
  <c r="I179" i="18"/>
  <c r="H179" i="18"/>
  <c r="G179" i="18"/>
  <c r="F179" i="18"/>
  <c r="AO179" i="18" s="1"/>
  <c r="E179" i="18"/>
  <c r="D179" i="18"/>
  <c r="AJ178" i="18"/>
  <c r="AQ178" i="18" s="1"/>
  <c r="AI178" i="18"/>
  <c r="AH178" i="18"/>
  <c r="AG178" i="18"/>
  <c r="AF178" i="18"/>
  <c r="AE178" i="18"/>
  <c r="AD178" i="18"/>
  <c r="AC178" i="18"/>
  <c r="AL178" i="18" s="1"/>
  <c r="AB178" i="18"/>
  <c r="AA178" i="18"/>
  <c r="Z178" i="18"/>
  <c r="Y178" i="18"/>
  <c r="X178" i="18"/>
  <c r="W178" i="18"/>
  <c r="V178" i="18"/>
  <c r="U178" i="18"/>
  <c r="AM178" i="18" s="1"/>
  <c r="T178" i="18"/>
  <c r="S178" i="18"/>
  <c r="R178" i="18"/>
  <c r="Q178" i="18"/>
  <c r="P178" i="18"/>
  <c r="O178" i="18"/>
  <c r="N178" i="18"/>
  <c r="M178" i="18"/>
  <c r="AN178" i="18" s="1"/>
  <c r="L178" i="18"/>
  <c r="K178" i="18"/>
  <c r="J178" i="18"/>
  <c r="I178" i="18"/>
  <c r="H178" i="18"/>
  <c r="G178" i="18"/>
  <c r="F178" i="18"/>
  <c r="E178" i="18"/>
  <c r="D178" i="18"/>
  <c r="AJ177" i="18"/>
  <c r="AQ177" i="18" s="1"/>
  <c r="AI177" i="18"/>
  <c r="AH177" i="18"/>
  <c r="AG177" i="18"/>
  <c r="AF177" i="18"/>
  <c r="AE177" i="18"/>
  <c r="AD177" i="18"/>
  <c r="AC177" i="18"/>
  <c r="AL177" i="18" s="1"/>
  <c r="AB177" i="18"/>
  <c r="AA177" i="18"/>
  <c r="Z177" i="18"/>
  <c r="Y177" i="18"/>
  <c r="X177" i="18"/>
  <c r="W177" i="18"/>
  <c r="V177" i="18"/>
  <c r="U177" i="18"/>
  <c r="AM177" i="18" s="1"/>
  <c r="T177" i="18"/>
  <c r="S177" i="18"/>
  <c r="R177" i="18"/>
  <c r="Q177" i="18"/>
  <c r="P177" i="18"/>
  <c r="O177" i="18"/>
  <c r="N177" i="18"/>
  <c r="M177" i="18"/>
  <c r="L177" i="18"/>
  <c r="K177" i="18"/>
  <c r="J177" i="18"/>
  <c r="I177" i="18"/>
  <c r="H177" i="18"/>
  <c r="G177" i="18"/>
  <c r="F177" i="18"/>
  <c r="E177" i="18"/>
  <c r="D177" i="18"/>
  <c r="AJ176" i="18"/>
  <c r="AQ176" i="18" s="1"/>
  <c r="AI176" i="18"/>
  <c r="AH176" i="18"/>
  <c r="AG176" i="18"/>
  <c r="AF176" i="18"/>
  <c r="AE176" i="18"/>
  <c r="AD176" i="18"/>
  <c r="AC176" i="18"/>
  <c r="AB176" i="18"/>
  <c r="AA176" i="18"/>
  <c r="Z176" i="18"/>
  <c r="Y176" i="18"/>
  <c r="X176" i="18"/>
  <c r="W176" i="18"/>
  <c r="V176" i="18"/>
  <c r="U176" i="18"/>
  <c r="T176" i="18"/>
  <c r="S176" i="18"/>
  <c r="R176" i="18"/>
  <c r="Q176" i="18"/>
  <c r="P176" i="18"/>
  <c r="O176" i="18"/>
  <c r="N176" i="18"/>
  <c r="M176" i="18"/>
  <c r="L176" i="18"/>
  <c r="K176" i="18"/>
  <c r="J176" i="18"/>
  <c r="I176" i="18"/>
  <c r="H176" i="18"/>
  <c r="G176" i="18"/>
  <c r="F176" i="18"/>
  <c r="E176" i="18"/>
  <c r="D176" i="18"/>
  <c r="AJ175" i="18"/>
  <c r="AQ175" i="18" s="1"/>
  <c r="AI175" i="18"/>
  <c r="AH175" i="18"/>
  <c r="AG175" i="18"/>
  <c r="AF175" i="18"/>
  <c r="AE175" i="18"/>
  <c r="AD175" i="18"/>
  <c r="AC175" i="18"/>
  <c r="AB175" i="18"/>
  <c r="AL175" i="18" s="1"/>
  <c r="AA175" i="18"/>
  <c r="Z175" i="18"/>
  <c r="Y175" i="18"/>
  <c r="X175" i="18"/>
  <c r="W175" i="18"/>
  <c r="V175" i="18"/>
  <c r="U175" i="18"/>
  <c r="T175" i="18"/>
  <c r="AM175" i="18" s="1"/>
  <c r="S175" i="18"/>
  <c r="R175" i="18"/>
  <c r="Q175" i="18"/>
  <c r="P175" i="18"/>
  <c r="O175" i="18"/>
  <c r="N175" i="18"/>
  <c r="M175" i="18"/>
  <c r="L175" i="18"/>
  <c r="AN175" i="18" s="1"/>
  <c r="K175" i="18"/>
  <c r="J175" i="18"/>
  <c r="I175" i="18"/>
  <c r="H175" i="18"/>
  <c r="G175" i="18"/>
  <c r="F175" i="18"/>
  <c r="E175" i="18"/>
  <c r="D175" i="18"/>
  <c r="AO175" i="18" s="1"/>
  <c r="AQ174" i="18"/>
  <c r="AJ174" i="18"/>
  <c r="AI174" i="18"/>
  <c r="AH174" i="18"/>
  <c r="AG174" i="18"/>
  <c r="AF174" i="18"/>
  <c r="AE174" i="18"/>
  <c r="AD174" i="18"/>
  <c r="AC174" i="18"/>
  <c r="AB174" i="18"/>
  <c r="AA174" i="18"/>
  <c r="Z174" i="18"/>
  <c r="Y174" i="18"/>
  <c r="X174" i="18"/>
  <c r="W174" i="18"/>
  <c r="V174" i="18"/>
  <c r="U174" i="18"/>
  <c r="T174" i="18"/>
  <c r="S174" i="18"/>
  <c r="R174" i="18"/>
  <c r="Q174" i="18"/>
  <c r="P174" i="18"/>
  <c r="O174" i="18"/>
  <c r="N174" i="18"/>
  <c r="M174" i="18"/>
  <c r="L174" i="18"/>
  <c r="K174" i="18"/>
  <c r="J174" i="18"/>
  <c r="I174" i="18"/>
  <c r="H174" i="18"/>
  <c r="G174" i="18"/>
  <c r="F174" i="18"/>
  <c r="E174" i="18"/>
  <c r="D174" i="18"/>
  <c r="AQ173" i="18"/>
  <c r="AO173" i="18"/>
  <c r="AJ173" i="18"/>
  <c r="AI173" i="18"/>
  <c r="AH173" i="18"/>
  <c r="AG173" i="18"/>
  <c r="AF173" i="18"/>
  <c r="AE173" i="18"/>
  <c r="AD173" i="18"/>
  <c r="AC173" i="18"/>
  <c r="AB173" i="18"/>
  <c r="AL173" i="18" s="1"/>
  <c r="AA173" i="18"/>
  <c r="Z173" i="18"/>
  <c r="Y173" i="18"/>
  <c r="X173" i="18"/>
  <c r="W173" i="18"/>
  <c r="V173" i="18"/>
  <c r="U173" i="18"/>
  <c r="T173" i="18"/>
  <c r="AM173" i="18" s="1"/>
  <c r="S173" i="18"/>
  <c r="R173" i="18"/>
  <c r="Q173" i="18"/>
  <c r="P173" i="18"/>
  <c r="O173" i="18"/>
  <c r="N173" i="18"/>
  <c r="M173" i="18"/>
  <c r="L173" i="18"/>
  <c r="K173" i="18"/>
  <c r="J173" i="18"/>
  <c r="I173" i="18"/>
  <c r="H173" i="18"/>
  <c r="G173" i="18"/>
  <c r="F173" i="18"/>
  <c r="E173" i="18"/>
  <c r="D173" i="18"/>
  <c r="AQ172" i="18"/>
  <c r="AJ172" i="18"/>
  <c r="AI172" i="18"/>
  <c r="AH172" i="18"/>
  <c r="AG172" i="18"/>
  <c r="AF172" i="18"/>
  <c r="AE172" i="18"/>
  <c r="AD172" i="18"/>
  <c r="AC172" i="18"/>
  <c r="AB172" i="18"/>
  <c r="AA172" i="18"/>
  <c r="Z172" i="18"/>
  <c r="Y172" i="18"/>
  <c r="X172" i="18"/>
  <c r="W172" i="18"/>
  <c r="V172" i="18"/>
  <c r="U172" i="18"/>
  <c r="T172" i="18"/>
  <c r="S172" i="18"/>
  <c r="R172" i="18"/>
  <c r="Q172" i="18"/>
  <c r="P172" i="18"/>
  <c r="O172" i="18"/>
  <c r="AN172" i="18" s="1"/>
  <c r="N172" i="18"/>
  <c r="M172" i="18"/>
  <c r="L172" i="18"/>
  <c r="K172" i="18"/>
  <c r="J172" i="18"/>
  <c r="I172" i="18"/>
  <c r="H172" i="18"/>
  <c r="G172" i="18"/>
  <c r="AO172" i="18" s="1"/>
  <c r="F172" i="18"/>
  <c r="E172" i="18"/>
  <c r="D172" i="18"/>
  <c r="AM171" i="18"/>
  <c r="AJ171" i="18"/>
  <c r="AQ171" i="18" s="1"/>
  <c r="AI171" i="18"/>
  <c r="AH171" i="18"/>
  <c r="AG171" i="18"/>
  <c r="AF171" i="18"/>
  <c r="AE171" i="18"/>
  <c r="AD171" i="18"/>
  <c r="AC171" i="18"/>
  <c r="AL171" i="18" s="1"/>
  <c r="AB171" i="18"/>
  <c r="AA171" i="18"/>
  <c r="Z171" i="18"/>
  <c r="Y171" i="18"/>
  <c r="X171" i="18"/>
  <c r="W171" i="18"/>
  <c r="V171" i="18"/>
  <c r="U171" i="18"/>
  <c r="T171" i="18"/>
  <c r="S171" i="18"/>
  <c r="R171" i="18"/>
  <c r="Q171" i="18"/>
  <c r="P171" i="18"/>
  <c r="O171" i="18"/>
  <c r="N171" i="18"/>
  <c r="AN171" i="18" s="1"/>
  <c r="M171" i="18"/>
  <c r="L171" i="18"/>
  <c r="K171" i="18"/>
  <c r="J171" i="18"/>
  <c r="I171" i="18"/>
  <c r="H171" i="18"/>
  <c r="G171" i="18"/>
  <c r="F171" i="18"/>
  <c r="AO171" i="18" s="1"/>
  <c r="E171" i="18"/>
  <c r="D171" i="18"/>
  <c r="AJ170" i="18"/>
  <c r="AQ170" i="18" s="1"/>
  <c r="AI170" i="18"/>
  <c r="AH170" i="18"/>
  <c r="AG170" i="18"/>
  <c r="AF170" i="18"/>
  <c r="AE170" i="18"/>
  <c r="AD170" i="18"/>
  <c r="AC170" i="18"/>
  <c r="AB170" i="18"/>
  <c r="AA170" i="18"/>
  <c r="Z170" i="18"/>
  <c r="Y170" i="18"/>
  <c r="X170" i="18"/>
  <c r="W170" i="18"/>
  <c r="V170" i="18"/>
  <c r="U170" i="18"/>
  <c r="T170" i="18"/>
  <c r="S170" i="18"/>
  <c r="R170" i="18"/>
  <c r="Q170" i="18"/>
  <c r="P170" i="18"/>
  <c r="O170" i="18"/>
  <c r="AN170" i="18" s="1"/>
  <c r="N170" i="18"/>
  <c r="M170" i="18"/>
  <c r="L170" i="18"/>
  <c r="K170" i="18"/>
  <c r="J170" i="18"/>
  <c r="I170" i="18"/>
  <c r="H170" i="18"/>
  <c r="G170" i="18"/>
  <c r="F170" i="18"/>
  <c r="E170" i="18"/>
  <c r="D170" i="18"/>
  <c r="AJ169" i="18"/>
  <c r="AQ169" i="18" s="1"/>
  <c r="AI169" i="18"/>
  <c r="AH169" i="18"/>
  <c r="AG169" i="18"/>
  <c r="AF169" i="18"/>
  <c r="AE169" i="18"/>
  <c r="AD169" i="18"/>
  <c r="AC169" i="18"/>
  <c r="AB169" i="18"/>
  <c r="AL169" i="18" s="1"/>
  <c r="AA169" i="18"/>
  <c r="Z169" i="18"/>
  <c r="Y169" i="18"/>
  <c r="X169" i="18"/>
  <c r="W169" i="18"/>
  <c r="V169" i="18"/>
  <c r="U169" i="18"/>
  <c r="T169" i="18"/>
  <c r="AM169" i="18" s="1"/>
  <c r="S169" i="18"/>
  <c r="R169" i="18"/>
  <c r="Q169" i="18"/>
  <c r="P169" i="18"/>
  <c r="O169" i="18"/>
  <c r="N169" i="18"/>
  <c r="M169" i="18"/>
  <c r="L169" i="18"/>
  <c r="AN169" i="18" s="1"/>
  <c r="K169" i="18"/>
  <c r="J169" i="18"/>
  <c r="I169" i="18"/>
  <c r="H169" i="18"/>
  <c r="G169" i="18"/>
  <c r="F169" i="18"/>
  <c r="E169" i="18"/>
  <c r="D169" i="18"/>
  <c r="AO169" i="18" s="1"/>
  <c r="AJ168" i="18"/>
  <c r="AQ168" i="18" s="1"/>
  <c r="AI168" i="18"/>
  <c r="AH168" i="18"/>
  <c r="AG168" i="18"/>
  <c r="AF168" i="18"/>
  <c r="AE168" i="18"/>
  <c r="AD168" i="18"/>
  <c r="AC168" i="18"/>
  <c r="AL168" i="18" s="1"/>
  <c r="AB168" i="18"/>
  <c r="AA168" i="18"/>
  <c r="Z168" i="18"/>
  <c r="Y168" i="18"/>
  <c r="X168" i="18"/>
  <c r="W168" i="18"/>
  <c r="V168" i="18"/>
  <c r="U168" i="18"/>
  <c r="T168" i="18"/>
  <c r="S168" i="18"/>
  <c r="R168" i="18"/>
  <c r="Q168" i="18"/>
  <c r="P168" i="18"/>
  <c r="O168" i="18"/>
  <c r="N168" i="18"/>
  <c r="M168" i="18"/>
  <c r="L168" i="18"/>
  <c r="K168" i="18"/>
  <c r="J168" i="18"/>
  <c r="I168" i="18"/>
  <c r="H168" i="18"/>
  <c r="G168" i="18"/>
  <c r="F168" i="18"/>
  <c r="E168" i="18"/>
  <c r="D168" i="18"/>
  <c r="AJ167" i="18"/>
  <c r="AI167" i="18"/>
  <c r="AH167" i="18"/>
  <c r="AG167" i="18"/>
  <c r="AF167" i="18"/>
  <c r="AE167" i="18"/>
  <c r="AD167" i="18"/>
  <c r="AC167" i="18"/>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O165" i="18"/>
  <c r="AJ165" i="18"/>
  <c r="AI165" i="18"/>
  <c r="AH165" i="18"/>
  <c r="AG165" i="18"/>
  <c r="AF165" i="18"/>
  <c r="AE165" i="18"/>
  <c r="AD165" i="18"/>
  <c r="AC165" i="18"/>
  <c r="AB165" i="18"/>
  <c r="AA165" i="18"/>
  <c r="Z165" i="18"/>
  <c r="Y165" i="18"/>
  <c r="X165" i="18"/>
  <c r="W165" i="18"/>
  <c r="V165" i="18"/>
  <c r="U165" i="18"/>
  <c r="T165" i="18"/>
  <c r="S165" i="18"/>
  <c r="R165" i="18"/>
  <c r="Q165" i="18"/>
  <c r="P165" i="18"/>
  <c r="O165" i="18"/>
  <c r="AN165" i="18" s="1"/>
  <c r="N165" i="18"/>
  <c r="M165" i="18"/>
  <c r="L165" i="18"/>
  <c r="K165" i="18"/>
  <c r="J165" i="18"/>
  <c r="I165" i="18"/>
  <c r="H165" i="18"/>
  <c r="G165" i="18"/>
  <c r="F165" i="18"/>
  <c r="E165" i="18"/>
  <c r="D165" i="18"/>
  <c r="AJ164" i="18"/>
  <c r="AI164" i="18"/>
  <c r="AH164" i="18"/>
  <c r="AG164" i="18"/>
  <c r="AF164" i="18"/>
  <c r="AE164" i="18"/>
  <c r="AD164" i="18"/>
  <c r="AC164" i="18"/>
  <c r="AB164" i="18"/>
  <c r="AA164" i="18"/>
  <c r="Z164" i="18"/>
  <c r="Y164" i="18"/>
  <c r="X164" i="18"/>
  <c r="W164" i="18"/>
  <c r="V164" i="18"/>
  <c r="U164" i="18"/>
  <c r="T164" i="18"/>
  <c r="S164" i="18"/>
  <c r="R164" i="18"/>
  <c r="Q164" i="18"/>
  <c r="P164" i="18"/>
  <c r="O164" i="18"/>
  <c r="AN164" i="18" s="1"/>
  <c r="N164" i="18"/>
  <c r="M164" i="18"/>
  <c r="L164" i="18"/>
  <c r="K164" i="18"/>
  <c r="J164" i="18"/>
  <c r="I164" i="18"/>
  <c r="AO164" i="18" s="1"/>
  <c r="H164" i="18"/>
  <c r="G164" i="18"/>
  <c r="F164" i="18"/>
  <c r="E164" i="18"/>
  <c r="D164" i="18"/>
  <c r="AJ163" i="18"/>
  <c r="AI163" i="18"/>
  <c r="AH163" i="18"/>
  <c r="AG163" i="18"/>
  <c r="AF163" i="18"/>
  <c r="AE163" i="18"/>
  <c r="AD163" i="18"/>
  <c r="AC163" i="18"/>
  <c r="AB163" i="18"/>
  <c r="AA163" i="18"/>
  <c r="Z163" i="18"/>
  <c r="Y163" i="18"/>
  <c r="X163" i="18"/>
  <c r="W163" i="18"/>
  <c r="AM163" i="18" s="1"/>
  <c r="V163" i="18"/>
  <c r="U163" i="18"/>
  <c r="T163" i="18"/>
  <c r="S163" i="18"/>
  <c r="R163" i="18"/>
  <c r="Q163" i="18"/>
  <c r="P163" i="18"/>
  <c r="O163" i="18"/>
  <c r="N163" i="18"/>
  <c r="AN163" i="18" s="1"/>
  <c r="M163" i="18"/>
  <c r="L163" i="18"/>
  <c r="K163" i="18"/>
  <c r="J163" i="18"/>
  <c r="I163" i="18"/>
  <c r="H163" i="18"/>
  <c r="G163" i="18"/>
  <c r="AO163" i="18" s="1"/>
  <c r="F163" i="18"/>
  <c r="E163" i="18"/>
  <c r="D163" i="18"/>
  <c r="AJ162" i="18"/>
  <c r="AI162" i="18"/>
  <c r="AH162" i="18"/>
  <c r="AG162" i="18"/>
  <c r="AF162" i="18"/>
  <c r="AE162" i="18"/>
  <c r="AD162" i="18"/>
  <c r="AC162" i="18"/>
  <c r="AB162" i="18"/>
  <c r="AA162" i="18"/>
  <c r="Z162" i="18"/>
  <c r="Y162" i="18"/>
  <c r="X162" i="18"/>
  <c r="W162" i="18"/>
  <c r="V162" i="18"/>
  <c r="AM162" i="18" s="1"/>
  <c r="U162" i="18"/>
  <c r="T162" i="18"/>
  <c r="S162" i="18"/>
  <c r="R162" i="18"/>
  <c r="Q162" i="18"/>
  <c r="P162" i="18"/>
  <c r="O162" i="18"/>
  <c r="N162" i="18"/>
  <c r="AN162" i="18" s="1"/>
  <c r="M162" i="18"/>
  <c r="L162" i="18"/>
  <c r="K162" i="18"/>
  <c r="J162" i="18"/>
  <c r="I162" i="18"/>
  <c r="H162" i="18"/>
  <c r="G162" i="18"/>
  <c r="F162" i="18"/>
  <c r="E162" i="18"/>
  <c r="D162" i="18"/>
  <c r="AJ161" i="18"/>
  <c r="AI161" i="18"/>
  <c r="AH161" i="18"/>
  <c r="AG161" i="18"/>
  <c r="AF161" i="18"/>
  <c r="AE161" i="18"/>
  <c r="AD161" i="18"/>
  <c r="AC161" i="18"/>
  <c r="AB161" i="18"/>
  <c r="AA161" i="18"/>
  <c r="Z161" i="18"/>
  <c r="Y161" i="18"/>
  <c r="X161" i="18"/>
  <c r="W161" i="18"/>
  <c r="V161" i="18"/>
  <c r="AM161" i="18" s="1"/>
  <c r="U161" i="18"/>
  <c r="T161" i="18"/>
  <c r="S161" i="18"/>
  <c r="R161" i="18"/>
  <c r="Q161" i="18"/>
  <c r="P161" i="18"/>
  <c r="O161" i="18"/>
  <c r="N161" i="18"/>
  <c r="M161" i="18"/>
  <c r="L161" i="18"/>
  <c r="K161" i="18"/>
  <c r="J161" i="18"/>
  <c r="I161" i="18"/>
  <c r="H161" i="18"/>
  <c r="G161" i="18"/>
  <c r="F161" i="18"/>
  <c r="E161" i="18"/>
  <c r="D161"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J159" i="18"/>
  <c r="AI159" i="18"/>
  <c r="AH159" i="18"/>
  <c r="AG159" i="18"/>
  <c r="AF159" i="18"/>
  <c r="AE159" i="18"/>
  <c r="AD159" i="18"/>
  <c r="AC159" i="18"/>
  <c r="AB159" i="18"/>
  <c r="AA159" i="18"/>
  <c r="Z159" i="18"/>
  <c r="Y159" i="18"/>
  <c r="X159" i="18"/>
  <c r="W159" i="18"/>
  <c r="V159" i="18"/>
  <c r="U159" i="18"/>
  <c r="T159" i="18"/>
  <c r="S159" i="18"/>
  <c r="R159" i="18"/>
  <c r="Q159" i="18"/>
  <c r="P159" i="18"/>
  <c r="O159" i="18"/>
  <c r="N159" i="18"/>
  <c r="M159" i="18"/>
  <c r="L159" i="18"/>
  <c r="K159" i="18"/>
  <c r="J159" i="18"/>
  <c r="I159" i="18"/>
  <c r="H159" i="18"/>
  <c r="G159" i="18"/>
  <c r="F159" i="18"/>
  <c r="E159" i="18"/>
  <c r="D159"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C158" i="18"/>
  <c r="AJ157" i="18"/>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AO157" i="18" s="1"/>
  <c r="G157" i="18"/>
  <c r="F157" i="18"/>
  <c r="E157" i="18"/>
  <c r="D157" i="18"/>
  <c r="AN156" i="18"/>
  <c r="AJ156" i="18"/>
  <c r="AQ156" i="18" s="1"/>
  <c r="AS26" i="18" s="1"/>
  <c r="AI156" i="18"/>
  <c r="AH156" i="18"/>
  <c r="AG156" i="18"/>
  <c r="AF156" i="18"/>
  <c r="AE156" i="18"/>
  <c r="AD156" i="18"/>
  <c r="AC156" i="18"/>
  <c r="AL156" i="18" s="1"/>
  <c r="AB156" i="18"/>
  <c r="AA156" i="18"/>
  <c r="Z156" i="18"/>
  <c r="Y156" i="18"/>
  <c r="X156" i="18"/>
  <c r="W156" i="18"/>
  <c r="V156" i="18"/>
  <c r="U156" i="18"/>
  <c r="T156" i="18"/>
  <c r="S156" i="18"/>
  <c r="R156" i="18"/>
  <c r="Q156" i="18"/>
  <c r="P156" i="18"/>
  <c r="O156" i="18"/>
  <c r="N156" i="18"/>
  <c r="M156" i="18"/>
  <c r="L156" i="18"/>
  <c r="K156" i="18"/>
  <c r="J156" i="18"/>
  <c r="I156" i="18"/>
  <c r="H156" i="18"/>
  <c r="G156" i="18"/>
  <c r="AO156" i="18" s="1"/>
  <c r="F156" i="18"/>
  <c r="E156" i="18"/>
  <c r="D156" i="18"/>
  <c r="AJ155" i="18"/>
  <c r="AI155" i="18"/>
  <c r="AH155" i="18"/>
  <c r="AG155" i="18"/>
  <c r="AF155" i="18"/>
  <c r="AE155" i="18"/>
  <c r="AD155" i="18"/>
  <c r="AC155" i="18"/>
  <c r="AB155" i="18"/>
  <c r="AA155" i="18"/>
  <c r="Z155" i="18"/>
  <c r="Y155" i="18"/>
  <c r="X155" i="18"/>
  <c r="W155" i="18"/>
  <c r="AM155" i="18" s="1"/>
  <c r="V155" i="18"/>
  <c r="U155" i="18"/>
  <c r="T155" i="18"/>
  <c r="S155" i="18"/>
  <c r="R155" i="18"/>
  <c r="Q155" i="18"/>
  <c r="P155" i="18"/>
  <c r="O155" i="18"/>
  <c r="N155" i="18"/>
  <c r="M155" i="18"/>
  <c r="L155" i="18"/>
  <c r="K155" i="18"/>
  <c r="J155" i="18"/>
  <c r="I155" i="18"/>
  <c r="H155" i="18"/>
  <c r="G155" i="18"/>
  <c r="AO155" i="18" s="1"/>
  <c r="F155" i="18"/>
  <c r="E155" i="18"/>
  <c r="D155" i="18"/>
  <c r="AJ154" i="18"/>
  <c r="AI154" i="18"/>
  <c r="AH154" i="18"/>
  <c r="AG154" i="18"/>
  <c r="AF154" i="18"/>
  <c r="AE154" i="18"/>
  <c r="AD154" i="18"/>
  <c r="AC154" i="18"/>
  <c r="AB154" i="18"/>
  <c r="AA154" i="18"/>
  <c r="Z154" i="18"/>
  <c r="Y154" i="18"/>
  <c r="X154" i="18"/>
  <c r="W154" i="18"/>
  <c r="V154" i="18"/>
  <c r="U154" i="18"/>
  <c r="AM154" i="18" s="1"/>
  <c r="T154" i="18"/>
  <c r="S154" i="18"/>
  <c r="R154" i="18"/>
  <c r="Q154" i="18"/>
  <c r="P154" i="18"/>
  <c r="O154" i="18"/>
  <c r="N154" i="18"/>
  <c r="M154" i="18"/>
  <c r="AN154" i="18" s="1"/>
  <c r="L154" i="18"/>
  <c r="K154" i="18"/>
  <c r="J154" i="18"/>
  <c r="I154" i="18"/>
  <c r="H154" i="18"/>
  <c r="G154" i="18"/>
  <c r="F154" i="18"/>
  <c r="E154" i="18"/>
  <c r="D154" i="18"/>
  <c r="AO154" i="18" s="1"/>
  <c r="AJ153" i="18"/>
  <c r="AI153" i="18"/>
  <c r="AH153" i="18"/>
  <c r="AG153" i="18"/>
  <c r="AF153" i="18"/>
  <c r="AE153" i="18"/>
  <c r="AD153" i="18"/>
  <c r="AC153" i="18"/>
  <c r="AB153" i="18"/>
  <c r="AA153" i="18"/>
  <c r="Z153" i="18"/>
  <c r="Y153" i="18"/>
  <c r="X153" i="18"/>
  <c r="W153" i="18"/>
  <c r="V153" i="18"/>
  <c r="AM153" i="18" s="1"/>
  <c r="U153" i="18"/>
  <c r="T153" i="18"/>
  <c r="S153" i="18"/>
  <c r="R153" i="18"/>
  <c r="Q153" i="18"/>
  <c r="P153" i="18"/>
  <c r="O153" i="18"/>
  <c r="N153" i="18"/>
  <c r="M153" i="18"/>
  <c r="L153" i="18"/>
  <c r="K153" i="18"/>
  <c r="J153" i="18"/>
  <c r="I153" i="18"/>
  <c r="H153" i="18"/>
  <c r="G153" i="18"/>
  <c r="F153" i="18"/>
  <c r="E153" i="18"/>
  <c r="D153" i="18"/>
  <c r="AJ152" i="18"/>
  <c r="AI152" i="18"/>
  <c r="AH152" i="18"/>
  <c r="AG152" i="18"/>
  <c r="AF152" i="18"/>
  <c r="AE152" i="18"/>
  <c r="AD152" i="18"/>
  <c r="AC152" i="18"/>
  <c r="AB152" i="18"/>
  <c r="AA152" i="18"/>
  <c r="Z152" i="18"/>
  <c r="Y152" i="18"/>
  <c r="X152" i="18"/>
  <c r="W152" i="18"/>
  <c r="V152" i="18"/>
  <c r="U152" i="18"/>
  <c r="T152" i="18"/>
  <c r="S152" i="18"/>
  <c r="R152" i="18"/>
  <c r="Q152" i="18"/>
  <c r="P152" i="18"/>
  <c r="O152" i="18"/>
  <c r="N152" i="18"/>
  <c r="M152" i="18"/>
  <c r="L152" i="18"/>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S151" i="18"/>
  <c r="R151" i="18"/>
  <c r="Q151" i="18"/>
  <c r="P151" i="18"/>
  <c r="O151" i="18"/>
  <c r="N151" i="18"/>
  <c r="M151" i="18"/>
  <c r="L151" i="18"/>
  <c r="K151" i="18"/>
  <c r="J151" i="18"/>
  <c r="I151" i="18"/>
  <c r="H151" i="18"/>
  <c r="G151" i="18"/>
  <c r="F151" i="18"/>
  <c r="E151" i="18"/>
  <c r="D151" i="18"/>
  <c r="AJ150" i="18"/>
  <c r="AI150" i="18"/>
  <c r="AH150" i="18"/>
  <c r="AG150" i="18"/>
  <c r="AF150" i="18"/>
  <c r="AE150" i="18"/>
  <c r="AD150" i="18"/>
  <c r="AC150" i="18"/>
  <c r="AB150" i="18"/>
  <c r="AA150" i="18"/>
  <c r="Z150" i="18"/>
  <c r="Y150" i="18"/>
  <c r="X150" i="18"/>
  <c r="W150" i="18"/>
  <c r="V150" i="18"/>
  <c r="U150" i="18"/>
  <c r="AM150" i="18" s="1"/>
  <c r="T150" i="18"/>
  <c r="S150" i="18"/>
  <c r="R150" i="18"/>
  <c r="Q150" i="18"/>
  <c r="P150" i="18"/>
  <c r="O150" i="18"/>
  <c r="N150" i="18"/>
  <c r="M150" i="18"/>
  <c r="AN150" i="18" s="1"/>
  <c r="L150" i="18"/>
  <c r="K150" i="18"/>
  <c r="J150" i="18"/>
  <c r="I150" i="18"/>
  <c r="H150" i="18"/>
  <c r="G150" i="18"/>
  <c r="F150" i="18"/>
  <c r="E150" i="18"/>
  <c r="D150" i="18"/>
  <c r="AJ149" i="18"/>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O148" i="18"/>
  <c r="AJ148" i="18"/>
  <c r="AI148" i="18"/>
  <c r="AH148" i="18"/>
  <c r="AG148" i="18"/>
  <c r="AF148" i="18"/>
  <c r="AE148" i="18"/>
  <c r="AD148" i="18"/>
  <c r="AC148" i="18"/>
  <c r="AB148" i="18"/>
  <c r="AA148" i="18"/>
  <c r="Z148" i="18"/>
  <c r="Y148" i="18"/>
  <c r="X148" i="18"/>
  <c r="W148" i="18"/>
  <c r="V148" i="18"/>
  <c r="AM148" i="18" s="1"/>
  <c r="U148" i="18"/>
  <c r="T148" i="18"/>
  <c r="S148" i="18"/>
  <c r="R148" i="18"/>
  <c r="Q148" i="18"/>
  <c r="P148" i="18"/>
  <c r="O148" i="18"/>
  <c r="AN148" i="18" s="1"/>
  <c r="N148" i="18"/>
  <c r="M148" i="18"/>
  <c r="L148" i="18"/>
  <c r="K148" i="18"/>
  <c r="J148" i="18"/>
  <c r="I148" i="18"/>
  <c r="H148" i="18"/>
  <c r="G148" i="18"/>
  <c r="F148" i="18"/>
  <c r="E148" i="18"/>
  <c r="D148" i="18"/>
  <c r="AJ147" i="18"/>
  <c r="AI147" i="18"/>
  <c r="AH147" i="18"/>
  <c r="AG147" i="18"/>
  <c r="AF147" i="18"/>
  <c r="AE147" i="18"/>
  <c r="AD147" i="18"/>
  <c r="AC147" i="18"/>
  <c r="AB147" i="18"/>
  <c r="AA147" i="18"/>
  <c r="Z147" i="18"/>
  <c r="Y147" i="18"/>
  <c r="X147" i="18"/>
  <c r="W147" i="18"/>
  <c r="V147" i="18"/>
  <c r="AM147" i="18" s="1"/>
  <c r="U147" i="18"/>
  <c r="T147" i="18"/>
  <c r="S147" i="18"/>
  <c r="R147" i="18"/>
  <c r="Q147" i="18"/>
  <c r="P147" i="18"/>
  <c r="O147" i="18"/>
  <c r="N147" i="18"/>
  <c r="AN147" i="18" s="1"/>
  <c r="M147" i="18"/>
  <c r="L147" i="18"/>
  <c r="K147" i="18"/>
  <c r="J147" i="18"/>
  <c r="I147" i="18"/>
  <c r="H147" i="18"/>
  <c r="G147" i="18"/>
  <c r="F147" i="18"/>
  <c r="AO147" i="18" s="1"/>
  <c r="E147" i="18"/>
  <c r="D147" i="18"/>
  <c r="AJ146" i="18"/>
  <c r="AI146" i="18"/>
  <c r="AH146" i="18"/>
  <c r="AG146" i="18"/>
  <c r="AF146" i="18"/>
  <c r="AE146" i="18"/>
  <c r="AD146" i="18"/>
  <c r="AC146" i="18"/>
  <c r="AB146" i="18"/>
  <c r="AA146" i="18"/>
  <c r="Z146" i="18"/>
  <c r="Y146" i="18"/>
  <c r="X146" i="18"/>
  <c r="W146" i="18"/>
  <c r="V146" i="18"/>
  <c r="AM146" i="18" s="1"/>
  <c r="U146" i="18"/>
  <c r="T146" i="18"/>
  <c r="S146" i="18"/>
  <c r="R146" i="18"/>
  <c r="Q146" i="18"/>
  <c r="P146" i="18"/>
  <c r="O146" i="18"/>
  <c r="N146" i="18"/>
  <c r="AN146" i="18" s="1"/>
  <c r="M146" i="18"/>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U145" i="18"/>
  <c r="AM145" i="18" s="1"/>
  <c r="T145" i="18"/>
  <c r="S145" i="18"/>
  <c r="R145" i="18"/>
  <c r="Q145" i="18"/>
  <c r="P145" i="18"/>
  <c r="O145" i="18"/>
  <c r="N145" i="18"/>
  <c r="M145" i="18"/>
  <c r="L145" i="18"/>
  <c r="K145" i="18"/>
  <c r="J145" i="18"/>
  <c r="I145" i="18"/>
  <c r="H145" i="18"/>
  <c r="G145" i="18"/>
  <c r="F145" i="18"/>
  <c r="E145" i="18"/>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W143" i="18"/>
  <c r="V143" i="18"/>
  <c r="U143" i="18"/>
  <c r="T143" i="18"/>
  <c r="AM143" i="18" s="1"/>
  <c r="S143" i="18"/>
  <c r="R143" i="18"/>
  <c r="Q143" i="18"/>
  <c r="P143" i="18"/>
  <c r="O143" i="18"/>
  <c r="N143" i="18"/>
  <c r="M143" i="18"/>
  <c r="L143" i="18"/>
  <c r="AN143" i="18" s="1"/>
  <c r="K143" i="18"/>
  <c r="J143" i="18"/>
  <c r="I143" i="18"/>
  <c r="H143" i="18"/>
  <c r="G143" i="18"/>
  <c r="F143" i="18"/>
  <c r="E143" i="18"/>
  <c r="D143" i="18"/>
  <c r="AO143" i="18" s="1"/>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J141" i="18"/>
  <c r="AI141" i="18"/>
  <c r="AH141" i="18"/>
  <c r="AG141" i="18"/>
  <c r="AF141" i="18"/>
  <c r="AE141" i="18"/>
  <c r="AD141" i="18"/>
  <c r="AC141" i="18"/>
  <c r="AB141" i="18"/>
  <c r="AA141" i="18"/>
  <c r="Z141" i="18"/>
  <c r="Y141" i="18"/>
  <c r="X141" i="18"/>
  <c r="W141" i="18"/>
  <c r="V141" i="18"/>
  <c r="U141" i="18"/>
  <c r="T141" i="18"/>
  <c r="AM141" i="18" s="1"/>
  <c r="S141" i="18"/>
  <c r="R141" i="18"/>
  <c r="Q141" i="18"/>
  <c r="P141" i="18"/>
  <c r="O141" i="18"/>
  <c r="N141" i="18"/>
  <c r="M141" i="18"/>
  <c r="L141" i="18"/>
  <c r="K141" i="18"/>
  <c r="J141" i="18"/>
  <c r="AO141" i="18" s="1"/>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N140" i="18"/>
  <c r="M140" i="18"/>
  <c r="L140" i="18"/>
  <c r="K140" i="18"/>
  <c r="J140" i="18"/>
  <c r="I140" i="18"/>
  <c r="H140" i="18"/>
  <c r="G140" i="18"/>
  <c r="F140" i="18"/>
  <c r="E140" i="18"/>
  <c r="D140" i="18"/>
  <c r="AM139" i="18"/>
  <c r="AJ139" i="18"/>
  <c r="AI139" i="18"/>
  <c r="AH139" i="18"/>
  <c r="AG139" i="18"/>
  <c r="AF139" i="18"/>
  <c r="AE139" i="18"/>
  <c r="AD139" i="18"/>
  <c r="AC139" i="18"/>
  <c r="AL139" i="18" s="1"/>
  <c r="AB139" i="18"/>
  <c r="AA139" i="18"/>
  <c r="Z139" i="18"/>
  <c r="Y139" i="18"/>
  <c r="X139" i="18"/>
  <c r="W139" i="18"/>
  <c r="V139" i="18"/>
  <c r="U139" i="18"/>
  <c r="T139" i="18"/>
  <c r="S139" i="18"/>
  <c r="R139" i="18"/>
  <c r="Q139" i="18"/>
  <c r="P139" i="18"/>
  <c r="O139" i="18"/>
  <c r="N139" i="18"/>
  <c r="AN139" i="18" s="1"/>
  <c r="M139" i="18"/>
  <c r="L139" i="18"/>
  <c r="K139" i="18"/>
  <c r="J139" i="18"/>
  <c r="I139" i="18"/>
  <c r="H139" i="18"/>
  <c r="G139" i="18"/>
  <c r="F139" i="18"/>
  <c r="E139" i="18"/>
  <c r="D139" i="18"/>
  <c r="AN138" i="18"/>
  <c r="AJ138" i="18"/>
  <c r="AI138" i="18"/>
  <c r="AH138" i="18"/>
  <c r="AG138" i="18"/>
  <c r="AF138" i="18"/>
  <c r="AE138" i="18"/>
  <c r="AD138" i="18"/>
  <c r="AC138" i="18"/>
  <c r="AB138" i="18"/>
  <c r="AA138" i="18"/>
  <c r="Z138" i="18"/>
  <c r="Y138" i="18"/>
  <c r="X138" i="18"/>
  <c r="W138" i="18"/>
  <c r="V138" i="18"/>
  <c r="U138" i="18"/>
  <c r="T138" i="18"/>
  <c r="AM138" i="18" s="1"/>
  <c r="S138" i="18"/>
  <c r="R138" i="18"/>
  <c r="Q138" i="18"/>
  <c r="P138" i="18"/>
  <c r="O138" i="18"/>
  <c r="N138" i="18"/>
  <c r="M138" i="18"/>
  <c r="L138" i="18"/>
  <c r="K138" i="18"/>
  <c r="J138" i="18"/>
  <c r="I138" i="18"/>
  <c r="H138" i="18"/>
  <c r="G138" i="18"/>
  <c r="F138" i="18"/>
  <c r="E138" i="18"/>
  <c r="D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J134" i="18"/>
  <c r="AQ134" i="18" s="1"/>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Q133" i="18" s="1"/>
  <c r="AI133" i="18"/>
  <c r="AH133" i="18"/>
  <c r="AG133" i="18"/>
  <c r="AF133" i="18"/>
  <c r="AE133" i="18"/>
  <c r="AD133" i="18"/>
  <c r="AC133" i="18"/>
  <c r="AB133" i="18"/>
  <c r="AL133" i="18" s="1"/>
  <c r="AA133" i="18"/>
  <c r="Z133" i="18"/>
  <c r="Y133" i="18"/>
  <c r="X133" i="18"/>
  <c r="W133" i="18"/>
  <c r="V133" i="18"/>
  <c r="U133" i="18"/>
  <c r="T133" i="18"/>
  <c r="AM133" i="18" s="1"/>
  <c r="S133" i="18"/>
  <c r="R133" i="18"/>
  <c r="Q133" i="18"/>
  <c r="P133" i="18"/>
  <c r="O133" i="18"/>
  <c r="N133" i="18"/>
  <c r="M133" i="18"/>
  <c r="L133" i="18"/>
  <c r="AN133" i="18" s="1"/>
  <c r="K133" i="18"/>
  <c r="J133" i="18"/>
  <c r="I133" i="18"/>
  <c r="H133" i="18"/>
  <c r="G133" i="18"/>
  <c r="F133" i="18"/>
  <c r="E133" i="18"/>
  <c r="D133" i="18"/>
  <c r="AO133" i="18" s="1"/>
  <c r="AQ132" i="18"/>
  <c r="AJ132" i="18"/>
  <c r="AI132" i="18"/>
  <c r="AH132" i="18"/>
  <c r="AG132" i="18"/>
  <c r="AF132" i="18"/>
  <c r="AE132" i="18"/>
  <c r="AD132" i="18"/>
  <c r="AC132" i="18"/>
  <c r="AB132" i="18"/>
  <c r="AA132" i="18"/>
  <c r="Z132" i="18"/>
  <c r="Y132" i="18"/>
  <c r="X132" i="18"/>
  <c r="W132" i="18"/>
  <c r="V132" i="18"/>
  <c r="U132" i="18"/>
  <c r="T132" i="18"/>
  <c r="S132" i="18"/>
  <c r="R132" i="18"/>
  <c r="Q132" i="18"/>
  <c r="P132" i="18"/>
  <c r="O132" i="18"/>
  <c r="N132" i="18"/>
  <c r="M132" i="18"/>
  <c r="L132" i="18"/>
  <c r="K132" i="18"/>
  <c r="J132" i="18"/>
  <c r="I132" i="18"/>
  <c r="H132" i="18"/>
  <c r="AO132" i="18" s="1"/>
  <c r="G132" i="18"/>
  <c r="F132" i="18"/>
  <c r="E132" i="18"/>
  <c r="D132" i="18"/>
  <c r="AQ131" i="18"/>
  <c r="AJ131" i="18"/>
  <c r="AI131" i="18"/>
  <c r="AH131" i="18"/>
  <c r="AG131" i="18"/>
  <c r="AF131" i="18"/>
  <c r="AE131" i="18"/>
  <c r="AD131" i="18"/>
  <c r="AC131" i="18"/>
  <c r="AB131" i="18"/>
  <c r="AA131" i="18"/>
  <c r="Z131" i="18"/>
  <c r="Y131" i="18"/>
  <c r="X131" i="18"/>
  <c r="W131" i="18"/>
  <c r="V131" i="18"/>
  <c r="U131" i="18"/>
  <c r="T131" i="18"/>
  <c r="S131" i="18"/>
  <c r="R131" i="18"/>
  <c r="Q131" i="18"/>
  <c r="P131" i="18"/>
  <c r="O131" i="18"/>
  <c r="AN131" i="18" s="1"/>
  <c r="N131" i="18"/>
  <c r="M131" i="18"/>
  <c r="L131" i="18"/>
  <c r="K131" i="18"/>
  <c r="J131" i="18"/>
  <c r="I131" i="18"/>
  <c r="H131" i="18"/>
  <c r="G131" i="18"/>
  <c r="AO131" i="18" s="1"/>
  <c r="F131" i="18"/>
  <c r="E131" i="18"/>
  <c r="D131" i="18"/>
  <c r="AQ130" i="18"/>
  <c r="AJ130" i="18"/>
  <c r="AI130" i="18"/>
  <c r="AH130" i="18"/>
  <c r="AG130" i="18"/>
  <c r="AF130" i="18"/>
  <c r="AE130" i="18"/>
  <c r="AD130" i="18"/>
  <c r="AC130" i="18"/>
  <c r="AB130" i="18"/>
  <c r="AA130" i="18"/>
  <c r="Z130" i="18"/>
  <c r="Y130" i="18"/>
  <c r="X130" i="18"/>
  <c r="W130" i="18"/>
  <c r="V130" i="18"/>
  <c r="AM130" i="18" s="1"/>
  <c r="U130" i="18"/>
  <c r="T130" i="18"/>
  <c r="S130" i="18"/>
  <c r="R130" i="18"/>
  <c r="Q130" i="18"/>
  <c r="P130" i="18"/>
  <c r="O130" i="18"/>
  <c r="N130" i="18"/>
  <c r="AN130" i="18" s="1"/>
  <c r="M130" i="18"/>
  <c r="L130" i="18"/>
  <c r="K130" i="18"/>
  <c r="J130" i="18"/>
  <c r="I130" i="18"/>
  <c r="H130" i="18"/>
  <c r="G130" i="18"/>
  <c r="AO130" i="18" s="1"/>
  <c r="F130" i="18"/>
  <c r="E130" i="18"/>
  <c r="D130" i="18"/>
  <c r="AJ129" i="18"/>
  <c r="AQ129" i="18" s="1"/>
  <c r="AI129" i="18"/>
  <c r="AH129" i="18"/>
  <c r="AG129" i="18"/>
  <c r="AF129" i="18"/>
  <c r="AE129" i="18"/>
  <c r="AD129" i="18"/>
  <c r="AC129" i="18"/>
  <c r="AB129" i="18"/>
  <c r="AA129" i="18"/>
  <c r="Z129" i="18"/>
  <c r="Y129" i="18"/>
  <c r="X129" i="18"/>
  <c r="W129" i="18"/>
  <c r="V129" i="18"/>
  <c r="U129" i="18"/>
  <c r="T129" i="18"/>
  <c r="S129" i="18"/>
  <c r="R129" i="18"/>
  <c r="Q129" i="18"/>
  <c r="P129" i="18"/>
  <c r="O129" i="18"/>
  <c r="AN129" i="18" s="1"/>
  <c r="N129" i="18"/>
  <c r="M129" i="18"/>
  <c r="L129" i="18"/>
  <c r="K129" i="18"/>
  <c r="J129" i="18"/>
  <c r="I129" i="18"/>
  <c r="H129" i="18"/>
  <c r="G129" i="18"/>
  <c r="AO129" i="18" s="1"/>
  <c r="F129" i="18"/>
  <c r="E129" i="18"/>
  <c r="D129" i="18"/>
  <c r="AJ128" i="18"/>
  <c r="AQ128" i="18" s="1"/>
  <c r="AI128" i="18"/>
  <c r="AH128" i="18"/>
  <c r="AG128" i="18"/>
  <c r="AF128" i="18"/>
  <c r="AE128" i="18"/>
  <c r="AD128" i="18"/>
  <c r="AC128" i="18"/>
  <c r="AB128" i="18"/>
  <c r="AL128" i="18" s="1"/>
  <c r="AA128" i="18"/>
  <c r="Z128" i="18"/>
  <c r="Y128" i="18"/>
  <c r="X128" i="18"/>
  <c r="W128" i="18"/>
  <c r="V128" i="18"/>
  <c r="U128" i="18"/>
  <c r="T128" i="18"/>
  <c r="AM128" i="18" s="1"/>
  <c r="S128" i="18"/>
  <c r="R128" i="18"/>
  <c r="Q128" i="18"/>
  <c r="P128" i="18"/>
  <c r="O128" i="18"/>
  <c r="N128" i="18"/>
  <c r="M128" i="18"/>
  <c r="L128" i="18"/>
  <c r="AN128" i="18" s="1"/>
  <c r="K128" i="18"/>
  <c r="J128" i="18"/>
  <c r="I128" i="18"/>
  <c r="H128" i="18"/>
  <c r="G128" i="18"/>
  <c r="F128" i="18"/>
  <c r="E128" i="18"/>
  <c r="D128" i="18"/>
  <c r="AO128" i="18" s="1"/>
  <c r="AM127" i="18"/>
  <c r="AJ127" i="18"/>
  <c r="AQ127" i="18" s="1"/>
  <c r="AI127" i="18"/>
  <c r="AH127" i="18"/>
  <c r="AG127" i="18"/>
  <c r="AF127" i="18"/>
  <c r="AE127" i="18"/>
  <c r="AD127" i="18"/>
  <c r="AC127" i="18"/>
  <c r="AB127" i="18"/>
  <c r="AL127" i="18" s="1"/>
  <c r="AA127" i="18"/>
  <c r="Z127" i="18"/>
  <c r="Y127" i="18"/>
  <c r="X127" i="18"/>
  <c r="W127" i="18"/>
  <c r="V127" i="18"/>
  <c r="U127" i="18"/>
  <c r="T127" i="18"/>
  <c r="S127" i="18"/>
  <c r="R127" i="18"/>
  <c r="Q127" i="18"/>
  <c r="P127" i="18"/>
  <c r="O127" i="18"/>
  <c r="N127" i="18"/>
  <c r="M127" i="18"/>
  <c r="L127" i="18"/>
  <c r="K127" i="18"/>
  <c r="J127" i="18"/>
  <c r="I127" i="18"/>
  <c r="H127" i="18"/>
  <c r="G127" i="18"/>
  <c r="F127" i="18"/>
  <c r="E127" i="18"/>
  <c r="D127" i="18"/>
  <c r="AJ126" i="18"/>
  <c r="AQ126" i="18" s="1"/>
  <c r="AI126" i="18"/>
  <c r="AH126" i="18"/>
  <c r="AG126" i="18"/>
  <c r="AF126" i="18"/>
  <c r="AE126" i="18"/>
  <c r="AD126" i="18"/>
  <c r="AC126" i="18"/>
  <c r="AL126" i="18" s="1"/>
  <c r="AB126" i="18"/>
  <c r="AA126" i="18"/>
  <c r="Z126" i="18"/>
  <c r="Y126" i="18"/>
  <c r="X126" i="18"/>
  <c r="W126" i="18"/>
  <c r="V126" i="18"/>
  <c r="U126" i="18"/>
  <c r="T126" i="18"/>
  <c r="S126" i="18"/>
  <c r="R126" i="18"/>
  <c r="Q126" i="18"/>
  <c r="P126" i="18"/>
  <c r="O126" i="18"/>
  <c r="N126" i="18"/>
  <c r="M126" i="18"/>
  <c r="L126" i="18"/>
  <c r="K126" i="18"/>
  <c r="J126" i="18"/>
  <c r="I126" i="18"/>
  <c r="H126" i="18"/>
  <c r="G126" i="18"/>
  <c r="F126" i="18"/>
  <c r="E126" i="18"/>
  <c r="D126" i="18"/>
  <c r="AJ125" i="18"/>
  <c r="AQ125" i="18" s="1"/>
  <c r="AI125" i="18"/>
  <c r="AH125" i="18"/>
  <c r="AG125" i="18"/>
  <c r="AF125" i="18"/>
  <c r="AE125" i="18"/>
  <c r="AD125" i="18"/>
  <c r="AC125" i="18"/>
  <c r="AB125" i="18"/>
  <c r="AL125" i="18" s="1"/>
  <c r="AA125" i="18"/>
  <c r="Z125" i="18"/>
  <c r="Y125" i="18"/>
  <c r="X125" i="18"/>
  <c r="W125" i="18"/>
  <c r="V125" i="18"/>
  <c r="U125" i="18"/>
  <c r="T125" i="18"/>
  <c r="AM125" i="18" s="1"/>
  <c r="S125" i="18"/>
  <c r="R125" i="18"/>
  <c r="Q125" i="18"/>
  <c r="P125" i="18"/>
  <c r="O125" i="18"/>
  <c r="N125" i="18"/>
  <c r="M125" i="18"/>
  <c r="L125" i="18"/>
  <c r="AN125" i="18" s="1"/>
  <c r="K125" i="18"/>
  <c r="J125" i="18"/>
  <c r="I125" i="18"/>
  <c r="H125" i="18"/>
  <c r="G125" i="18"/>
  <c r="F125" i="18"/>
  <c r="E125" i="18"/>
  <c r="D125" i="18"/>
  <c r="AO125" i="18" s="1"/>
  <c r="AQ124" i="18"/>
  <c r="AJ124" i="18"/>
  <c r="AI124" i="18"/>
  <c r="AH124" i="18"/>
  <c r="AG124" i="18"/>
  <c r="AF124" i="18"/>
  <c r="AE124" i="18"/>
  <c r="AD124" i="18"/>
  <c r="AC124" i="18"/>
  <c r="AB124" i="18"/>
  <c r="AA124" i="18"/>
  <c r="Z124" i="18"/>
  <c r="Y124" i="18"/>
  <c r="X124" i="18"/>
  <c r="W124" i="18"/>
  <c r="V124" i="18"/>
  <c r="U124" i="18"/>
  <c r="T124" i="18"/>
  <c r="S124" i="18"/>
  <c r="R124" i="18"/>
  <c r="Q124" i="18"/>
  <c r="P124" i="18"/>
  <c r="O124" i="18"/>
  <c r="N124" i="18"/>
  <c r="M124" i="18"/>
  <c r="L124" i="18"/>
  <c r="K124" i="18"/>
  <c r="J124" i="18"/>
  <c r="I124" i="18"/>
  <c r="H124" i="18"/>
  <c r="G124" i="18"/>
  <c r="F124" i="18"/>
  <c r="E124" i="18"/>
  <c r="D124" i="18"/>
  <c r="AQ123" i="18"/>
  <c r="AO123" i="18"/>
  <c r="AN123" i="18"/>
  <c r="AJ123" i="18"/>
  <c r="AI123" i="18"/>
  <c r="AH123" i="18"/>
  <c r="AG123" i="18"/>
  <c r="AF123" i="18"/>
  <c r="AE123" i="18"/>
  <c r="AD123" i="18"/>
  <c r="AC123" i="18"/>
  <c r="AB123" i="18"/>
  <c r="AA123" i="18"/>
  <c r="Z123" i="18"/>
  <c r="Y123" i="18"/>
  <c r="X123" i="18"/>
  <c r="W123" i="18"/>
  <c r="V123" i="18"/>
  <c r="AM123" i="18" s="1"/>
  <c r="U123" i="18"/>
  <c r="T123" i="18"/>
  <c r="S123" i="18"/>
  <c r="R123" i="18"/>
  <c r="Q123" i="18"/>
  <c r="P123" i="18"/>
  <c r="O123" i="18"/>
  <c r="N123" i="18"/>
  <c r="M123" i="18"/>
  <c r="L123" i="18"/>
  <c r="K123" i="18"/>
  <c r="J123" i="18"/>
  <c r="I123" i="18"/>
  <c r="H123" i="18"/>
  <c r="G123" i="18"/>
  <c r="F123" i="18"/>
  <c r="E123" i="18"/>
  <c r="D123" i="18"/>
  <c r="AQ122" i="18"/>
  <c r="AJ122" i="18"/>
  <c r="AI122" i="18"/>
  <c r="AH122" i="18"/>
  <c r="AG122" i="18"/>
  <c r="AF122" i="18"/>
  <c r="AE122" i="18"/>
  <c r="AD122" i="18"/>
  <c r="AC122" i="18"/>
  <c r="AB122" i="18"/>
  <c r="AA122" i="18"/>
  <c r="Z122" i="18"/>
  <c r="Y122" i="18"/>
  <c r="X122" i="18"/>
  <c r="W122" i="18"/>
  <c r="V122" i="18"/>
  <c r="AM122" i="18" s="1"/>
  <c r="U122" i="18"/>
  <c r="T122" i="18"/>
  <c r="S122" i="18"/>
  <c r="R122" i="18"/>
  <c r="Q122" i="18"/>
  <c r="P122" i="18"/>
  <c r="O122" i="18"/>
  <c r="N122" i="18"/>
  <c r="AN122" i="18" s="1"/>
  <c r="M122" i="18"/>
  <c r="L122" i="18"/>
  <c r="K122" i="18"/>
  <c r="J122" i="18"/>
  <c r="I122" i="18"/>
  <c r="H122" i="18"/>
  <c r="G122" i="18"/>
  <c r="AO122" i="18" s="1"/>
  <c r="F122" i="18"/>
  <c r="E122" i="18"/>
  <c r="D122" i="18"/>
  <c r="AJ121" i="18"/>
  <c r="AQ121" i="18" s="1"/>
  <c r="AI121" i="18"/>
  <c r="AH121" i="18"/>
  <c r="AG121" i="18"/>
  <c r="AF121" i="18"/>
  <c r="AE121" i="18"/>
  <c r="AD121" i="18"/>
  <c r="AC121" i="18"/>
  <c r="AB121" i="18"/>
  <c r="AA121" i="18"/>
  <c r="Z121" i="18"/>
  <c r="Y121" i="18"/>
  <c r="X121" i="18"/>
  <c r="W121" i="18"/>
  <c r="V121" i="18"/>
  <c r="U121" i="18"/>
  <c r="T121" i="18"/>
  <c r="S121" i="18"/>
  <c r="R121" i="18"/>
  <c r="Q121" i="18"/>
  <c r="P121" i="18"/>
  <c r="O121" i="18"/>
  <c r="AN121" i="18" s="1"/>
  <c r="N121" i="18"/>
  <c r="M121" i="18"/>
  <c r="L121" i="18"/>
  <c r="K121" i="18"/>
  <c r="J121" i="18"/>
  <c r="I121" i="18"/>
  <c r="H121" i="18"/>
  <c r="G121" i="18"/>
  <c r="AO121" i="18" s="1"/>
  <c r="F121" i="18"/>
  <c r="E121" i="18"/>
  <c r="D121" i="18"/>
  <c r="AJ120" i="18"/>
  <c r="AQ120" i="18" s="1"/>
  <c r="AR55" i="18" s="1"/>
  <c r="AI120" i="18"/>
  <c r="AH120" i="18"/>
  <c r="AG120" i="18"/>
  <c r="AF120" i="18"/>
  <c r="AE120" i="18"/>
  <c r="AD120" i="18"/>
  <c r="AC120" i="18"/>
  <c r="AB120" i="18"/>
  <c r="AL120" i="18" s="1"/>
  <c r="AA120" i="18"/>
  <c r="Z120" i="18"/>
  <c r="Y120" i="18"/>
  <c r="X120" i="18"/>
  <c r="W120" i="18"/>
  <c r="V120" i="18"/>
  <c r="U120" i="18"/>
  <c r="T120" i="18"/>
  <c r="AM120" i="18" s="1"/>
  <c r="S120" i="18"/>
  <c r="R120" i="18"/>
  <c r="Q120" i="18"/>
  <c r="P120" i="18"/>
  <c r="O120" i="18"/>
  <c r="N120" i="18"/>
  <c r="M120" i="18"/>
  <c r="L120" i="18"/>
  <c r="AN120" i="18" s="1"/>
  <c r="K120" i="18"/>
  <c r="J120" i="18"/>
  <c r="I120" i="18"/>
  <c r="H120" i="18"/>
  <c r="G120" i="18"/>
  <c r="F120" i="18"/>
  <c r="E120" i="18"/>
  <c r="D120" i="18"/>
  <c r="AO120" i="18" s="1"/>
  <c r="AJ119" i="18"/>
  <c r="AQ119" i="18" s="1"/>
  <c r="AI119" i="18"/>
  <c r="AH119" i="18"/>
  <c r="AG119" i="18"/>
  <c r="AF119" i="18"/>
  <c r="AE119" i="18"/>
  <c r="AD119" i="18"/>
  <c r="AC119" i="18"/>
  <c r="AB119" i="18"/>
  <c r="AA119" i="18"/>
  <c r="Z119" i="18"/>
  <c r="Y119" i="18"/>
  <c r="X119" i="18"/>
  <c r="W119" i="18"/>
  <c r="V119" i="18"/>
  <c r="AM119" i="18" s="1"/>
  <c r="U119" i="18"/>
  <c r="T119" i="18"/>
  <c r="S119" i="18"/>
  <c r="R119" i="18"/>
  <c r="Q119" i="18"/>
  <c r="P119" i="18"/>
  <c r="O119" i="18"/>
  <c r="N119" i="18"/>
  <c r="M119" i="18"/>
  <c r="L119" i="18"/>
  <c r="K119" i="18"/>
  <c r="J119" i="18"/>
  <c r="I119" i="18"/>
  <c r="H119" i="18"/>
  <c r="G119" i="18"/>
  <c r="F119" i="18"/>
  <c r="E119" i="18"/>
  <c r="D119" i="18"/>
  <c r="AJ118" i="18"/>
  <c r="AQ118" i="18" s="1"/>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K118" i="18"/>
  <c r="J118" i="18"/>
  <c r="I118" i="18"/>
  <c r="H118" i="18"/>
  <c r="G118" i="18"/>
  <c r="F118" i="18"/>
  <c r="E118" i="18"/>
  <c r="D118" i="18"/>
  <c r="AJ117" i="18"/>
  <c r="AQ117" i="18" s="1"/>
  <c r="AI117" i="18"/>
  <c r="AH117" i="18"/>
  <c r="AG117" i="18"/>
  <c r="AF117" i="18"/>
  <c r="AE117" i="18"/>
  <c r="AD117" i="18"/>
  <c r="AC117" i="18"/>
  <c r="AB117" i="18"/>
  <c r="AL117" i="18" s="1"/>
  <c r="AA117" i="18"/>
  <c r="Z117" i="18"/>
  <c r="Y117" i="18"/>
  <c r="X117" i="18"/>
  <c r="W117" i="18"/>
  <c r="V117" i="18"/>
  <c r="U117" i="18"/>
  <c r="T117" i="18"/>
  <c r="AM117" i="18" s="1"/>
  <c r="S117" i="18"/>
  <c r="R117" i="18"/>
  <c r="Q117" i="18"/>
  <c r="P117" i="18"/>
  <c r="O117" i="18"/>
  <c r="N117" i="18"/>
  <c r="M117" i="18"/>
  <c r="L117" i="18"/>
  <c r="AN117" i="18" s="1"/>
  <c r="K117" i="18"/>
  <c r="J117" i="18"/>
  <c r="I117" i="18"/>
  <c r="H117" i="18"/>
  <c r="G117" i="18"/>
  <c r="F117" i="18"/>
  <c r="E117" i="18"/>
  <c r="D117" i="18"/>
  <c r="AO117" i="18" s="1"/>
  <c r="AQ116" i="18"/>
  <c r="AJ116" i="18"/>
  <c r="AI116" i="18"/>
  <c r="AH116" i="18"/>
  <c r="AG116" i="18"/>
  <c r="AF116" i="18"/>
  <c r="AE116" i="18"/>
  <c r="AD116" i="18"/>
  <c r="AC116" i="18"/>
  <c r="AB116" i="18"/>
  <c r="AA116" i="18"/>
  <c r="Z116" i="18"/>
  <c r="Y116" i="18"/>
  <c r="X116" i="18"/>
  <c r="W116" i="18"/>
  <c r="V116" i="18"/>
  <c r="U116" i="18"/>
  <c r="T116" i="18"/>
  <c r="S116" i="18"/>
  <c r="R116" i="18"/>
  <c r="Q116" i="18"/>
  <c r="P116" i="18"/>
  <c r="O116" i="18"/>
  <c r="N116" i="18"/>
  <c r="M116" i="18"/>
  <c r="L116" i="18"/>
  <c r="K116" i="18"/>
  <c r="J116" i="18"/>
  <c r="I116" i="18"/>
  <c r="H116" i="18"/>
  <c r="G116" i="18"/>
  <c r="F116" i="18"/>
  <c r="E116" i="18"/>
  <c r="D116" i="18"/>
  <c r="AQ115" i="18"/>
  <c r="AO115" i="18"/>
  <c r="AN115" i="18"/>
  <c r="AJ115" i="18"/>
  <c r="AI115" i="18"/>
  <c r="AH115" i="18"/>
  <c r="AG115" i="18"/>
  <c r="AF115" i="18"/>
  <c r="AE115" i="18"/>
  <c r="AD115" i="18"/>
  <c r="AC115" i="18"/>
  <c r="AB115" i="18"/>
  <c r="AA115" i="18"/>
  <c r="Z115" i="18"/>
  <c r="Y115" i="18"/>
  <c r="X115" i="18"/>
  <c r="W115" i="18"/>
  <c r="V115" i="18"/>
  <c r="AM115" i="18" s="1"/>
  <c r="U115" i="18"/>
  <c r="T115" i="18"/>
  <c r="S115" i="18"/>
  <c r="R115" i="18"/>
  <c r="Q115" i="18"/>
  <c r="P115" i="18"/>
  <c r="O115" i="18"/>
  <c r="N115" i="18"/>
  <c r="M115" i="18"/>
  <c r="L115" i="18"/>
  <c r="K115" i="18"/>
  <c r="J115" i="18"/>
  <c r="I115" i="18"/>
  <c r="H115" i="18"/>
  <c r="G115" i="18"/>
  <c r="F115" i="18"/>
  <c r="E115" i="18"/>
  <c r="D115" i="18"/>
  <c r="AQ114" i="18"/>
  <c r="AJ114" i="18"/>
  <c r="AI114" i="18"/>
  <c r="AH114" i="18"/>
  <c r="AG114" i="18"/>
  <c r="AF114" i="18"/>
  <c r="AE114" i="18"/>
  <c r="AD114" i="18"/>
  <c r="AC114" i="18"/>
  <c r="AB114" i="18"/>
  <c r="AA114" i="18"/>
  <c r="Z114" i="18"/>
  <c r="Y114" i="18"/>
  <c r="X114" i="18"/>
  <c r="W114" i="18"/>
  <c r="AM114" i="18" s="1"/>
  <c r="V114" i="18"/>
  <c r="U114" i="18"/>
  <c r="T114" i="18"/>
  <c r="S114" i="18"/>
  <c r="R114" i="18"/>
  <c r="Q114" i="18"/>
  <c r="P114" i="18"/>
  <c r="O114" i="18"/>
  <c r="N114" i="18"/>
  <c r="AN114" i="18" s="1"/>
  <c r="M114" i="18"/>
  <c r="L114" i="18"/>
  <c r="K114" i="18"/>
  <c r="J114" i="18"/>
  <c r="I114" i="18"/>
  <c r="H114" i="18"/>
  <c r="G114" i="18"/>
  <c r="AO114" i="18" s="1"/>
  <c r="F114" i="18"/>
  <c r="E114" i="18"/>
  <c r="D114" i="18"/>
  <c r="AO113" i="18"/>
  <c r="AN113" i="18"/>
  <c r="AJ113" i="18"/>
  <c r="AQ113" i="18" s="1"/>
  <c r="AI113" i="18"/>
  <c r="AH113" i="18"/>
  <c r="AG113" i="18"/>
  <c r="AF113" i="18"/>
  <c r="AE113" i="18"/>
  <c r="AD113" i="18"/>
  <c r="AC113" i="18"/>
  <c r="AL113" i="18" s="1"/>
  <c r="AB113" i="18"/>
  <c r="AA113" i="18"/>
  <c r="Z113" i="18"/>
  <c r="Y113" i="18"/>
  <c r="X113" i="18"/>
  <c r="W113" i="18"/>
  <c r="V113" i="18"/>
  <c r="U113" i="18"/>
  <c r="AM113" i="18" s="1"/>
  <c r="T113" i="18"/>
  <c r="S113" i="18"/>
  <c r="R113" i="18"/>
  <c r="Q113" i="18"/>
  <c r="P113" i="18"/>
  <c r="O113" i="18"/>
  <c r="N113" i="18"/>
  <c r="M113" i="18"/>
  <c r="L113" i="18"/>
  <c r="K113" i="18"/>
  <c r="J113" i="18"/>
  <c r="I113" i="18"/>
  <c r="H113" i="18"/>
  <c r="G113" i="18"/>
  <c r="F113" i="18"/>
  <c r="E113" i="18"/>
  <c r="D113" i="18"/>
  <c r="AJ112" i="18"/>
  <c r="AQ112" i="18" s="1"/>
  <c r="AI112" i="18"/>
  <c r="AH112" i="18"/>
  <c r="AG112" i="18"/>
  <c r="AF112" i="18"/>
  <c r="AE112" i="18"/>
  <c r="AD112" i="18"/>
  <c r="AC112" i="18"/>
  <c r="AB112" i="18"/>
  <c r="AL112" i="18" s="1"/>
  <c r="AA112" i="18"/>
  <c r="Z112" i="18"/>
  <c r="Y112" i="18"/>
  <c r="X112" i="18"/>
  <c r="W112" i="18"/>
  <c r="V112" i="18"/>
  <c r="U112" i="18"/>
  <c r="T112" i="18"/>
  <c r="AM112" i="18" s="1"/>
  <c r="S112" i="18"/>
  <c r="R112" i="18"/>
  <c r="Q112" i="18"/>
  <c r="P112" i="18"/>
  <c r="O112" i="18"/>
  <c r="N112" i="18"/>
  <c r="M112" i="18"/>
  <c r="L112" i="18"/>
  <c r="AN112" i="18" s="1"/>
  <c r="K112" i="18"/>
  <c r="J112" i="18"/>
  <c r="I112" i="18"/>
  <c r="H112" i="18"/>
  <c r="G112" i="18"/>
  <c r="F112" i="18"/>
  <c r="E112" i="18"/>
  <c r="D112" i="18"/>
  <c r="AO112" i="18" s="1"/>
  <c r="AJ111" i="18"/>
  <c r="AQ111" i="18" s="1"/>
  <c r="AI111" i="18"/>
  <c r="AH111" i="18"/>
  <c r="AG111" i="18"/>
  <c r="AF111" i="18"/>
  <c r="AE111" i="18"/>
  <c r="AD111" i="18"/>
  <c r="AC111" i="18"/>
  <c r="AB111" i="18"/>
  <c r="AA111" i="18"/>
  <c r="Z111" i="18"/>
  <c r="Y111" i="18"/>
  <c r="X111" i="18"/>
  <c r="W111" i="18"/>
  <c r="V111" i="18"/>
  <c r="AM111" i="18" s="1"/>
  <c r="U111" i="18"/>
  <c r="T111" i="18"/>
  <c r="S111" i="18"/>
  <c r="R111" i="18"/>
  <c r="Q111" i="18"/>
  <c r="P111" i="18"/>
  <c r="O111" i="18"/>
  <c r="N111" i="18"/>
  <c r="M111" i="18"/>
  <c r="L111" i="18"/>
  <c r="K111" i="18"/>
  <c r="J111" i="18"/>
  <c r="I111" i="18"/>
  <c r="H111" i="18"/>
  <c r="G111" i="18"/>
  <c r="F111" i="18"/>
  <c r="E111" i="18"/>
  <c r="D111" i="18"/>
  <c r="AJ110" i="18"/>
  <c r="AQ110" i="18" s="1"/>
  <c r="AI110" i="18"/>
  <c r="AH110" i="18"/>
  <c r="AG110" i="18"/>
  <c r="AF110" i="18"/>
  <c r="AE110" i="18"/>
  <c r="AD110" i="18"/>
  <c r="AC110" i="18"/>
  <c r="AB110" i="18"/>
  <c r="AA110" i="18"/>
  <c r="Z110" i="18"/>
  <c r="Y110" i="18"/>
  <c r="X110" i="18"/>
  <c r="W110" i="18"/>
  <c r="V110" i="18"/>
  <c r="U110" i="18"/>
  <c r="T110" i="18"/>
  <c r="S110" i="18"/>
  <c r="R110" i="18"/>
  <c r="Q110" i="18"/>
  <c r="P110" i="18"/>
  <c r="O110" i="18"/>
  <c r="N110" i="18"/>
  <c r="M110" i="18"/>
  <c r="L110" i="18"/>
  <c r="K110" i="18"/>
  <c r="J110" i="18"/>
  <c r="I110" i="18"/>
  <c r="H110" i="18"/>
  <c r="G110" i="18"/>
  <c r="F110" i="18"/>
  <c r="E110" i="18"/>
  <c r="D110" i="18"/>
  <c r="AQ109" i="18"/>
  <c r="AR44" i="18" s="1"/>
  <c r="AJ109" i="18"/>
  <c r="AI109" i="18"/>
  <c r="AH109" i="18"/>
  <c r="AG109" i="18"/>
  <c r="AF109" i="18"/>
  <c r="AE109" i="18"/>
  <c r="AD109" i="18"/>
  <c r="AC109" i="18"/>
  <c r="AB109" i="18"/>
  <c r="AL109" i="18" s="1"/>
  <c r="AA109" i="18"/>
  <c r="Z109" i="18"/>
  <c r="Y109" i="18"/>
  <c r="X109" i="18"/>
  <c r="W109" i="18"/>
  <c r="V109" i="18"/>
  <c r="U109" i="18"/>
  <c r="T109" i="18"/>
  <c r="AM109" i="18" s="1"/>
  <c r="S109" i="18"/>
  <c r="R109" i="18"/>
  <c r="Q109" i="18"/>
  <c r="P109" i="18"/>
  <c r="O109" i="18"/>
  <c r="N109" i="18"/>
  <c r="M109" i="18"/>
  <c r="L109" i="18"/>
  <c r="AN109" i="18" s="1"/>
  <c r="K109" i="18"/>
  <c r="J109" i="18"/>
  <c r="I109" i="18"/>
  <c r="H109" i="18"/>
  <c r="G109" i="18"/>
  <c r="F109" i="18"/>
  <c r="E109" i="18"/>
  <c r="D109" i="18"/>
  <c r="AO109" i="18" s="1"/>
  <c r="AQ108" i="18"/>
  <c r="AJ108" i="18"/>
  <c r="AI108" i="18"/>
  <c r="AH108" i="18"/>
  <c r="AG108" i="18"/>
  <c r="AF108" i="18"/>
  <c r="AE108" i="18"/>
  <c r="AD108" i="18"/>
  <c r="AC108" i="18"/>
  <c r="AB108" i="18"/>
  <c r="AA108" i="18"/>
  <c r="Z108" i="18"/>
  <c r="Y108" i="18"/>
  <c r="X108" i="18"/>
  <c r="W108" i="18"/>
  <c r="V108" i="18"/>
  <c r="U108" i="18"/>
  <c r="T108" i="18"/>
  <c r="S108" i="18"/>
  <c r="R108" i="18"/>
  <c r="Q108" i="18"/>
  <c r="P108" i="18"/>
  <c r="O108" i="18"/>
  <c r="N108" i="18"/>
  <c r="M108" i="18"/>
  <c r="L108" i="18"/>
  <c r="K108" i="18"/>
  <c r="J108" i="18"/>
  <c r="I108" i="18"/>
  <c r="H108" i="18"/>
  <c r="AO108" i="18" s="1"/>
  <c r="G108" i="18"/>
  <c r="F108" i="18"/>
  <c r="E108" i="18"/>
  <c r="D108" i="18"/>
  <c r="AQ107" i="18"/>
  <c r="AO107" i="18"/>
  <c r="AN107" i="18"/>
  <c r="AJ107" i="18"/>
  <c r="AI107" i="18"/>
  <c r="AH107" i="18"/>
  <c r="AG107" i="18"/>
  <c r="AF107" i="18"/>
  <c r="AE107" i="18"/>
  <c r="AD107" i="18"/>
  <c r="AC107" i="18"/>
  <c r="AB107" i="18"/>
  <c r="AA107" i="18"/>
  <c r="Z107" i="18"/>
  <c r="Y107" i="18"/>
  <c r="X107" i="18"/>
  <c r="W107" i="18"/>
  <c r="V107" i="18"/>
  <c r="AM107" i="18" s="1"/>
  <c r="U107" i="18"/>
  <c r="T107" i="18"/>
  <c r="S107" i="18"/>
  <c r="R107" i="18"/>
  <c r="Q107" i="18"/>
  <c r="P107" i="18"/>
  <c r="O107" i="18"/>
  <c r="N107" i="18"/>
  <c r="M107" i="18"/>
  <c r="L107" i="18"/>
  <c r="K107" i="18"/>
  <c r="J107" i="18"/>
  <c r="I107" i="18"/>
  <c r="H107" i="18"/>
  <c r="G107" i="18"/>
  <c r="F107" i="18"/>
  <c r="E107" i="18"/>
  <c r="D107" i="18"/>
  <c r="AQ106" i="18"/>
  <c r="AJ106" i="18"/>
  <c r="AI106" i="18"/>
  <c r="AH106" i="18"/>
  <c r="AG106" i="18"/>
  <c r="AF106" i="18"/>
  <c r="AE106" i="18"/>
  <c r="AD106" i="18"/>
  <c r="AC106" i="18"/>
  <c r="AB106" i="18"/>
  <c r="AA106" i="18"/>
  <c r="Z106" i="18"/>
  <c r="Y106" i="18"/>
  <c r="X106" i="18"/>
  <c r="W106" i="18"/>
  <c r="AM106" i="18" s="1"/>
  <c r="V106" i="18"/>
  <c r="U106" i="18"/>
  <c r="T106" i="18"/>
  <c r="S106" i="18"/>
  <c r="R106" i="18"/>
  <c r="Q106" i="18"/>
  <c r="P106" i="18"/>
  <c r="O106" i="18"/>
  <c r="N106" i="18"/>
  <c r="AN106" i="18" s="1"/>
  <c r="M106" i="18"/>
  <c r="L106" i="18"/>
  <c r="K106" i="18"/>
  <c r="J106" i="18"/>
  <c r="I106" i="18"/>
  <c r="H106" i="18"/>
  <c r="G106" i="18"/>
  <c r="AO106" i="18" s="1"/>
  <c r="F106" i="18"/>
  <c r="E106" i="18"/>
  <c r="D106" i="18"/>
  <c r="AJ105" i="18"/>
  <c r="AQ105" i="18" s="1"/>
  <c r="AI105" i="18"/>
  <c r="AH105" i="18"/>
  <c r="AG105" i="18"/>
  <c r="AF105" i="18"/>
  <c r="AE105" i="18"/>
  <c r="AD105" i="18"/>
  <c r="AC105" i="18"/>
  <c r="AB105" i="18"/>
  <c r="AA105" i="18"/>
  <c r="Z105" i="18"/>
  <c r="Y105" i="18"/>
  <c r="X105" i="18"/>
  <c r="W105" i="18"/>
  <c r="V105" i="18"/>
  <c r="U105" i="18"/>
  <c r="T105" i="18"/>
  <c r="S105" i="18"/>
  <c r="R105" i="18"/>
  <c r="Q105" i="18"/>
  <c r="P105" i="18"/>
  <c r="AN105" i="18" s="1"/>
  <c r="O105" i="18"/>
  <c r="N105" i="18"/>
  <c r="M105" i="18"/>
  <c r="L105" i="18"/>
  <c r="K105" i="18"/>
  <c r="J105" i="18"/>
  <c r="I105" i="18"/>
  <c r="H105" i="18"/>
  <c r="AO105" i="18" s="1"/>
  <c r="G105" i="18"/>
  <c r="F105" i="18"/>
  <c r="E105" i="18"/>
  <c r="D105" i="18"/>
  <c r="AJ104" i="18"/>
  <c r="AQ104" i="18" s="1"/>
  <c r="AI104" i="18"/>
  <c r="AH104" i="18"/>
  <c r="AG104" i="18"/>
  <c r="AF104" i="18"/>
  <c r="AE104" i="18"/>
  <c r="AD104" i="18"/>
  <c r="AC104" i="18"/>
  <c r="AB104" i="18"/>
  <c r="AL104" i="18" s="1"/>
  <c r="AA104" i="18"/>
  <c r="Z104" i="18"/>
  <c r="Y104" i="18"/>
  <c r="X104" i="18"/>
  <c r="W104" i="18"/>
  <c r="V104" i="18"/>
  <c r="U104" i="18"/>
  <c r="T104" i="18"/>
  <c r="AM104" i="18" s="1"/>
  <c r="S104" i="18"/>
  <c r="R104" i="18"/>
  <c r="Q104" i="18"/>
  <c r="P104" i="18"/>
  <c r="O104" i="18"/>
  <c r="N104" i="18"/>
  <c r="M104" i="18"/>
  <c r="L104" i="18"/>
  <c r="AN104" i="18" s="1"/>
  <c r="K104" i="18"/>
  <c r="J104" i="18"/>
  <c r="I104" i="18"/>
  <c r="H104" i="18"/>
  <c r="G104" i="18"/>
  <c r="F104" i="18"/>
  <c r="E104" i="18"/>
  <c r="D104" i="18"/>
  <c r="AO104" i="18" s="1"/>
  <c r="AM103" i="18"/>
  <c r="AJ103" i="18"/>
  <c r="AQ103" i="18" s="1"/>
  <c r="AI103" i="18"/>
  <c r="AH103" i="18"/>
  <c r="AG103" i="18"/>
  <c r="AF103" i="18"/>
  <c r="AE103" i="18"/>
  <c r="AD103" i="18"/>
  <c r="AC103" i="18"/>
  <c r="AB103" i="18"/>
  <c r="AL103" i="18" s="1"/>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J101" i="18"/>
  <c r="AI101" i="18"/>
  <c r="AH101" i="18"/>
  <c r="AG101" i="18"/>
  <c r="AF101" i="18"/>
  <c r="AE101" i="18"/>
  <c r="AD101" i="18"/>
  <c r="AC101" i="18"/>
  <c r="AB101" i="18"/>
  <c r="AA101" i="18"/>
  <c r="Z101" i="18"/>
  <c r="Y101" i="18"/>
  <c r="X101" i="18"/>
  <c r="W101" i="18"/>
  <c r="V101" i="18"/>
  <c r="U101" i="18"/>
  <c r="T101" i="18"/>
  <c r="AM101" i="18" s="1"/>
  <c r="S101" i="18"/>
  <c r="R101" i="18"/>
  <c r="Q101" i="18"/>
  <c r="P101" i="18"/>
  <c r="O101" i="18"/>
  <c r="N101" i="18"/>
  <c r="M101" i="18"/>
  <c r="L101" i="18"/>
  <c r="AN101" i="18" s="1"/>
  <c r="K101" i="18"/>
  <c r="J101" i="18"/>
  <c r="I101" i="18"/>
  <c r="H101" i="18"/>
  <c r="G101" i="18"/>
  <c r="F101" i="18"/>
  <c r="E101" i="18"/>
  <c r="D101" i="18"/>
  <c r="AO101" i="18" s="1"/>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I100" i="18"/>
  <c r="H100" i="18"/>
  <c r="G100" i="18"/>
  <c r="F100" i="18"/>
  <c r="E100" i="18"/>
  <c r="D100" i="18"/>
  <c r="AO99" i="18"/>
  <c r="AJ99" i="18"/>
  <c r="AI99" i="18"/>
  <c r="AH99" i="18"/>
  <c r="AG99" i="18"/>
  <c r="AF99" i="18"/>
  <c r="AE99" i="18"/>
  <c r="AD99" i="18"/>
  <c r="AC99" i="18"/>
  <c r="AB99" i="18"/>
  <c r="AA99" i="18"/>
  <c r="Z99" i="18"/>
  <c r="Y99" i="18"/>
  <c r="X99" i="18"/>
  <c r="W99" i="18"/>
  <c r="V99" i="18"/>
  <c r="AM99" i="18" s="1"/>
  <c r="U99" i="18"/>
  <c r="T99" i="18"/>
  <c r="S99" i="18"/>
  <c r="R99" i="18"/>
  <c r="Q99" i="18"/>
  <c r="P99" i="18"/>
  <c r="O99" i="18"/>
  <c r="AN99" i="18" s="1"/>
  <c r="N99" i="18"/>
  <c r="M99" i="18"/>
  <c r="L99" i="18"/>
  <c r="K99" i="18"/>
  <c r="J99" i="18"/>
  <c r="I99" i="18"/>
  <c r="H99" i="18"/>
  <c r="G99" i="18"/>
  <c r="F99" i="18"/>
  <c r="E99" i="18"/>
  <c r="D99" i="18"/>
  <c r="AJ98" i="18"/>
  <c r="AI98" i="18"/>
  <c r="AH98" i="18"/>
  <c r="AG98" i="18"/>
  <c r="AF98" i="18"/>
  <c r="AE98" i="18"/>
  <c r="AD98" i="18"/>
  <c r="AC98" i="18"/>
  <c r="AB98" i="18"/>
  <c r="AA98" i="18"/>
  <c r="Z98" i="18"/>
  <c r="Y98" i="18"/>
  <c r="X98" i="18"/>
  <c r="W98" i="18"/>
  <c r="AM98" i="18" s="1"/>
  <c r="V98" i="18"/>
  <c r="U98" i="18"/>
  <c r="T98" i="18"/>
  <c r="S98" i="18"/>
  <c r="R98" i="18"/>
  <c r="Q98" i="18"/>
  <c r="P98" i="18"/>
  <c r="O98" i="18"/>
  <c r="N98" i="18"/>
  <c r="AN98" i="18" s="1"/>
  <c r="M98" i="18"/>
  <c r="L98" i="18"/>
  <c r="K98" i="18"/>
  <c r="J98" i="18"/>
  <c r="I98" i="18"/>
  <c r="H98" i="18"/>
  <c r="G98" i="18"/>
  <c r="AO98" i="18" s="1"/>
  <c r="F98" i="18"/>
  <c r="E98" i="18"/>
  <c r="D98" i="18"/>
  <c r="AN97" i="18"/>
  <c r="AJ97" i="18"/>
  <c r="AI97" i="18"/>
  <c r="AH97" i="18"/>
  <c r="AG97" i="18"/>
  <c r="AF97" i="18"/>
  <c r="AE97" i="18"/>
  <c r="AD97" i="18"/>
  <c r="AC97" i="18"/>
  <c r="AB97" i="18"/>
  <c r="AA97" i="18"/>
  <c r="Z97" i="18"/>
  <c r="Y97" i="18"/>
  <c r="X97" i="18"/>
  <c r="W97" i="18"/>
  <c r="V97" i="18"/>
  <c r="U97" i="18"/>
  <c r="AM97" i="18" s="1"/>
  <c r="T97" i="18"/>
  <c r="S97" i="18"/>
  <c r="R97" i="18"/>
  <c r="Q97" i="18"/>
  <c r="P97" i="18"/>
  <c r="O97" i="18"/>
  <c r="N97" i="18"/>
  <c r="M97" i="18"/>
  <c r="L97" i="18"/>
  <c r="K97" i="18"/>
  <c r="J97" i="18"/>
  <c r="I97" i="18"/>
  <c r="H97" i="18"/>
  <c r="AO97" i="18" s="1"/>
  <c r="G97" i="18"/>
  <c r="F97" i="18"/>
  <c r="E97" i="18"/>
  <c r="D97" i="18"/>
  <c r="AJ96" i="18"/>
  <c r="AQ96" i="18" s="1"/>
  <c r="AR31" i="18" s="1"/>
  <c r="AI96" i="18"/>
  <c r="AH96" i="18"/>
  <c r="AG96" i="18"/>
  <c r="AF96" i="18"/>
  <c r="AE96" i="18"/>
  <c r="AD96" i="18"/>
  <c r="AC96" i="18"/>
  <c r="AL96" i="18" s="1"/>
  <c r="AB96" i="18"/>
  <c r="AA96" i="18"/>
  <c r="Z96" i="18"/>
  <c r="Y96" i="18"/>
  <c r="X96" i="18"/>
  <c r="W96" i="18"/>
  <c r="V96" i="18"/>
  <c r="U96" i="18"/>
  <c r="T96" i="18"/>
  <c r="S96" i="18"/>
  <c r="R96" i="18"/>
  <c r="Q96" i="18"/>
  <c r="P96" i="18"/>
  <c r="O96" i="18"/>
  <c r="N96" i="18"/>
  <c r="M96" i="18"/>
  <c r="L96" i="18"/>
  <c r="K96" i="18"/>
  <c r="J96" i="18"/>
  <c r="I96" i="18"/>
  <c r="H96" i="18"/>
  <c r="G96" i="18"/>
  <c r="F96" i="18"/>
  <c r="E96" i="18"/>
  <c r="D96" i="18"/>
  <c r="AM95" i="18"/>
  <c r="AJ95" i="18"/>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G95" i="18"/>
  <c r="F95" i="18"/>
  <c r="E95" i="18"/>
  <c r="D95" i="18"/>
  <c r="AJ94" i="18"/>
  <c r="AI94" i="18"/>
  <c r="AH94" i="18"/>
  <c r="AG94" i="18"/>
  <c r="AF94" i="18"/>
  <c r="AE94" i="18"/>
  <c r="AD94" i="18"/>
  <c r="AC94" i="18"/>
  <c r="AB94" i="18"/>
  <c r="AA94" i="18"/>
  <c r="Z94" i="18"/>
  <c r="Y94" i="18"/>
  <c r="X94" i="18"/>
  <c r="W94" i="18"/>
  <c r="V94" i="18"/>
  <c r="U94" i="18"/>
  <c r="T94" i="18"/>
  <c r="S94" i="18"/>
  <c r="R94" i="18"/>
  <c r="Q94" i="18"/>
  <c r="P94" i="18"/>
  <c r="O94" i="18"/>
  <c r="N94" i="18"/>
  <c r="M94" i="18"/>
  <c r="L94" i="18"/>
  <c r="K94" i="18"/>
  <c r="J94" i="18"/>
  <c r="I94" i="18"/>
  <c r="H94" i="18"/>
  <c r="G94" i="18"/>
  <c r="F94" i="18"/>
  <c r="E94" i="18"/>
  <c r="D94" i="18"/>
  <c r="AJ93" i="18"/>
  <c r="AI93" i="18"/>
  <c r="AH93" i="18"/>
  <c r="AG93" i="18"/>
  <c r="AF93" i="18"/>
  <c r="AE93" i="18"/>
  <c r="AD93" i="18"/>
  <c r="AC93" i="18"/>
  <c r="AB93" i="18"/>
  <c r="AA93" i="18"/>
  <c r="Z93" i="18"/>
  <c r="Y93" i="18"/>
  <c r="X93" i="18"/>
  <c r="W93" i="18"/>
  <c r="V93" i="18"/>
  <c r="U93" i="18"/>
  <c r="T93" i="18"/>
  <c r="AM93" i="18" s="1"/>
  <c r="S93" i="18"/>
  <c r="R93" i="18"/>
  <c r="Q93" i="18"/>
  <c r="P93" i="18"/>
  <c r="O93" i="18"/>
  <c r="N93" i="18"/>
  <c r="M93" i="18"/>
  <c r="L93" i="18"/>
  <c r="AN93" i="18" s="1"/>
  <c r="K93" i="18"/>
  <c r="J93" i="18"/>
  <c r="I93" i="18"/>
  <c r="H93" i="18"/>
  <c r="G93" i="18"/>
  <c r="F93" i="18"/>
  <c r="E93" i="18"/>
  <c r="D93" i="18"/>
  <c r="AO93" i="18" s="1"/>
  <c r="AJ92" i="18"/>
  <c r="AI92" i="18"/>
  <c r="AH92" i="18"/>
  <c r="AG92" i="18"/>
  <c r="AF92" i="18"/>
  <c r="AE92" i="18"/>
  <c r="AD92" i="18"/>
  <c r="AC92" i="18"/>
  <c r="AB92" i="18"/>
  <c r="AA92" i="18"/>
  <c r="Z92" i="18"/>
  <c r="Y92" i="18"/>
  <c r="X92" i="18"/>
  <c r="W92" i="18"/>
  <c r="V92" i="18"/>
  <c r="U92" i="18"/>
  <c r="T92" i="18"/>
  <c r="S92" i="18"/>
  <c r="R92" i="18"/>
  <c r="Q92" i="18"/>
  <c r="P92" i="18"/>
  <c r="O92" i="18"/>
  <c r="N92" i="18"/>
  <c r="M92" i="18"/>
  <c r="L92" i="18"/>
  <c r="K92" i="18"/>
  <c r="J92" i="18"/>
  <c r="I92" i="18"/>
  <c r="H92" i="18"/>
  <c r="AO92" i="18" s="1"/>
  <c r="G92" i="18"/>
  <c r="F92" i="18"/>
  <c r="E92" i="18"/>
  <c r="D92" i="18"/>
  <c r="AO91" i="18"/>
  <c r="AN91" i="18"/>
  <c r="AJ91" i="18"/>
  <c r="AI91" i="18"/>
  <c r="AH91" i="18"/>
  <c r="AG91" i="18"/>
  <c r="AF91" i="18"/>
  <c r="AE91" i="18"/>
  <c r="AD91" i="18"/>
  <c r="AC91" i="18"/>
  <c r="AB91" i="18"/>
  <c r="AA91" i="18"/>
  <c r="Z91" i="18"/>
  <c r="Y91" i="18"/>
  <c r="X91" i="18"/>
  <c r="W91" i="18"/>
  <c r="V91" i="18"/>
  <c r="AM91" i="18" s="1"/>
  <c r="U91" i="18"/>
  <c r="T91" i="18"/>
  <c r="S91" i="18"/>
  <c r="R91" i="18"/>
  <c r="Q91" i="18"/>
  <c r="P91" i="18"/>
  <c r="O91" i="18"/>
  <c r="N91" i="18"/>
  <c r="M91" i="18"/>
  <c r="L91" i="18"/>
  <c r="K91" i="18"/>
  <c r="J91" i="18"/>
  <c r="I91" i="18"/>
  <c r="H91" i="18"/>
  <c r="G91" i="18"/>
  <c r="F91" i="18"/>
  <c r="E91" i="18"/>
  <c r="D91" i="18"/>
  <c r="AJ90" i="18"/>
  <c r="AI90" i="18"/>
  <c r="AH90" i="18"/>
  <c r="AG90" i="18"/>
  <c r="AF90" i="18"/>
  <c r="AE90" i="18"/>
  <c r="AD90" i="18"/>
  <c r="AC90" i="18"/>
  <c r="AB90" i="18"/>
  <c r="AA90" i="18"/>
  <c r="Z90" i="18"/>
  <c r="Y90" i="18"/>
  <c r="X90" i="18"/>
  <c r="W90" i="18"/>
  <c r="V90" i="18"/>
  <c r="U90" i="18"/>
  <c r="T90" i="18"/>
  <c r="S90" i="18"/>
  <c r="R90" i="18"/>
  <c r="Q90" i="18"/>
  <c r="P90" i="18"/>
  <c r="O90" i="18"/>
  <c r="N90" i="18"/>
  <c r="M90" i="18"/>
  <c r="L90" i="18"/>
  <c r="K90" i="18"/>
  <c r="J90" i="18"/>
  <c r="I90" i="18"/>
  <c r="H90" i="18"/>
  <c r="G90" i="18"/>
  <c r="AO90" i="18" s="1"/>
  <c r="F90" i="18"/>
  <c r="E90" i="18"/>
  <c r="D90" i="18"/>
  <c r="AO89" i="18"/>
  <c r="AJ89" i="18"/>
  <c r="AI89" i="18"/>
  <c r="AH89" i="18"/>
  <c r="AG89" i="18"/>
  <c r="AF89" i="18"/>
  <c r="AE89" i="18"/>
  <c r="AD89" i="18"/>
  <c r="AC89" i="18"/>
  <c r="AB89" i="18"/>
  <c r="AA89" i="18"/>
  <c r="Z89" i="18"/>
  <c r="Y89" i="18"/>
  <c r="X89" i="18"/>
  <c r="W89" i="18"/>
  <c r="V89" i="18"/>
  <c r="U89" i="18"/>
  <c r="T89" i="18"/>
  <c r="AM89" i="18" s="1"/>
  <c r="S89" i="18"/>
  <c r="R89" i="18"/>
  <c r="Q89" i="18"/>
  <c r="P89" i="18"/>
  <c r="O89" i="18"/>
  <c r="N89" i="18"/>
  <c r="M89" i="18"/>
  <c r="L89" i="18"/>
  <c r="AN89" i="18" s="1"/>
  <c r="K89" i="18"/>
  <c r="J89" i="18"/>
  <c r="I89" i="18"/>
  <c r="H89" i="18"/>
  <c r="G89" i="18"/>
  <c r="F89" i="18"/>
  <c r="E89" i="18"/>
  <c r="D89" i="18"/>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C88" i="18"/>
  <c r="AJ87" i="18"/>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P86" i="18"/>
  <c r="O86" i="18"/>
  <c r="N86" i="18"/>
  <c r="M86" i="18"/>
  <c r="AN86" i="18" s="1"/>
  <c r="L86" i="18"/>
  <c r="K86" i="18"/>
  <c r="J86" i="18"/>
  <c r="I86" i="18"/>
  <c r="H86" i="18"/>
  <c r="G86" i="18"/>
  <c r="F86" i="18"/>
  <c r="E86" i="18"/>
  <c r="D86" i="18"/>
  <c r="AJ85" i="18"/>
  <c r="AI85" i="18"/>
  <c r="AH85" i="18"/>
  <c r="AG85" i="18"/>
  <c r="AF85" i="18"/>
  <c r="AE85" i="18"/>
  <c r="AD85" i="18"/>
  <c r="AC85" i="18"/>
  <c r="AB85" i="18"/>
  <c r="AA85" i="18"/>
  <c r="Z85" i="18"/>
  <c r="Y85" i="18"/>
  <c r="X85" i="18"/>
  <c r="W85" i="18"/>
  <c r="V85" i="18"/>
  <c r="U85" i="18"/>
  <c r="T85" i="18"/>
  <c r="S85" i="18"/>
  <c r="R85" i="18"/>
  <c r="Q85" i="18"/>
  <c r="P85" i="18"/>
  <c r="O85" i="18"/>
  <c r="N85" i="18"/>
  <c r="M85" i="18"/>
  <c r="L85" i="18"/>
  <c r="K85" i="18"/>
  <c r="J85" i="18"/>
  <c r="I85" i="18"/>
  <c r="H85" i="18"/>
  <c r="G85" i="18"/>
  <c r="F85" i="18"/>
  <c r="E85" i="18"/>
  <c r="D85" i="18"/>
  <c r="AO85" i="18" s="1"/>
  <c r="C85" i="18"/>
  <c r="AJ84" i="18"/>
  <c r="AI84" i="18"/>
  <c r="AH84" i="18"/>
  <c r="AG84" i="18"/>
  <c r="AF84" i="18"/>
  <c r="AE84" i="18"/>
  <c r="AD84" i="18"/>
  <c r="AC84" i="18"/>
  <c r="AB84" i="18"/>
  <c r="AA84" i="18"/>
  <c r="Z84" i="18"/>
  <c r="Y84" i="18"/>
  <c r="X84" i="18"/>
  <c r="W84" i="18"/>
  <c r="V84" i="18"/>
  <c r="U84" i="18"/>
  <c r="T84" i="18"/>
  <c r="S84" i="18"/>
  <c r="R84" i="18"/>
  <c r="Q84" i="18"/>
  <c r="P84" i="18"/>
  <c r="O84" i="18"/>
  <c r="N84" i="18"/>
  <c r="M84" i="18"/>
  <c r="L84" i="18"/>
  <c r="AN84" i="18" s="1"/>
  <c r="K84" i="18"/>
  <c r="J84" i="18"/>
  <c r="I84" i="18"/>
  <c r="H84" i="18"/>
  <c r="G84" i="18"/>
  <c r="F84" i="18"/>
  <c r="E84" i="18"/>
  <c r="D84" i="18"/>
  <c r="AJ83" i="18"/>
  <c r="AI83" i="18"/>
  <c r="AH83" i="18"/>
  <c r="AG83" i="18"/>
  <c r="AF83" i="18"/>
  <c r="AE83" i="18"/>
  <c r="AD83" i="18"/>
  <c r="AC83" i="18"/>
  <c r="AB83" i="18"/>
  <c r="AA83" i="18"/>
  <c r="Z83" i="18"/>
  <c r="AM83" i="18" s="1"/>
  <c r="Y83" i="18"/>
  <c r="X83" i="18"/>
  <c r="W83" i="18"/>
  <c r="V83" i="18"/>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L82" i="18" s="1"/>
  <c r="AQ82" i="18" s="1"/>
  <c r="AR17" i="18" s="1"/>
  <c r="AB82" i="18"/>
  <c r="AA82" i="18"/>
  <c r="Z82" i="18"/>
  <c r="Y82" i="18"/>
  <c r="X82" i="18"/>
  <c r="W82" i="18"/>
  <c r="V82" i="18"/>
  <c r="U82" i="18"/>
  <c r="AM82" i="18" s="1"/>
  <c r="T82" i="18"/>
  <c r="S82" i="18"/>
  <c r="R82" i="18"/>
  <c r="Q82" i="18"/>
  <c r="P82" i="18"/>
  <c r="O82" i="18"/>
  <c r="N82" i="18"/>
  <c r="M82" i="18"/>
  <c r="L82" i="18"/>
  <c r="K82" i="18"/>
  <c r="J82" i="18"/>
  <c r="I82" i="18"/>
  <c r="H82" i="18"/>
  <c r="G82" i="18"/>
  <c r="F82" i="18"/>
  <c r="E82" i="18"/>
  <c r="AO82" i="18" s="1"/>
  <c r="D82" i="18"/>
  <c r="AJ81" i="18"/>
  <c r="AI81" i="18"/>
  <c r="AH81" i="18"/>
  <c r="AG81" i="18"/>
  <c r="AF81" i="18"/>
  <c r="AL81" i="18" s="1"/>
  <c r="AQ81" i="18" s="1"/>
  <c r="AR16" i="18" s="1"/>
  <c r="AE81" i="18"/>
  <c r="AD81" i="18"/>
  <c r="AC81" i="18"/>
  <c r="AB81" i="18"/>
  <c r="AA81" i="18"/>
  <c r="Z81" i="18"/>
  <c r="Y81" i="18"/>
  <c r="X81" i="18"/>
  <c r="W81" i="18"/>
  <c r="V81" i="18"/>
  <c r="U81" i="18"/>
  <c r="T81" i="18"/>
  <c r="S81" i="18"/>
  <c r="R81" i="18"/>
  <c r="Q81" i="18"/>
  <c r="P81" i="18"/>
  <c r="O81" i="18"/>
  <c r="N81" i="18"/>
  <c r="M81" i="18"/>
  <c r="AN81" i="18" s="1"/>
  <c r="L81" i="18"/>
  <c r="K81" i="18"/>
  <c r="J81" i="18"/>
  <c r="I81" i="18"/>
  <c r="H81" i="18"/>
  <c r="G81" i="18"/>
  <c r="F81" i="18"/>
  <c r="E81" i="18"/>
  <c r="AO81" i="18" s="1"/>
  <c r="D81" i="18"/>
  <c r="AJ80" i="18"/>
  <c r="AI80" i="18"/>
  <c r="AH80" i="18"/>
  <c r="AG80" i="18"/>
  <c r="AF80" i="18"/>
  <c r="AE80" i="18"/>
  <c r="AD80" i="18"/>
  <c r="AC80" i="18"/>
  <c r="AB80" i="18"/>
  <c r="AA80" i="18"/>
  <c r="Z80" i="18"/>
  <c r="Y80" i="18"/>
  <c r="X80" i="18"/>
  <c r="W80" i="18"/>
  <c r="V80" i="18"/>
  <c r="U80" i="18"/>
  <c r="T80" i="18"/>
  <c r="AM80" i="18" s="1"/>
  <c r="S80" i="18"/>
  <c r="R80" i="18"/>
  <c r="Q80" i="18"/>
  <c r="P80" i="18"/>
  <c r="O80" i="18"/>
  <c r="N80" i="18"/>
  <c r="AN80" i="18" s="1"/>
  <c r="M80" i="18"/>
  <c r="L80" i="18"/>
  <c r="K80" i="18"/>
  <c r="J80" i="18"/>
  <c r="I80" i="18"/>
  <c r="H80" i="18"/>
  <c r="G80" i="18"/>
  <c r="F80" i="18"/>
  <c r="E80" i="18"/>
  <c r="D80" i="18"/>
  <c r="AO80" i="18" s="1"/>
  <c r="C80" i="18"/>
  <c r="AJ79" i="18"/>
  <c r="AQ79" i="18" s="1"/>
  <c r="AI79" i="18"/>
  <c r="AH79" i="18"/>
  <c r="AG79" i="18"/>
  <c r="AF79" i="18"/>
  <c r="AE79" i="18"/>
  <c r="AD79" i="18"/>
  <c r="AC79" i="18"/>
  <c r="AL79" i="18" s="1"/>
  <c r="AB79" i="18"/>
  <c r="AA79" i="18"/>
  <c r="Z79" i="18"/>
  <c r="Y79" i="18"/>
  <c r="X79" i="18"/>
  <c r="W79" i="18"/>
  <c r="V79" i="18"/>
  <c r="U79" i="18"/>
  <c r="AM79" i="18" s="1"/>
  <c r="T79" i="18"/>
  <c r="S79" i="18"/>
  <c r="R79" i="18"/>
  <c r="Q79" i="18"/>
  <c r="P79" i="18"/>
  <c r="O79" i="18"/>
  <c r="AN79" i="18" s="1"/>
  <c r="N79" i="18"/>
  <c r="M79" i="18"/>
  <c r="L79" i="18"/>
  <c r="K79" i="18"/>
  <c r="J79" i="18"/>
  <c r="I79" i="18"/>
  <c r="H79" i="18"/>
  <c r="G79" i="18"/>
  <c r="F79" i="18"/>
  <c r="E79" i="18"/>
  <c r="D79" i="18"/>
  <c r="AJ78" i="18"/>
  <c r="AI78" i="18"/>
  <c r="AH78" i="18"/>
  <c r="AG78" i="18"/>
  <c r="AF78" i="18"/>
  <c r="AE78" i="18"/>
  <c r="AD78" i="18"/>
  <c r="AC78" i="18"/>
  <c r="AB78" i="18"/>
  <c r="AA78" i="18"/>
  <c r="Z78" i="18"/>
  <c r="Y78" i="18"/>
  <c r="X78" i="18"/>
  <c r="W78" i="18"/>
  <c r="V78" i="18"/>
  <c r="U78" i="18"/>
  <c r="T78" i="18"/>
  <c r="AM78" i="18" s="1"/>
  <c r="S78" i="18"/>
  <c r="R78" i="18"/>
  <c r="Q78" i="18"/>
  <c r="P78" i="18"/>
  <c r="O78" i="18"/>
  <c r="N78" i="18"/>
  <c r="M78" i="18"/>
  <c r="L78" i="18"/>
  <c r="AN78" i="18" s="1"/>
  <c r="K78" i="18"/>
  <c r="J78" i="18"/>
  <c r="I78" i="18"/>
  <c r="H78" i="18"/>
  <c r="G78" i="18"/>
  <c r="F78" i="18"/>
  <c r="E78" i="18"/>
  <c r="D78" i="18"/>
  <c r="AO78" i="18" s="1"/>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AO77" i="18" s="1"/>
  <c r="D77" i="18"/>
  <c r="AJ76" i="18"/>
  <c r="AI76" i="18"/>
  <c r="AH76" i="18"/>
  <c r="AG76" i="18"/>
  <c r="AF76" i="18"/>
  <c r="AE76" i="18"/>
  <c r="AD76" i="18"/>
  <c r="AC76" i="18"/>
  <c r="AB76" i="18"/>
  <c r="AA76" i="18"/>
  <c r="Z76" i="18"/>
  <c r="Y76" i="18"/>
  <c r="X76" i="18"/>
  <c r="W76" i="18"/>
  <c r="V76" i="18"/>
  <c r="U76" i="18"/>
  <c r="T76" i="18"/>
  <c r="AM76" i="18" s="1"/>
  <c r="S76" i="18"/>
  <c r="R76" i="18"/>
  <c r="Q76" i="18"/>
  <c r="P76" i="18"/>
  <c r="O76" i="18"/>
  <c r="N76" i="18"/>
  <c r="M76" i="18"/>
  <c r="L76" i="18"/>
  <c r="AN76" i="18" s="1"/>
  <c r="K76" i="18"/>
  <c r="J76" i="18"/>
  <c r="I76" i="18"/>
  <c r="H76" i="18"/>
  <c r="G76" i="18"/>
  <c r="F76" i="18"/>
  <c r="E76" i="18"/>
  <c r="D76" i="18"/>
  <c r="AO76" i="18" s="1"/>
  <c r="AJ75" i="18"/>
  <c r="AI75" i="18"/>
  <c r="AH75" i="18"/>
  <c r="AG75" i="18"/>
  <c r="AF75" i="18"/>
  <c r="AE75" i="18"/>
  <c r="AD75" i="18"/>
  <c r="AC75" i="18"/>
  <c r="AB75" i="18"/>
  <c r="AA75" i="18"/>
  <c r="Z75" i="18"/>
  <c r="Y75" i="18"/>
  <c r="X75" i="18"/>
  <c r="W75" i="18"/>
  <c r="V75" i="18"/>
  <c r="U75" i="18"/>
  <c r="T75" i="18"/>
  <c r="AM75" i="18" s="1"/>
  <c r="S75" i="18"/>
  <c r="R75" i="18"/>
  <c r="Q75" i="18"/>
  <c r="P75" i="18"/>
  <c r="O75" i="18"/>
  <c r="N75" i="18"/>
  <c r="AN75" i="18" s="1"/>
  <c r="M75" i="18"/>
  <c r="L75" i="18"/>
  <c r="K75" i="18"/>
  <c r="J75" i="18"/>
  <c r="I75" i="18"/>
  <c r="H75" i="18"/>
  <c r="G75" i="18"/>
  <c r="F75" i="18"/>
  <c r="E75" i="18"/>
  <c r="D75" i="18"/>
  <c r="C75" i="18"/>
  <c r="AO74" i="18"/>
  <c r="AJ74" i="18"/>
  <c r="AI74" i="18"/>
  <c r="AH74" i="18"/>
  <c r="AG74" i="18"/>
  <c r="AF74" i="18"/>
  <c r="AE74" i="18"/>
  <c r="AD74" i="18"/>
  <c r="AC74" i="18"/>
  <c r="AL74" i="18" s="1"/>
  <c r="AB74" i="18"/>
  <c r="AA74" i="18"/>
  <c r="Z74" i="18"/>
  <c r="Y74" i="18"/>
  <c r="X74" i="18"/>
  <c r="W74" i="18"/>
  <c r="V74" i="18"/>
  <c r="U74" i="18"/>
  <c r="AM74" i="18" s="1"/>
  <c r="T74" i="18"/>
  <c r="S74" i="18"/>
  <c r="R74" i="18"/>
  <c r="Q74" i="18"/>
  <c r="P74" i="18"/>
  <c r="O74" i="18"/>
  <c r="N74" i="18"/>
  <c r="M74" i="18"/>
  <c r="L74" i="18"/>
  <c r="K74" i="18"/>
  <c r="J74" i="18"/>
  <c r="I74" i="18"/>
  <c r="H74" i="18"/>
  <c r="G74" i="18"/>
  <c r="F74" i="18"/>
  <c r="E74" i="18"/>
  <c r="D74" i="18"/>
  <c r="AJ73" i="18"/>
  <c r="AI73" i="18"/>
  <c r="AH73" i="18"/>
  <c r="AG73" i="18"/>
  <c r="AF73" i="18"/>
  <c r="AE73" i="18"/>
  <c r="AD73" i="18"/>
  <c r="AC73" i="18"/>
  <c r="AB73" i="18"/>
  <c r="AA73" i="18"/>
  <c r="Z73" i="18"/>
  <c r="Y73" i="18"/>
  <c r="X73" i="18"/>
  <c r="W73" i="18"/>
  <c r="V73" i="18"/>
  <c r="U73" i="18"/>
  <c r="T73" i="18"/>
  <c r="S73" i="18"/>
  <c r="R73" i="18"/>
  <c r="Q73" i="18"/>
  <c r="P73" i="18"/>
  <c r="O73" i="18"/>
  <c r="N73" i="18"/>
  <c r="M73" i="18"/>
  <c r="AN73" i="18" s="1"/>
  <c r="L73" i="18"/>
  <c r="K73" i="18"/>
  <c r="J73" i="18"/>
  <c r="I73" i="18"/>
  <c r="H73" i="18"/>
  <c r="G73" i="18"/>
  <c r="F73" i="18"/>
  <c r="E73" i="18"/>
  <c r="D73" i="18"/>
  <c r="AJ72" i="18"/>
  <c r="AI72" i="18"/>
  <c r="AH72" i="18"/>
  <c r="AG72" i="18"/>
  <c r="AF72" i="18"/>
  <c r="AE72" i="18"/>
  <c r="AD72" i="18"/>
  <c r="AC72" i="18"/>
  <c r="AB72" i="18"/>
  <c r="AA72" i="18"/>
  <c r="Z72" i="18"/>
  <c r="Y72" i="18"/>
  <c r="X72" i="18"/>
  <c r="W72" i="18"/>
  <c r="V72" i="18"/>
  <c r="U72" i="18"/>
  <c r="T72" i="18"/>
  <c r="AM72" i="18" s="1"/>
  <c r="S72" i="18"/>
  <c r="R72" i="18"/>
  <c r="Q72" i="18"/>
  <c r="P72" i="18"/>
  <c r="O72" i="18"/>
  <c r="N72" i="18"/>
  <c r="M72" i="18"/>
  <c r="L72" i="18"/>
  <c r="AN72" i="18" s="1"/>
  <c r="K72" i="18"/>
  <c r="J72" i="18"/>
  <c r="I72" i="18"/>
  <c r="H72" i="18"/>
  <c r="G72" i="18"/>
  <c r="F72" i="18"/>
  <c r="E72" i="18"/>
  <c r="D72" i="18"/>
  <c r="AJ71" i="18"/>
  <c r="AI71" i="18"/>
  <c r="AH71" i="18"/>
  <c r="AG71" i="18"/>
  <c r="AF71" i="18"/>
  <c r="AE71" i="18"/>
  <c r="AD71" i="18"/>
  <c r="AC71" i="18"/>
  <c r="AB71" i="18"/>
  <c r="AA71" i="18"/>
  <c r="Z71" i="18"/>
  <c r="Y71" i="18"/>
  <c r="X71" i="18"/>
  <c r="W71" i="18"/>
  <c r="V71" i="18"/>
  <c r="AM71" i="18" s="1"/>
  <c r="U71" i="18"/>
  <c r="T71" i="18"/>
  <c r="S71" i="18"/>
  <c r="R71" i="18"/>
  <c r="Q71" i="18"/>
  <c r="P71" i="18"/>
  <c r="O71" i="18"/>
  <c r="N71" i="18"/>
  <c r="AN71" i="18" s="1"/>
  <c r="M71" i="18"/>
  <c r="L71" i="18"/>
  <c r="K71" i="18"/>
  <c r="J71" i="18"/>
  <c r="I71" i="18"/>
  <c r="H71" i="18"/>
  <c r="G71" i="18"/>
  <c r="F71" i="18"/>
  <c r="AO71" i="18" s="1"/>
  <c r="E71" i="18"/>
  <c r="D71" i="18"/>
  <c r="AT70" i="18"/>
  <c r="AS70" i="18"/>
  <c r="AR70" i="18"/>
  <c r="AT69" i="18"/>
  <c r="AS69" i="18"/>
  <c r="C69" i="18"/>
  <c r="C199" i="18" s="1"/>
  <c r="AT68" i="18"/>
  <c r="AS68" i="18"/>
  <c r="C68" i="18"/>
  <c r="AT67" i="18"/>
  <c r="AS67" i="18"/>
  <c r="AR67" i="18"/>
  <c r="C67" i="18"/>
  <c r="AT66" i="18"/>
  <c r="AS66" i="18"/>
  <c r="AR66" i="18"/>
  <c r="C66" i="18"/>
  <c r="AT65" i="18"/>
  <c r="AS65" i="18"/>
  <c r="AR65" i="18"/>
  <c r="C65" i="18"/>
  <c r="AT64" i="18"/>
  <c r="AR64" i="18"/>
  <c r="C64" i="18"/>
  <c r="AT63" i="18"/>
  <c r="AS63" i="18"/>
  <c r="AR63" i="18"/>
  <c r="C63" i="18"/>
  <c r="AT62" i="18"/>
  <c r="AS62" i="18"/>
  <c r="AR62" i="18"/>
  <c r="C62" i="18"/>
  <c r="AT61" i="18"/>
  <c r="AS61" i="18"/>
  <c r="C61" i="18"/>
  <c r="C191" i="18" s="1"/>
  <c r="AT60" i="18"/>
  <c r="AS60" i="18"/>
  <c r="C60" i="18"/>
  <c r="C125" i="18" s="1"/>
  <c r="AT59" i="18"/>
  <c r="AS59" i="18"/>
  <c r="AR59" i="18"/>
  <c r="C59" i="18"/>
  <c r="AT58" i="18"/>
  <c r="AS58" i="18"/>
  <c r="AR58" i="18"/>
  <c r="C58" i="18"/>
  <c r="AT57" i="18"/>
  <c r="AS57" i="18"/>
  <c r="AR57" i="18"/>
  <c r="C57" i="18"/>
  <c r="AT56" i="18"/>
  <c r="AR56" i="18"/>
  <c r="C56" i="18"/>
  <c r="AT55" i="18"/>
  <c r="AS55" i="18"/>
  <c r="C55" i="18"/>
  <c r="AT54" i="18"/>
  <c r="AS54" i="18"/>
  <c r="AR54" i="18"/>
  <c r="C54" i="18"/>
  <c r="AT53" i="18"/>
  <c r="AS53" i="18"/>
  <c r="C53" i="18"/>
  <c r="C183" i="18" s="1"/>
  <c r="AT52" i="18"/>
  <c r="AS52" i="18"/>
  <c r="C52" i="18"/>
  <c r="AT51" i="18"/>
  <c r="AS51" i="18"/>
  <c r="AR51" i="18"/>
  <c r="C51" i="18"/>
  <c r="AT50" i="18"/>
  <c r="AR50" i="18"/>
  <c r="C50" i="18"/>
  <c r="AT49" i="18"/>
  <c r="AS49" i="18"/>
  <c r="AR49" i="18"/>
  <c r="C49" i="18"/>
  <c r="AT48" i="18"/>
  <c r="AS48" i="18"/>
  <c r="AR48" i="18"/>
  <c r="C48" i="18"/>
  <c r="AT47" i="18"/>
  <c r="AS47" i="18"/>
  <c r="AR47" i="18"/>
  <c r="C47" i="18"/>
  <c r="AT46" i="18"/>
  <c r="AS46" i="18"/>
  <c r="AR46" i="18"/>
  <c r="C46" i="18"/>
  <c r="C111" i="18" s="1"/>
  <c r="AT45" i="18"/>
  <c r="AS45" i="18"/>
  <c r="C45" i="18"/>
  <c r="C175" i="18" s="1"/>
  <c r="AT44" i="18"/>
  <c r="AS44" i="18"/>
  <c r="C44" i="18"/>
  <c r="AT43" i="18"/>
  <c r="AS43" i="18"/>
  <c r="AR43" i="18"/>
  <c r="C43" i="18"/>
  <c r="AT42" i="18"/>
  <c r="AS42" i="18"/>
  <c r="AR42" i="18"/>
  <c r="C42" i="18"/>
  <c r="AT41" i="18"/>
  <c r="AS41" i="18"/>
  <c r="AR41" i="18"/>
  <c r="C41" i="18"/>
  <c r="AT40" i="18"/>
  <c r="AS40" i="18"/>
  <c r="AR40" i="18"/>
  <c r="C40" i="18"/>
  <c r="AT39" i="18"/>
  <c r="AS39" i="18"/>
  <c r="AR39" i="18"/>
  <c r="C39" i="18"/>
  <c r="AT38" i="18"/>
  <c r="C38" i="18"/>
  <c r="C37" i="18"/>
  <c r="C167" i="18" s="1"/>
  <c r="C36" i="18"/>
  <c r="C101" i="18" s="1"/>
  <c r="C35" i="18"/>
  <c r="C34" i="18"/>
  <c r="C33" i="18"/>
  <c r="C32" i="18"/>
  <c r="C31" i="18"/>
  <c r="C30" i="18"/>
  <c r="C160" i="18" s="1"/>
  <c r="C29" i="18"/>
  <c r="C159" i="18" s="1"/>
  <c r="C28" i="18"/>
  <c r="C93" i="18" s="1"/>
  <c r="C27" i="18"/>
  <c r="C26" i="18"/>
  <c r="C25" i="18"/>
  <c r="C24" i="18"/>
  <c r="C23" i="18"/>
  <c r="C153" i="18" s="1"/>
  <c r="C22" i="18"/>
  <c r="C21" i="18"/>
  <c r="C86" i="18" s="1"/>
  <c r="C20" i="18"/>
  <c r="C150" i="18" s="1"/>
  <c r="C19" i="18"/>
  <c r="C149" i="18" s="1"/>
  <c r="C18" i="18"/>
  <c r="C148" i="18" s="1"/>
  <c r="C17" i="18"/>
  <c r="C16" i="18"/>
  <c r="C15" i="18"/>
  <c r="C145" i="18" s="1"/>
  <c r="C14" i="18"/>
  <c r="C79" i="18" s="1"/>
  <c r="AW13" i="18"/>
  <c r="C13" i="18"/>
  <c r="C12" i="18"/>
  <c r="C142" i="18" s="1"/>
  <c r="C11" i="18"/>
  <c r="C141" i="18" s="1"/>
  <c r="C10" i="18"/>
  <c r="C140" i="18" s="1"/>
  <c r="C9" i="18"/>
  <c r="C139" i="18" s="1"/>
  <c r="C8" i="18"/>
  <c r="C7" i="18"/>
  <c r="C137" i="18" s="1"/>
  <c r="AW6" i="18"/>
  <c r="B6" i="18" s="1"/>
  <c r="B136" i="18" s="1"/>
  <c r="C6" i="18"/>
  <c r="C136" i="18" s="1"/>
  <c r="B3" i="18"/>
  <c r="AW7" i="18" s="1"/>
  <c r="AO72" i="18" l="1"/>
  <c r="AO139" i="18"/>
  <c r="AO73" i="18"/>
  <c r="AL73" i="18"/>
  <c r="AQ150" i="18"/>
  <c r="AS20" i="18" s="1"/>
  <c r="AQ101" i="18"/>
  <c r="AR36" i="18" s="1"/>
  <c r="AL141" i="18"/>
  <c r="AL146" i="18"/>
  <c r="AQ151" i="18"/>
  <c r="AS21" i="18" s="1"/>
  <c r="AQ162" i="18"/>
  <c r="AS32" i="18" s="1"/>
  <c r="AL101" i="18"/>
  <c r="AL145" i="18"/>
  <c r="AL161" i="18"/>
  <c r="AQ161" i="18" s="1"/>
  <c r="AS31" i="18" s="1"/>
  <c r="AL76" i="18"/>
  <c r="AQ76" i="18" s="1"/>
  <c r="AL93" i="18"/>
  <c r="AQ93" i="18"/>
  <c r="AQ152" i="18"/>
  <c r="AS22" i="18" s="1"/>
  <c r="AL162" i="18"/>
  <c r="AQ167" i="18"/>
  <c r="AL88" i="18"/>
  <c r="AL160" i="18"/>
  <c r="AL89" i="18"/>
  <c r="AQ89" i="18" s="1"/>
  <c r="AR24" i="18" s="1"/>
  <c r="AQ146" i="18"/>
  <c r="AS16" i="18" s="1"/>
  <c r="AL85" i="18"/>
  <c r="AQ85" i="18" s="1"/>
  <c r="AR20" i="18" s="1"/>
  <c r="AL136" i="18"/>
  <c r="AL152" i="18"/>
  <c r="AQ159" i="18"/>
  <c r="AS29" i="18" s="1"/>
  <c r="AQ160" i="18"/>
  <c r="AS30" i="18" s="1"/>
  <c r="AL150" i="18"/>
  <c r="AL71" i="18"/>
  <c r="AL77" i="18"/>
  <c r="AQ77" i="18" s="1"/>
  <c r="AQ86" i="18"/>
  <c r="AR21" i="18" s="1"/>
  <c r="AL95" i="18"/>
  <c r="AQ95" i="18"/>
  <c r="AR30" i="18" s="1"/>
  <c r="AL138" i="18"/>
  <c r="AQ154" i="18"/>
  <c r="AQ88" i="18"/>
  <c r="AR23" i="18" s="1"/>
  <c r="AQ97" i="18"/>
  <c r="AR32" i="18" s="1"/>
  <c r="AQ145" i="18"/>
  <c r="AS15" i="18" s="1"/>
  <c r="AL97" i="18"/>
  <c r="AL78" i="18"/>
  <c r="AQ78" i="18" s="1"/>
  <c r="AR13" i="18" s="1"/>
  <c r="AL86" i="18"/>
  <c r="AL87" i="18"/>
  <c r="AQ87" i="18"/>
  <c r="AR22" i="18" s="1"/>
  <c r="AL143" i="18"/>
  <c r="AQ143" i="18" s="1"/>
  <c r="AS13" i="18" s="1"/>
  <c r="AL154" i="18"/>
  <c r="AR53" i="18"/>
  <c r="AR52" i="18"/>
  <c r="AR69" i="18"/>
  <c r="AR68" i="18"/>
  <c r="AR28" i="18"/>
  <c r="AR61" i="18"/>
  <c r="AR60" i="18"/>
  <c r="AR14" i="18"/>
  <c r="C156" i="18"/>
  <c r="C91" i="18"/>
  <c r="C164" i="18"/>
  <c r="C99" i="18"/>
  <c r="C172" i="18"/>
  <c r="C107" i="18"/>
  <c r="B71" i="18"/>
  <c r="C72" i="18"/>
  <c r="C83" i="18"/>
  <c r="AN85" i="18"/>
  <c r="AM85" i="18"/>
  <c r="AO88" i="18"/>
  <c r="AN88" i="18"/>
  <c r="AM88" i="18"/>
  <c r="C110" i="18"/>
  <c r="C180" i="18"/>
  <c r="C115" i="18"/>
  <c r="C192" i="18"/>
  <c r="C127" i="18"/>
  <c r="C161" i="18"/>
  <c r="C96" i="18"/>
  <c r="C169" i="18"/>
  <c r="C104" i="18"/>
  <c r="AR45" i="18"/>
  <c r="C177" i="18"/>
  <c r="C112" i="18"/>
  <c r="C187" i="18"/>
  <c r="C122" i="18"/>
  <c r="C71" i="18"/>
  <c r="AQ71" i="18" s="1"/>
  <c r="AR6" i="18" s="1"/>
  <c r="AL72" i="18"/>
  <c r="AO83" i="18"/>
  <c r="AL83" i="18"/>
  <c r="AQ83" i="18" s="1"/>
  <c r="AR18" i="18" s="1"/>
  <c r="C94" i="18"/>
  <c r="AL110" i="18"/>
  <c r="C134" i="18"/>
  <c r="AQ139" i="18"/>
  <c r="AS9" i="18" s="1"/>
  <c r="AN157" i="18"/>
  <c r="C147" i="18"/>
  <c r="C82" i="18"/>
  <c r="C109" i="18"/>
  <c r="C174" i="18"/>
  <c r="C117" i="18"/>
  <c r="C182" i="18"/>
  <c r="C189" i="18"/>
  <c r="C124" i="18"/>
  <c r="C194" i="18"/>
  <c r="C129" i="18"/>
  <c r="AO75" i="18"/>
  <c r="AQ75" i="18" s="1"/>
  <c r="AR10" i="18" s="1"/>
  <c r="AL75" i="18"/>
  <c r="C77" i="18"/>
  <c r="AL80" i="18"/>
  <c r="AQ80" i="18" s="1"/>
  <c r="AR15" i="18" s="1"/>
  <c r="AL94" i="18"/>
  <c r="AQ94" i="18" s="1"/>
  <c r="AR29" i="18" s="1"/>
  <c r="AL111" i="18"/>
  <c r="AM121" i="18"/>
  <c r="AL121" i="18"/>
  <c r="C144" i="18"/>
  <c r="C151" i="18"/>
  <c r="AN158" i="18"/>
  <c r="AM158" i="18"/>
  <c r="AL158" i="18"/>
  <c r="AQ158" i="18" s="1"/>
  <c r="AS28" i="18" s="1"/>
  <c r="AL163" i="18"/>
  <c r="AQ163" i="18" s="1"/>
  <c r="AS33" i="18" s="1"/>
  <c r="C166" i="18"/>
  <c r="AM170" i="18"/>
  <c r="AL170" i="18"/>
  <c r="AO186" i="18"/>
  <c r="C143" i="18"/>
  <c r="C78" i="18"/>
  <c r="C155" i="18"/>
  <c r="C90" i="18"/>
  <c r="C163" i="18"/>
  <c r="C98" i="18"/>
  <c r="C171" i="18"/>
  <c r="C106" i="18"/>
  <c r="C179" i="18"/>
  <c r="C114" i="18"/>
  <c r="C119" i="18"/>
  <c r="C184" i="18"/>
  <c r="C196" i="18"/>
  <c r="C131" i="18"/>
  <c r="C74" i="18"/>
  <c r="AN77" i="18"/>
  <c r="AM77" i="18"/>
  <c r="AN82" i="18"/>
  <c r="AN83" i="18"/>
  <c r="AO86" i="18"/>
  <c r="AM86" i="18"/>
  <c r="C95" i="18"/>
  <c r="AO116" i="18"/>
  <c r="C118" i="18"/>
  <c r="AM131" i="18"/>
  <c r="AL134" i="18"/>
  <c r="AO142" i="18"/>
  <c r="AO144" i="18"/>
  <c r="AN144" i="18"/>
  <c r="AM144" i="18"/>
  <c r="AL144" i="18"/>
  <c r="AQ144" i="18" s="1"/>
  <c r="AS14" i="18" s="1"/>
  <c r="AL148" i="18"/>
  <c r="AQ148" i="18" s="1"/>
  <c r="AS18" i="18" s="1"/>
  <c r="AO149" i="18"/>
  <c r="AO151" i="18"/>
  <c r="AN151" i="18"/>
  <c r="AM151" i="18"/>
  <c r="AL151" i="18"/>
  <c r="AN155" i="18"/>
  <c r="C190" i="18"/>
  <c r="C146" i="18"/>
  <c r="C81" i="18"/>
  <c r="C87" i="18"/>
  <c r="C152" i="18"/>
  <c r="C168" i="18"/>
  <c r="C103" i="18"/>
  <c r="C133" i="18"/>
  <c r="C198" i="18"/>
  <c r="AN74" i="18"/>
  <c r="AQ74" i="18" s="1"/>
  <c r="AR9" i="18" s="1"/>
  <c r="C84" i="18"/>
  <c r="AM105" i="18"/>
  <c r="AL105" i="18"/>
  <c r="AN189" i="18"/>
  <c r="AN190" i="18"/>
  <c r="C197" i="18"/>
  <c r="C132" i="18"/>
  <c r="C157" i="18"/>
  <c r="C92" i="18"/>
  <c r="C165" i="18"/>
  <c r="C100" i="18"/>
  <c r="C173" i="18"/>
  <c r="C108" i="18"/>
  <c r="C181" i="18"/>
  <c r="C116" i="18"/>
  <c r="C186" i="18"/>
  <c r="C121" i="18"/>
  <c r="AO79" i="18"/>
  <c r="AO84" i="18"/>
  <c r="AM84" i="18"/>
  <c r="AL84" i="18"/>
  <c r="AQ84" i="18" s="1"/>
  <c r="AR19" i="18" s="1"/>
  <c r="AL92" i="18"/>
  <c r="AQ92" i="18" s="1"/>
  <c r="AR27" i="18" s="1"/>
  <c r="AO100" i="18"/>
  <c r="C102" i="18"/>
  <c r="AL118" i="18"/>
  <c r="AL119" i="18"/>
  <c r="AM129" i="18"/>
  <c r="AL129" i="18"/>
  <c r="AL153" i="18"/>
  <c r="AQ153" i="18" s="1"/>
  <c r="AS23" i="18" s="1"/>
  <c r="AO161" i="18"/>
  <c r="AN161" i="18"/>
  <c r="C176" i="18"/>
  <c r="C138" i="18"/>
  <c r="C73" i="18"/>
  <c r="C154" i="18"/>
  <c r="C89" i="18"/>
  <c r="C162" i="18"/>
  <c r="C97" i="18"/>
  <c r="C170" i="18"/>
  <c r="C105" i="18"/>
  <c r="C178" i="18"/>
  <c r="C113" i="18"/>
  <c r="C188" i="18"/>
  <c r="C123" i="18"/>
  <c r="C195" i="18"/>
  <c r="C130" i="18"/>
  <c r="AM73" i="18"/>
  <c r="C76" i="18"/>
  <c r="AM81" i="18"/>
  <c r="AO87" i="18"/>
  <c r="AN87" i="18"/>
  <c r="AM87" i="18"/>
  <c r="AN90" i="18"/>
  <c r="AM90" i="18"/>
  <c r="AO96" i="18"/>
  <c r="AN96" i="18"/>
  <c r="AM96" i="18"/>
  <c r="AL102" i="18"/>
  <c r="AQ102" i="18" s="1"/>
  <c r="AO124" i="18"/>
  <c r="C126" i="18"/>
  <c r="AO137" i="18"/>
  <c r="AN137" i="18"/>
  <c r="AQ137" i="18" s="1"/>
  <c r="AS7" i="18" s="1"/>
  <c r="AM137" i="18"/>
  <c r="AL137" i="18"/>
  <c r="AO140" i="18"/>
  <c r="AN140" i="18"/>
  <c r="AO168" i="18"/>
  <c r="AN168" i="18"/>
  <c r="AM168" i="18"/>
  <c r="AO174" i="18"/>
  <c r="AO176" i="18"/>
  <c r="AN176" i="18"/>
  <c r="AM176" i="18"/>
  <c r="AL176" i="18"/>
  <c r="AO181" i="18"/>
  <c r="AO183" i="18"/>
  <c r="AN183" i="18"/>
  <c r="AM183" i="18"/>
  <c r="AL183" i="18"/>
  <c r="AN187" i="18"/>
  <c r="AL90" i="18"/>
  <c r="AQ90" i="18" s="1"/>
  <c r="AR25" i="18" s="1"/>
  <c r="AO94" i="18"/>
  <c r="AN94" i="18"/>
  <c r="AM94" i="18"/>
  <c r="AL98" i="18"/>
  <c r="AQ98" i="18" s="1"/>
  <c r="AR33" i="18" s="1"/>
  <c r="AO102" i="18"/>
  <c r="AN102" i="18"/>
  <c r="AM102" i="18"/>
  <c r="AL106" i="18"/>
  <c r="AO110" i="18"/>
  <c r="AN110" i="18"/>
  <c r="AM110" i="18"/>
  <c r="AL114" i="18"/>
  <c r="AO118" i="18"/>
  <c r="AN118" i="18"/>
  <c r="AM118" i="18"/>
  <c r="AL122" i="18"/>
  <c r="AO126" i="18"/>
  <c r="AN126" i="18"/>
  <c r="AM126" i="18"/>
  <c r="AL130" i="18"/>
  <c r="AO134" i="18"/>
  <c r="AN134" i="18"/>
  <c r="AM134" i="18"/>
  <c r="AM149" i="18"/>
  <c r="AL149" i="18"/>
  <c r="AQ149" i="18" s="1"/>
  <c r="AS19" i="18" s="1"/>
  <c r="AO150" i="18"/>
  <c r="AM156" i="18"/>
  <c r="AO162" i="18"/>
  <c r="AM181" i="18"/>
  <c r="AL181" i="18"/>
  <c r="AO182" i="18"/>
  <c r="AM190" i="18"/>
  <c r="AL190" i="18"/>
  <c r="AN197" i="18"/>
  <c r="AM92" i="18"/>
  <c r="AN141" i="18"/>
  <c r="AO145" i="18"/>
  <c r="AN145" i="18"/>
  <c r="AL147" i="18"/>
  <c r="AQ147" i="18" s="1"/>
  <c r="AS17" i="18" s="1"/>
  <c r="AO152" i="18"/>
  <c r="AN152" i="18"/>
  <c r="AM152" i="18"/>
  <c r="AO159" i="18"/>
  <c r="AN159" i="18"/>
  <c r="AM159" i="18"/>
  <c r="AL159" i="18"/>
  <c r="AL164" i="18"/>
  <c r="AQ164" i="18" s="1"/>
  <c r="AS34" i="18" s="1"/>
  <c r="AN166" i="18"/>
  <c r="AM166" i="18"/>
  <c r="AL166" i="18"/>
  <c r="AQ166" i="18" s="1"/>
  <c r="AS36" i="18" s="1"/>
  <c r="AN173" i="18"/>
  <c r="AO177" i="18"/>
  <c r="AN177" i="18"/>
  <c r="AL179" i="18"/>
  <c r="AO184" i="18"/>
  <c r="AN184" i="18"/>
  <c r="AM184" i="18"/>
  <c r="AM188" i="18"/>
  <c r="AO194" i="18"/>
  <c r="AL196" i="18"/>
  <c r="AN198" i="18"/>
  <c r="AM100" i="18"/>
  <c r="AL100" i="18"/>
  <c r="AQ100" i="18" s="1"/>
  <c r="AR35" i="18" s="1"/>
  <c r="AM108" i="18"/>
  <c r="AL108" i="18"/>
  <c r="AM116" i="18"/>
  <c r="AL116" i="18"/>
  <c r="AM124" i="18"/>
  <c r="AL124" i="18"/>
  <c r="AM132" i="18"/>
  <c r="AL132" i="18"/>
  <c r="AO138" i="18"/>
  <c r="AL157" i="18"/>
  <c r="AQ157" i="18" s="1"/>
  <c r="AS27" i="18" s="1"/>
  <c r="AO158" i="18"/>
  <c r="AM164" i="18"/>
  <c r="AO170" i="18"/>
  <c r="AL172" i="18"/>
  <c r="AN174" i="18"/>
  <c r="AM198" i="18"/>
  <c r="AL198" i="18"/>
  <c r="AO95" i="18"/>
  <c r="AN95" i="18"/>
  <c r="AO103" i="18"/>
  <c r="AN103" i="18"/>
  <c r="AO111" i="18"/>
  <c r="AN111" i="18"/>
  <c r="AO119" i="18"/>
  <c r="AN119" i="18"/>
  <c r="AO127" i="18"/>
  <c r="AN127" i="18"/>
  <c r="AL140" i="18"/>
  <c r="AN142" i="18"/>
  <c r="AM142" i="18"/>
  <c r="AL142" i="18"/>
  <c r="AQ142" i="18" s="1"/>
  <c r="AN149" i="18"/>
  <c r="AO153" i="18"/>
  <c r="AN153" i="18"/>
  <c r="AL155" i="18"/>
  <c r="AQ155" i="18" s="1"/>
  <c r="AO160" i="18"/>
  <c r="AN160" i="18"/>
  <c r="AM160" i="18"/>
  <c r="AO167" i="18"/>
  <c r="AN167" i="18"/>
  <c r="AM167" i="18"/>
  <c r="AL167" i="18"/>
  <c r="AM174" i="18"/>
  <c r="AL174" i="18"/>
  <c r="AN181" i="18"/>
  <c r="AO185" i="18"/>
  <c r="AN185" i="18"/>
  <c r="AL187" i="18"/>
  <c r="AM189" i="18"/>
  <c r="AL189" i="18"/>
  <c r="AO190" i="18"/>
  <c r="AM196" i="18"/>
  <c r="C185" i="18"/>
  <c r="C120" i="18"/>
  <c r="C193" i="18"/>
  <c r="C128" i="18"/>
  <c r="AL91" i="18"/>
  <c r="AQ91" i="18" s="1"/>
  <c r="AR26" i="18" s="1"/>
  <c r="AN92" i="18"/>
  <c r="AL99" i="18"/>
  <c r="AQ99" i="18" s="1"/>
  <c r="AR34" i="18" s="1"/>
  <c r="AN100" i="18"/>
  <c r="AL107" i="18"/>
  <c r="AN108" i="18"/>
  <c r="AL115" i="18"/>
  <c r="AN116" i="18"/>
  <c r="AL123" i="18"/>
  <c r="AN124" i="18"/>
  <c r="AL131" i="18"/>
  <c r="AN132" i="18"/>
  <c r="AO136" i="18"/>
  <c r="AN136" i="18"/>
  <c r="AQ136" i="18" s="1"/>
  <c r="AS6" i="18" s="1"/>
  <c r="AM136" i="18"/>
  <c r="AM140" i="18"/>
  <c r="AO146" i="18"/>
  <c r="AM157" i="18"/>
  <c r="AM165" i="18"/>
  <c r="AL165" i="18"/>
  <c r="AQ165" i="18" s="1"/>
  <c r="AS35" i="18" s="1"/>
  <c r="AO166" i="18"/>
  <c r="AM172" i="18"/>
  <c r="AO178" i="18"/>
  <c r="AL180" i="18"/>
  <c r="AN182" i="18"/>
  <c r="AO192" i="18"/>
  <c r="AN192" i="18"/>
  <c r="AM192" i="18"/>
  <c r="AO199" i="18"/>
  <c r="AN199" i="18"/>
  <c r="AM199" i="18"/>
  <c r="AL199" i="18"/>
  <c r="AQ73" i="18" l="1"/>
  <c r="AR8" i="18" s="1"/>
  <c r="AQ72" i="18"/>
  <c r="AR7" i="18" s="1"/>
  <c r="AQ138" i="18"/>
  <c r="AS8" i="18" s="1"/>
  <c r="AR38" i="18"/>
  <c r="AR37" i="18"/>
  <c r="AQ141" i="18"/>
  <c r="AS11" i="18" s="1"/>
  <c r="AS25" i="18"/>
  <c r="AS37" i="18"/>
  <c r="AS38" i="18"/>
  <c r="AS24" i="18"/>
  <c r="AS12" i="18"/>
  <c r="AR11" i="18"/>
  <c r="AR12" i="18"/>
  <c r="AQ140" i="18"/>
  <c r="AS10" i="18" s="1"/>
  <c r="AJ199" i="15" l="1"/>
  <c r="AQ199" i="15" s="1"/>
  <c r="AI199" i="15"/>
  <c r="AH199" i="15"/>
  <c r="AG199" i="15"/>
  <c r="AF199" i="15"/>
  <c r="AE199" i="15"/>
  <c r="AD199" i="15"/>
  <c r="AC199" i="15"/>
  <c r="AL199" i="15" s="1"/>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AO199" i="15" s="1"/>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AN196" i="15" s="1"/>
  <c r="L196" i="15"/>
  <c r="K196" i="15"/>
  <c r="J196" i="15"/>
  <c r="I196" i="15"/>
  <c r="H196" i="15"/>
  <c r="G196" i="15"/>
  <c r="F196" i="15"/>
  <c r="E196" i="15"/>
  <c r="D196"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L194" i="15" s="1"/>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AO194" i="15" s="1"/>
  <c r="D194" i="15"/>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Q192"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L190" i="15" s="1"/>
  <c r="AA190" i="15"/>
  <c r="Z190" i="15"/>
  <c r="Y190" i="15"/>
  <c r="X190" i="15"/>
  <c r="W190" i="15"/>
  <c r="V190" i="15"/>
  <c r="U190" i="15"/>
  <c r="T190" i="15"/>
  <c r="AM190" i="15" s="1"/>
  <c r="S190" i="15"/>
  <c r="R190" i="15"/>
  <c r="Q190" i="15"/>
  <c r="P190" i="15"/>
  <c r="O190" i="15"/>
  <c r="N190" i="15"/>
  <c r="M190" i="15"/>
  <c r="L190" i="15"/>
  <c r="AN190" i="15" s="1"/>
  <c r="K190" i="15"/>
  <c r="J190" i="15"/>
  <c r="I190" i="15"/>
  <c r="H190" i="15"/>
  <c r="G190" i="15"/>
  <c r="F190" i="15"/>
  <c r="E190" i="15"/>
  <c r="D190" i="15"/>
  <c r="AO190" i="15" s="1"/>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S59"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AN188" i="15" s="1"/>
  <c r="K188" i="15"/>
  <c r="J188" i="15"/>
  <c r="I188" i="15"/>
  <c r="H188" i="15"/>
  <c r="G188" i="15"/>
  <c r="F188" i="15"/>
  <c r="E188" i="15"/>
  <c r="D188" i="15"/>
  <c r="AJ187" i="15"/>
  <c r="AQ187" i="15" s="1"/>
  <c r="AS57" i="15" s="1"/>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Q186" i="15" s="1"/>
  <c r="AS56" i="15" s="1"/>
  <c r="AI186" i="15"/>
  <c r="AH186" i="15"/>
  <c r="AG186" i="15"/>
  <c r="AF186" i="15"/>
  <c r="AE186" i="15"/>
  <c r="AD186" i="15"/>
  <c r="AC186" i="15"/>
  <c r="AB186" i="15"/>
  <c r="AA186" i="15"/>
  <c r="Z186" i="15"/>
  <c r="Y186" i="15"/>
  <c r="X186" i="15"/>
  <c r="W186" i="15"/>
  <c r="V186" i="15"/>
  <c r="U186" i="15"/>
  <c r="T186" i="15"/>
  <c r="AM186" i="15" s="1"/>
  <c r="S186" i="15"/>
  <c r="R186" i="15"/>
  <c r="Q186" i="15"/>
  <c r="P186" i="15"/>
  <c r="O186" i="15"/>
  <c r="N186" i="15"/>
  <c r="M186" i="15"/>
  <c r="L186" i="15"/>
  <c r="AN186" i="15" s="1"/>
  <c r="K186" i="15"/>
  <c r="J186" i="15"/>
  <c r="I186" i="15"/>
  <c r="H186" i="15"/>
  <c r="G186" i="15"/>
  <c r="F186" i="15"/>
  <c r="E186" i="15"/>
  <c r="D186" i="15"/>
  <c r="AO186" i="15" s="1"/>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Q184" i="15" s="1"/>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Q182" i="15" s="1"/>
  <c r="AS52" i="15" s="1"/>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S5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4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Q178"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Q172" i="15" s="1"/>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Q171" i="15"/>
  <c r="AJ171" i="15"/>
  <c r="AI171" i="15"/>
  <c r="AH171" i="15"/>
  <c r="AG171" i="15"/>
  <c r="AF171" i="15"/>
  <c r="AE171" i="15"/>
  <c r="AD171" i="15"/>
  <c r="AC171" i="15"/>
  <c r="AB171" i="15"/>
  <c r="AA171" i="15"/>
  <c r="Z171" i="15"/>
  <c r="Y171" i="15"/>
  <c r="X171" i="15"/>
  <c r="W171" i="15"/>
  <c r="V171" i="15"/>
  <c r="U171" i="15"/>
  <c r="AM171" i="15" s="1"/>
  <c r="T171" i="15"/>
  <c r="S171" i="15"/>
  <c r="R171" i="15"/>
  <c r="Q171" i="15"/>
  <c r="P171" i="15"/>
  <c r="O171" i="15"/>
  <c r="N171" i="15"/>
  <c r="M171" i="15"/>
  <c r="L171" i="15"/>
  <c r="K171" i="15"/>
  <c r="J171" i="15"/>
  <c r="I171" i="15"/>
  <c r="H171" i="15"/>
  <c r="G171" i="15"/>
  <c r="F171" i="15"/>
  <c r="E171" i="15"/>
  <c r="D171" i="15"/>
  <c r="AQ170"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AO170" i="15" s="1"/>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AN169" i="15" s="1"/>
  <c r="L169" i="15"/>
  <c r="K169" i="15"/>
  <c r="J169" i="15"/>
  <c r="I169" i="15"/>
  <c r="H169" i="15"/>
  <c r="G169" i="15"/>
  <c r="F169" i="15"/>
  <c r="E169" i="15"/>
  <c r="D169" i="15"/>
  <c r="AQ168" i="15"/>
  <c r="AJ168" i="15"/>
  <c r="AI168" i="15"/>
  <c r="AH168" i="15"/>
  <c r="AG168" i="15"/>
  <c r="AF168" i="15"/>
  <c r="AE168" i="15"/>
  <c r="AD168" i="15"/>
  <c r="AC168" i="15"/>
  <c r="AB168" i="15"/>
  <c r="AA168" i="15"/>
  <c r="Z168" i="15"/>
  <c r="Y168" i="15"/>
  <c r="X168" i="15"/>
  <c r="W168" i="15"/>
  <c r="V168" i="15"/>
  <c r="U168" i="15"/>
  <c r="AM168" i="15" s="1"/>
  <c r="T168" i="15"/>
  <c r="S168" i="15"/>
  <c r="R168" i="15"/>
  <c r="Q168" i="15"/>
  <c r="P168" i="15"/>
  <c r="O168" i="15"/>
  <c r="N168" i="15"/>
  <c r="M168" i="15"/>
  <c r="L168" i="15"/>
  <c r="K168" i="15"/>
  <c r="J168" i="15"/>
  <c r="I168" i="15"/>
  <c r="H168" i="15"/>
  <c r="G168" i="15"/>
  <c r="F168" i="15"/>
  <c r="E168" i="15"/>
  <c r="D168" i="15"/>
  <c r="AJ167" i="15"/>
  <c r="AQ167" i="15" s="1"/>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Q166" i="15" s="1"/>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Q163" i="15"/>
  <c r="AJ163" i="15"/>
  <c r="AI163" i="15"/>
  <c r="AH163" i="15"/>
  <c r="AG163" i="15"/>
  <c r="AF163" i="15"/>
  <c r="AE163" i="15"/>
  <c r="AD163" i="15"/>
  <c r="AC163" i="15"/>
  <c r="AB163" i="15"/>
  <c r="AA163" i="15"/>
  <c r="Z163" i="15"/>
  <c r="Y163" i="15"/>
  <c r="X163" i="15"/>
  <c r="W163" i="15"/>
  <c r="V163" i="15"/>
  <c r="U163" i="15"/>
  <c r="T163" i="15"/>
  <c r="AM163" i="15" s="1"/>
  <c r="S163" i="15"/>
  <c r="R163" i="15"/>
  <c r="Q163" i="15"/>
  <c r="P163" i="15"/>
  <c r="O163" i="15"/>
  <c r="N163" i="15"/>
  <c r="M163" i="15"/>
  <c r="L163" i="15"/>
  <c r="K163" i="15"/>
  <c r="J163" i="15"/>
  <c r="I163" i="15"/>
  <c r="H163" i="15"/>
  <c r="G163" i="15"/>
  <c r="F163" i="15"/>
  <c r="E163" i="15"/>
  <c r="D163" i="15"/>
  <c r="AJ162" i="15"/>
  <c r="AQ162" i="15" s="1"/>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AO162" i="15" s="1"/>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Q160" i="15" s="1"/>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AN156" i="15" s="1"/>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AM154" i="15" s="1"/>
  <c r="S154" i="15"/>
  <c r="R154" i="15"/>
  <c r="Q154" i="15"/>
  <c r="P154" i="15"/>
  <c r="O154" i="15"/>
  <c r="N154" i="15"/>
  <c r="M154" i="15"/>
  <c r="L154" i="15"/>
  <c r="AN154" i="15" s="1"/>
  <c r="K154" i="15"/>
  <c r="J154" i="15"/>
  <c r="I154" i="15"/>
  <c r="H154" i="15"/>
  <c r="G154" i="15"/>
  <c r="F154" i="15"/>
  <c r="E154" i="15"/>
  <c r="D154" i="15"/>
  <c r="AO154" i="15" s="1"/>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O149" i="15" s="1"/>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AM134" i="15" s="1"/>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C134" i="15"/>
  <c r="AJ133" i="15"/>
  <c r="AQ133" i="15" s="1"/>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Q132"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AO131" i="15" s="1"/>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Q129" i="15" s="1"/>
  <c r="AR64" i="15" s="1"/>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AO128" i="15" s="1"/>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AN127" i="15" s="1"/>
  <c r="K127" i="15"/>
  <c r="J127" i="15"/>
  <c r="I127" i="15"/>
  <c r="H127" i="15"/>
  <c r="G127" i="15"/>
  <c r="F127" i="15"/>
  <c r="E127" i="15"/>
  <c r="D127" i="15"/>
  <c r="AJ126" i="15"/>
  <c r="AQ126" i="15" s="1"/>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R59" i="15" s="1"/>
  <c r="AI124" i="15"/>
  <c r="AH124" i="15"/>
  <c r="AG124" i="15"/>
  <c r="AF124" i="15"/>
  <c r="AE124" i="15"/>
  <c r="AD124" i="15"/>
  <c r="AC124" i="15"/>
  <c r="AB124" i="15"/>
  <c r="AL124" i="15" s="1"/>
  <c r="AA124" i="15"/>
  <c r="Z124" i="15"/>
  <c r="Y124" i="15"/>
  <c r="X124" i="15"/>
  <c r="W124" i="15"/>
  <c r="V124" i="15"/>
  <c r="U124" i="15"/>
  <c r="T124" i="15"/>
  <c r="AM124" i="15" s="1"/>
  <c r="S124" i="15"/>
  <c r="R124" i="15"/>
  <c r="Q124" i="15"/>
  <c r="P124" i="15"/>
  <c r="O124" i="15"/>
  <c r="N124" i="15"/>
  <c r="M124" i="15"/>
  <c r="L124" i="15"/>
  <c r="AN124" i="15" s="1"/>
  <c r="K124" i="15"/>
  <c r="J124" i="15"/>
  <c r="I124" i="15"/>
  <c r="H124" i="15"/>
  <c r="G124" i="15"/>
  <c r="F124" i="15"/>
  <c r="E124" i="15"/>
  <c r="D124" i="15"/>
  <c r="AO124" i="15" s="1"/>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Q121" i="15"/>
  <c r="AJ121" i="15"/>
  <c r="AI121" i="15"/>
  <c r="AH121" i="15"/>
  <c r="AG121" i="15"/>
  <c r="AF121" i="15"/>
  <c r="AE121" i="15"/>
  <c r="AD121" i="15"/>
  <c r="AC121" i="15"/>
  <c r="AB121" i="15"/>
  <c r="AA121" i="15"/>
  <c r="Z121" i="15"/>
  <c r="Y121" i="15"/>
  <c r="X121" i="15"/>
  <c r="W121" i="15"/>
  <c r="V121" i="15"/>
  <c r="U121" i="15"/>
  <c r="AM121" i="15" s="1"/>
  <c r="T121" i="15"/>
  <c r="S121" i="15"/>
  <c r="R121" i="15"/>
  <c r="Q121" i="15"/>
  <c r="P121" i="15"/>
  <c r="O121" i="15"/>
  <c r="N121" i="15"/>
  <c r="M121" i="15"/>
  <c r="L121" i="15"/>
  <c r="K121" i="15"/>
  <c r="J121" i="15"/>
  <c r="I121" i="15"/>
  <c r="H121" i="15"/>
  <c r="G121" i="15"/>
  <c r="F121" i="15"/>
  <c r="E121" i="15"/>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O120" i="15" s="1"/>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R48" i="15" s="1"/>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Q112" i="15" s="1"/>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Q110" i="15"/>
  <c r="AR46" i="15" s="1"/>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Q108" i="15" s="1"/>
  <c r="AR43"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AO107" i="15" s="1"/>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AN106" i="15" s="1"/>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Q104" i="15" s="1"/>
  <c r="AR39" i="15" s="1"/>
  <c r="AI104" i="15"/>
  <c r="AH104" i="15"/>
  <c r="AG104" i="15"/>
  <c r="AF104" i="15"/>
  <c r="AE104" i="15"/>
  <c r="AD104" i="15"/>
  <c r="AC104" i="15"/>
  <c r="AB104" i="15"/>
  <c r="AA104" i="15"/>
  <c r="Z104" i="15"/>
  <c r="Y104" i="15"/>
  <c r="X104" i="15"/>
  <c r="W104" i="15"/>
  <c r="V104" i="15"/>
  <c r="U104" i="15"/>
  <c r="T104" i="15"/>
  <c r="AM104" i="15" s="1"/>
  <c r="S104" i="15"/>
  <c r="R104" i="15"/>
  <c r="Q104" i="15"/>
  <c r="P104" i="15"/>
  <c r="O104" i="15"/>
  <c r="N104" i="15"/>
  <c r="M104" i="15"/>
  <c r="L104" i="15"/>
  <c r="AN104" i="15" s="1"/>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Q101" i="15" s="1"/>
  <c r="AR36"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Q99" i="15" s="1"/>
  <c r="AR35" i="15" s="1"/>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Q98" i="15" s="1"/>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Q97" i="15" s="1"/>
  <c r="AR32"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Q96"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Q95"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L93" i="15" s="1"/>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O91" i="15" s="1"/>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AN86" i="15" s="1"/>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O82" i="15" s="1"/>
  <c r="AJ81" i="15"/>
  <c r="AI81" i="15"/>
  <c r="AH81" i="15"/>
  <c r="AG81" i="15"/>
  <c r="AF81" i="15"/>
  <c r="AE81" i="15"/>
  <c r="AD81" i="15"/>
  <c r="AC81" i="15"/>
  <c r="AL81" i="15" s="1"/>
  <c r="AB81" i="15"/>
  <c r="AA81" i="15"/>
  <c r="Z81" i="15"/>
  <c r="Y81" i="15"/>
  <c r="X81" i="15"/>
  <c r="W81" i="15"/>
  <c r="V81" i="15"/>
  <c r="U81" i="15"/>
  <c r="AM81" i="15" s="1"/>
  <c r="T81" i="15"/>
  <c r="S81" i="15"/>
  <c r="R81" i="15"/>
  <c r="Q81" i="15"/>
  <c r="P81" i="15"/>
  <c r="O81" i="15"/>
  <c r="N81" i="15"/>
  <c r="M81" i="15"/>
  <c r="AN81" i="15" s="1"/>
  <c r="L81" i="15"/>
  <c r="K81" i="15"/>
  <c r="J81" i="15"/>
  <c r="I81" i="15"/>
  <c r="H81" i="15"/>
  <c r="G81" i="15"/>
  <c r="F81" i="15"/>
  <c r="E81" i="15"/>
  <c r="AO81" i="15" s="1"/>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AO75" i="15" s="1"/>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R70" i="15"/>
  <c r="AT69" i="15"/>
  <c r="AS69" i="15"/>
  <c r="C69" i="15"/>
  <c r="C199" i="15" s="1"/>
  <c r="AT68" i="15"/>
  <c r="C68" i="15"/>
  <c r="AT67" i="15"/>
  <c r="AS67" i="15"/>
  <c r="C67" i="15"/>
  <c r="C132" i="15" s="1"/>
  <c r="AT66" i="15"/>
  <c r="C66" i="15"/>
  <c r="AT65" i="15"/>
  <c r="C65" i="15"/>
  <c r="AT64" i="15"/>
  <c r="AS64" i="15"/>
  <c r="C64" i="15"/>
  <c r="AT63" i="15"/>
  <c r="AR63" i="15"/>
  <c r="C63" i="15"/>
  <c r="AT62" i="15"/>
  <c r="AR62" i="15"/>
  <c r="C62" i="15"/>
  <c r="AT61" i="15"/>
  <c r="AR61" i="15"/>
  <c r="C61" i="15"/>
  <c r="C191" i="15" s="1"/>
  <c r="AT60" i="15"/>
  <c r="C60" i="15"/>
  <c r="AT59" i="15"/>
  <c r="C59" i="15"/>
  <c r="C124" i="15" s="1"/>
  <c r="AT58" i="15"/>
  <c r="AR58" i="15"/>
  <c r="C58" i="15"/>
  <c r="AT57" i="15"/>
  <c r="AR57" i="15"/>
  <c r="C57" i="15"/>
  <c r="AT56" i="15"/>
  <c r="C56" i="15"/>
  <c r="AT55" i="15"/>
  <c r="C55" i="15"/>
  <c r="AT54" i="15"/>
  <c r="C54" i="15"/>
  <c r="AT53" i="15"/>
  <c r="C53" i="15"/>
  <c r="C183" i="15" s="1"/>
  <c r="AT52" i="15"/>
  <c r="C52" i="15"/>
  <c r="AT51" i="15"/>
  <c r="C51" i="15"/>
  <c r="C116" i="15" s="1"/>
  <c r="AT50" i="15"/>
  <c r="AR50" i="15"/>
  <c r="C50" i="15"/>
  <c r="C180" i="15" s="1"/>
  <c r="AT49" i="15"/>
  <c r="AR49" i="15"/>
  <c r="C49" i="15"/>
  <c r="AT48" i="15"/>
  <c r="AS48" i="15"/>
  <c r="C48" i="15"/>
  <c r="AT47" i="15"/>
  <c r="AR47" i="15"/>
  <c r="C47" i="15"/>
  <c r="AT46" i="15"/>
  <c r="C46" i="15"/>
  <c r="AT45" i="15"/>
  <c r="AR45" i="15"/>
  <c r="C45" i="15"/>
  <c r="C175" i="15" s="1"/>
  <c r="AT44" i="15"/>
  <c r="C44" i="15"/>
  <c r="AT43" i="15"/>
  <c r="AS43" i="15"/>
  <c r="C43" i="15"/>
  <c r="C108" i="15" s="1"/>
  <c r="AT42" i="15"/>
  <c r="AR42" i="15"/>
  <c r="C42" i="15"/>
  <c r="C172" i="15" s="1"/>
  <c r="AT41" i="15"/>
  <c r="C41" i="15"/>
  <c r="AT40" i="15"/>
  <c r="AS40" i="15"/>
  <c r="C40" i="15"/>
  <c r="AT39" i="15"/>
  <c r="AS39" i="15"/>
  <c r="C39" i="15"/>
  <c r="AT38" i="15"/>
  <c r="C38" i="15"/>
  <c r="AT37" i="15"/>
  <c r="C37" i="15"/>
  <c r="C167" i="15" s="1"/>
  <c r="AT36" i="15"/>
  <c r="C36" i="15"/>
  <c r="AT35" i="15"/>
  <c r="C35" i="15"/>
  <c r="C100" i="15" s="1"/>
  <c r="AT34" i="15"/>
  <c r="AR34" i="15"/>
  <c r="C34" i="15"/>
  <c r="AT33" i="15"/>
  <c r="AS33" i="15"/>
  <c r="C33" i="15"/>
  <c r="AT32" i="15"/>
  <c r="AS32" i="15"/>
  <c r="C32" i="15"/>
  <c r="AT31" i="15"/>
  <c r="AS31" i="15"/>
  <c r="AR31" i="15"/>
  <c r="C31" i="15"/>
  <c r="AT30" i="15"/>
  <c r="C30" i="15"/>
  <c r="C95" i="15" s="1"/>
  <c r="C29" i="15"/>
  <c r="C159" i="15" s="1"/>
  <c r="C28" i="15"/>
  <c r="C27" i="15"/>
  <c r="C92" i="15" s="1"/>
  <c r="C26" i="15"/>
  <c r="C156" i="15" s="1"/>
  <c r="C25" i="15"/>
  <c r="C24" i="15"/>
  <c r="C23" i="15"/>
  <c r="C22" i="15"/>
  <c r="C21" i="15"/>
  <c r="C20" i="15"/>
  <c r="C150" i="15" s="1"/>
  <c r="C19" i="15"/>
  <c r="C149" i="15" s="1"/>
  <c r="C18" i="15"/>
  <c r="C148" i="15" s="1"/>
  <c r="C17" i="15"/>
  <c r="C16" i="15"/>
  <c r="C146" i="15" s="1"/>
  <c r="C15" i="15"/>
  <c r="C14" i="15"/>
  <c r="C79" i="15" s="1"/>
  <c r="AW13" i="15"/>
  <c r="C13" i="15"/>
  <c r="C12" i="15"/>
  <c r="C142" i="15" s="1"/>
  <c r="C11" i="15"/>
  <c r="C76" i="15" s="1"/>
  <c r="C10" i="15"/>
  <c r="C140" i="15" s="1"/>
  <c r="C9" i="15"/>
  <c r="C8" i="15"/>
  <c r="C138" i="15" s="1"/>
  <c r="C7" i="15"/>
  <c r="AW6" i="15"/>
  <c r="C6" i="15"/>
  <c r="B3" i="15"/>
  <c r="AW7" i="15" s="1"/>
  <c r="AJ199" i="14"/>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S66" i="14" s="1"/>
  <c r="AI195" i="14"/>
  <c r="AH195" i="14"/>
  <c r="AG195" i="14"/>
  <c r="AF195" i="14"/>
  <c r="AE195" i="14"/>
  <c r="AD195" i="14"/>
  <c r="AC195" i="14"/>
  <c r="AB195" i="14"/>
  <c r="AL195" i="14" s="1"/>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Q188" i="14"/>
  <c r="AS59" i="14" s="1"/>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O187" i="14" s="1"/>
  <c r="AJ186" i="14"/>
  <c r="AQ186" i="14" s="1"/>
  <c r="AI186" i="14"/>
  <c r="AH186" i="14"/>
  <c r="AG186" i="14"/>
  <c r="AF186" i="14"/>
  <c r="AE186" i="14"/>
  <c r="AD186" i="14"/>
  <c r="AC186" i="14"/>
  <c r="AB186" i="14"/>
  <c r="AA186" i="14"/>
  <c r="Z186" i="14"/>
  <c r="Y186" i="14"/>
  <c r="X186" i="14"/>
  <c r="W186" i="14"/>
  <c r="V186" i="14"/>
  <c r="U186" i="14"/>
  <c r="T186" i="14"/>
  <c r="AM186" i="14" s="1"/>
  <c r="S186" i="14"/>
  <c r="R186" i="14"/>
  <c r="Q186" i="14"/>
  <c r="P186" i="14"/>
  <c r="O186" i="14"/>
  <c r="N186" i="14"/>
  <c r="M186" i="14"/>
  <c r="L186" i="14"/>
  <c r="AN186" i="14" s="1"/>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Q184"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Q179" i="14"/>
  <c r="AJ179" i="14"/>
  <c r="AI179" i="14"/>
  <c r="AH179" i="14"/>
  <c r="AG179" i="14"/>
  <c r="AF179" i="14"/>
  <c r="AE179" i="14"/>
  <c r="AD179" i="14"/>
  <c r="AC179" i="14"/>
  <c r="AB179" i="14"/>
  <c r="AA179" i="14"/>
  <c r="Z179" i="14"/>
  <c r="Y179" i="14"/>
  <c r="X179" i="14"/>
  <c r="W179" i="14"/>
  <c r="V179" i="14"/>
  <c r="AM179" i="14" s="1"/>
  <c r="U179" i="14"/>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S46" i="14" s="1"/>
  <c r="AI175" i="14"/>
  <c r="AH175" i="14"/>
  <c r="AG175" i="14"/>
  <c r="AF175" i="14"/>
  <c r="AE175" i="14"/>
  <c r="AD175" i="14"/>
  <c r="AC175" i="14"/>
  <c r="AB175" i="14"/>
  <c r="AL175" i="14" s="1"/>
  <c r="AA175" i="14"/>
  <c r="Z175" i="14"/>
  <c r="Y175" i="14"/>
  <c r="X175" i="14"/>
  <c r="W175" i="14"/>
  <c r="V175" i="14"/>
  <c r="U175" i="14"/>
  <c r="T175" i="14"/>
  <c r="AM175" i="14" s="1"/>
  <c r="S175" i="14"/>
  <c r="R175" i="14"/>
  <c r="Q175" i="14"/>
  <c r="P175" i="14"/>
  <c r="O175" i="14"/>
  <c r="N175" i="14"/>
  <c r="M175" i="14"/>
  <c r="L175" i="14"/>
  <c r="AN175" i="14" s="1"/>
  <c r="K175" i="14"/>
  <c r="J175" i="14"/>
  <c r="I175" i="14"/>
  <c r="H175" i="14"/>
  <c r="G175" i="14"/>
  <c r="F175" i="14"/>
  <c r="E175" i="14"/>
  <c r="D175" i="14"/>
  <c r="AO175" i="14" s="1"/>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L171" i="14" s="1"/>
  <c r="AA171" i="14"/>
  <c r="Z171" i="14"/>
  <c r="Y171" i="14"/>
  <c r="X171" i="14"/>
  <c r="W171" i="14"/>
  <c r="V171" i="14"/>
  <c r="U171" i="14"/>
  <c r="T171" i="14"/>
  <c r="S171" i="14"/>
  <c r="R171" i="14"/>
  <c r="Q171" i="14"/>
  <c r="P171" i="14"/>
  <c r="O171" i="14"/>
  <c r="N171" i="14"/>
  <c r="M171" i="14"/>
  <c r="L171" i="14"/>
  <c r="AN171" i="14" s="1"/>
  <c r="K171" i="14"/>
  <c r="J171" i="14"/>
  <c r="I171" i="14"/>
  <c r="H171" i="14"/>
  <c r="G171" i="14"/>
  <c r="F171" i="14"/>
  <c r="E171" i="14"/>
  <c r="D171" i="14"/>
  <c r="AO171" i="14" s="1"/>
  <c r="AQ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S39"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AO162" i="14" s="1"/>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AM144" i="14" s="1"/>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AM137" i="14" s="1"/>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L132" i="14" s="1"/>
  <c r="AA132" i="14"/>
  <c r="Z132" i="14"/>
  <c r="Y132" i="14"/>
  <c r="X132" i="14"/>
  <c r="W132" i="14"/>
  <c r="V132" i="14"/>
  <c r="U132" i="14"/>
  <c r="T132" i="14"/>
  <c r="AM132" i="14" s="1"/>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L128" i="14" s="1"/>
  <c r="AB128" i="14"/>
  <c r="AA128" i="14"/>
  <c r="Z128" i="14"/>
  <c r="Y128" i="14"/>
  <c r="X128" i="14"/>
  <c r="W128" i="14"/>
  <c r="V128" i="14"/>
  <c r="U128" i="14"/>
  <c r="T128" i="14"/>
  <c r="S128" i="14"/>
  <c r="R128" i="14"/>
  <c r="Q128" i="14"/>
  <c r="P128" i="14"/>
  <c r="O128" i="14"/>
  <c r="N128" i="14"/>
  <c r="M128" i="14"/>
  <c r="AN128" i="14" s="1"/>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Q126"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Q124" i="14"/>
  <c r="AR59" i="14" s="1"/>
  <c r="AJ124" i="14"/>
  <c r="AI124" i="14"/>
  <c r="AH124" i="14"/>
  <c r="AG124" i="14"/>
  <c r="AF124" i="14"/>
  <c r="AE124" i="14"/>
  <c r="AD124" i="14"/>
  <c r="AC124" i="14"/>
  <c r="AL124" i="14" s="1"/>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Q122"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R57"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L120" i="14" s="1"/>
  <c r="AB120" i="14"/>
  <c r="AA120" i="14"/>
  <c r="Z120" i="14"/>
  <c r="Y120" i="14"/>
  <c r="X120" i="14"/>
  <c r="W120" i="14"/>
  <c r="V120" i="14"/>
  <c r="U120" i="14"/>
  <c r="T120" i="14"/>
  <c r="S120" i="14"/>
  <c r="R120" i="14"/>
  <c r="Q120" i="14"/>
  <c r="P120" i="14"/>
  <c r="O120" i="14"/>
  <c r="N120" i="14"/>
  <c r="M120" i="14"/>
  <c r="AN120" i="14" s="1"/>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O119" i="14" s="1"/>
  <c r="AQ118"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Q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AN114" i="14" s="1"/>
  <c r="L114" i="14"/>
  <c r="K114" i="14"/>
  <c r="J114" i="14"/>
  <c r="I114" i="14"/>
  <c r="H114" i="14"/>
  <c r="G114" i="14"/>
  <c r="F114" i="14"/>
  <c r="E114" i="14"/>
  <c r="D114" i="14"/>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R47"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J111" i="14"/>
  <c r="AI111" i="14"/>
  <c r="AH111" i="14"/>
  <c r="AG111" i="14"/>
  <c r="AF111" i="14"/>
  <c r="AE111" i="14"/>
  <c r="AD111" i="14"/>
  <c r="AC111" i="14"/>
  <c r="AB111" i="14"/>
  <c r="AA111" i="14"/>
  <c r="Z111" i="14"/>
  <c r="Y111" i="14"/>
  <c r="X111" i="14"/>
  <c r="W111" i="14"/>
  <c r="V111" i="14"/>
  <c r="U111" i="14"/>
  <c r="AM111" i="14" s="1"/>
  <c r="T111" i="14"/>
  <c r="S111" i="14"/>
  <c r="R111" i="14"/>
  <c r="Q111" i="14"/>
  <c r="P111" i="14"/>
  <c r="O111" i="14"/>
  <c r="N111" i="14"/>
  <c r="M111" i="14"/>
  <c r="L111" i="14"/>
  <c r="K111" i="14"/>
  <c r="J111" i="14"/>
  <c r="I111" i="14"/>
  <c r="H111" i="14"/>
  <c r="G111" i="14"/>
  <c r="F111" i="14"/>
  <c r="E111" i="14"/>
  <c r="D111" i="14"/>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R42"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O105" i="14" s="1"/>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O103" i="14" s="1"/>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AM93" i="14" s="1"/>
  <c r="T93" i="14"/>
  <c r="S93" i="14"/>
  <c r="R93" i="14"/>
  <c r="Q93" i="14"/>
  <c r="P93" i="14"/>
  <c r="O93" i="14"/>
  <c r="N93" i="14"/>
  <c r="M93" i="14"/>
  <c r="L93" i="14"/>
  <c r="K93" i="14"/>
  <c r="J93" i="14"/>
  <c r="I93" i="14"/>
  <c r="H93" i="14"/>
  <c r="G93" i="14"/>
  <c r="F93" i="14"/>
  <c r="E93" i="14"/>
  <c r="AO93" i="14" s="1"/>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AN92" i="14" s="1"/>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AO88" i="14" s="1"/>
  <c r="D88" i="14"/>
  <c r="AJ87" i="14"/>
  <c r="AI87" i="14"/>
  <c r="AH87" i="14"/>
  <c r="AG87" i="14"/>
  <c r="AF87" i="14"/>
  <c r="AE87" i="14"/>
  <c r="AD87" i="14"/>
  <c r="AC87" i="14"/>
  <c r="AB87" i="14"/>
  <c r="AA87" i="14"/>
  <c r="Z87" i="14"/>
  <c r="Y87" i="14"/>
  <c r="X87" i="14"/>
  <c r="W87" i="14"/>
  <c r="V87" i="14"/>
  <c r="U87" i="14"/>
  <c r="T87" i="14"/>
  <c r="S87" i="14"/>
  <c r="R87" i="14"/>
  <c r="Q87" i="14"/>
  <c r="P87" i="14"/>
  <c r="O87" i="14"/>
  <c r="N87" i="14"/>
  <c r="AN87" i="14" s="1"/>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O86" i="14" s="1"/>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C83" i="14"/>
  <c r="AJ82" i="14"/>
  <c r="AI82" i="14"/>
  <c r="AH82" i="14"/>
  <c r="AG82" i="14"/>
  <c r="AF82" i="14"/>
  <c r="AE82" i="14"/>
  <c r="AD82" i="14"/>
  <c r="AC82" i="14"/>
  <c r="AB82" i="14"/>
  <c r="AA82" i="14"/>
  <c r="Z82" i="14"/>
  <c r="Y82" i="14"/>
  <c r="X82" i="14"/>
  <c r="W82" i="14"/>
  <c r="V82" i="14"/>
  <c r="U82" i="14"/>
  <c r="AM82" i="14" s="1"/>
  <c r="T82" i="14"/>
  <c r="S82" i="14"/>
  <c r="R82" i="14"/>
  <c r="Q82" i="14"/>
  <c r="P82" i="14"/>
  <c r="O82" i="14"/>
  <c r="N82" i="14"/>
  <c r="AN82" i="14" s="1"/>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AN81" i="14" s="1"/>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AO78" i="14" s="1"/>
  <c r="J78" i="14"/>
  <c r="I78" i="14"/>
  <c r="H78" i="14"/>
  <c r="G78" i="14"/>
  <c r="F78" i="14"/>
  <c r="E78" i="14"/>
  <c r="D78" i="14"/>
  <c r="C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AM76" i="14" s="1"/>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AM72" i="14" s="1"/>
  <c r="S72" i="14"/>
  <c r="R72" i="14"/>
  <c r="Q72" i="14"/>
  <c r="P72" i="14"/>
  <c r="O72" i="14"/>
  <c r="N72" i="14"/>
  <c r="M72" i="14"/>
  <c r="L72" i="14"/>
  <c r="K72" i="14"/>
  <c r="J72" i="14"/>
  <c r="I72" i="14"/>
  <c r="H72" i="14"/>
  <c r="G72" i="14"/>
  <c r="F72" i="14"/>
  <c r="E72" i="14"/>
  <c r="D72" i="14"/>
  <c r="AO72" i="14" s="1"/>
  <c r="AJ71" i="14"/>
  <c r="AI71" i="14"/>
  <c r="AH71" i="14"/>
  <c r="AG71" i="14"/>
  <c r="AF71" i="14"/>
  <c r="AE71" i="14"/>
  <c r="AD71" i="14"/>
  <c r="AC71" i="14"/>
  <c r="AB71" i="14"/>
  <c r="AA71" i="14"/>
  <c r="Z71" i="14"/>
  <c r="Y71" i="14"/>
  <c r="X71" i="14"/>
  <c r="W71" i="14"/>
  <c r="V71" i="14"/>
  <c r="U71" i="14"/>
  <c r="AM71" i="14" s="1"/>
  <c r="T71" i="14"/>
  <c r="S71" i="14"/>
  <c r="R71" i="14"/>
  <c r="Q71" i="14"/>
  <c r="P71" i="14"/>
  <c r="O71" i="14"/>
  <c r="N71" i="14"/>
  <c r="M71" i="14"/>
  <c r="AN71" i="14" s="1"/>
  <c r="L71" i="14"/>
  <c r="K71" i="14"/>
  <c r="J71" i="14"/>
  <c r="I71" i="14"/>
  <c r="H71" i="14"/>
  <c r="G71" i="14"/>
  <c r="F71" i="14"/>
  <c r="E71" i="14"/>
  <c r="AO71" i="14" s="1"/>
  <c r="D71" i="14"/>
  <c r="AT70" i="14"/>
  <c r="AS70" i="14"/>
  <c r="AR70" i="14"/>
  <c r="AT69" i="14"/>
  <c r="AS69" i="14"/>
  <c r="AR69" i="14"/>
  <c r="C69" i="14"/>
  <c r="AT68" i="14"/>
  <c r="AS68" i="14"/>
  <c r="C68" i="14"/>
  <c r="AT67" i="14"/>
  <c r="AS67" i="14"/>
  <c r="C67" i="14"/>
  <c r="AT66" i="14"/>
  <c r="C66" i="14"/>
  <c r="AT65" i="14"/>
  <c r="C65" i="14"/>
  <c r="AT64" i="14"/>
  <c r="AS64" i="14"/>
  <c r="AR64" i="14"/>
  <c r="C64" i="14"/>
  <c r="AT63" i="14"/>
  <c r="AS63" i="14"/>
  <c r="AR63" i="14"/>
  <c r="C63" i="14"/>
  <c r="AT62" i="14"/>
  <c r="AS62" i="14"/>
  <c r="AR62" i="14"/>
  <c r="C62" i="14"/>
  <c r="AT61" i="14"/>
  <c r="AS61" i="14"/>
  <c r="AR61" i="14"/>
  <c r="C61" i="14"/>
  <c r="AT60" i="14"/>
  <c r="AS60" i="14"/>
  <c r="C60" i="14"/>
  <c r="AT59" i="14"/>
  <c r="C59" i="14"/>
  <c r="AT58" i="14"/>
  <c r="AS58" i="14"/>
  <c r="AR58" i="14"/>
  <c r="C58" i="14"/>
  <c r="C188" i="14" s="1"/>
  <c r="AT57" i="14"/>
  <c r="AS57" i="14"/>
  <c r="C57" i="14"/>
  <c r="C187" i="14" s="1"/>
  <c r="AT56" i="14"/>
  <c r="AS56" i="14"/>
  <c r="C56" i="14"/>
  <c r="AT55" i="14"/>
  <c r="AS55" i="14"/>
  <c r="AR55" i="14"/>
  <c r="C55" i="14"/>
  <c r="AT54" i="14"/>
  <c r="AS54" i="14"/>
  <c r="AR54" i="14"/>
  <c r="C54" i="14"/>
  <c r="AT53" i="14"/>
  <c r="AS53" i="14"/>
  <c r="AR53" i="14"/>
  <c r="C53" i="14"/>
  <c r="C183" i="14" s="1"/>
  <c r="AT52" i="14"/>
  <c r="AS52" i="14"/>
  <c r="C52" i="14"/>
  <c r="AT51" i="14"/>
  <c r="AS51" i="14"/>
  <c r="C51" i="14"/>
  <c r="C181" i="14" s="1"/>
  <c r="AT50" i="14"/>
  <c r="AS50" i="14"/>
  <c r="AR50" i="14"/>
  <c r="C50" i="14"/>
  <c r="AT49" i="14"/>
  <c r="AS49" i="14"/>
  <c r="C49" i="14"/>
  <c r="C179" i="14" s="1"/>
  <c r="AT48" i="14"/>
  <c r="AS48" i="14"/>
  <c r="C48" i="14"/>
  <c r="C178" i="14" s="1"/>
  <c r="AT47" i="14"/>
  <c r="AS47" i="14"/>
  <c r="C47" i="14"/>
  <c r="AT46" i="14"/>
  <c r="C46" i="14"/>
  <c r="AT45" i="14"/>
  <c r="C45" i="14"/>
  <c r="C175" i="14" s="1"/>
  <c r="AT44" i="14"/>
  <c r="AS44" i="14"/>
  <c r="C44" i="14"/>
  <c r="AT43" i="14"/>
  <c r="AS43" i="14"/>
  <c r="C43" i="14"/>
  <c r="C173" i="14" s="1"/>
  <c r="AT42" i="14"/>
  <c r="AS42" i="14"/>
  <c r="C42" i="14"/>
  <c r="C172" i="14" s="1"/>
  <c r="AT41" i="14"/>
  <c r="AS41" i="14"/>
  <c r="C41" i="14"/>
  <c r="C171" i="14" s="1"/>
  <c r="AT40" i="14"/>
  <c r="AS40" i="14"/>
  <c r="C40" i="14"/>
  <c r="AT39" i="14"/>
  <c r="C39" i="14"/>
  <c r="AT38" i="14"/>
  <c r="C38" i="14"/>
  <c r="AT37" i="14"/>
  <c r="C37" i="14"/>
  <c r="C36" i="14"/>
  <c r="C35" i="14"/>
  <c r="C165" i="14" s="1"/>
  <c r="C34" i="14"/>
  <c r="C164" i="14" s="1"/>
  <c r="C33" i="14"/>
  <c r="C163" i="14" s="1"/>
  <c r="C32" i="14"/>
  <c r="AT31" i="14"/>
  <c r="C31" i="14"/>
  <c r="C161" i="14" s="1"/>
  <c r="C30" i="14"/>
  <c r="C29" i="14"/>
  <c r="C28" i="14"/>
  <c r="C93" i="14" s="1"/>
  <c r="C27" i="14"/>
  <c r="C157" i="14" s="1"/>
  <c r="C26" i="14"/>
  <c r="C25" i="14"/>
  <c r="C155" i="14" s="1"/>
  <c r="C24" i="14"/>
  <c r="C154" i="14" s="1"/>
  <c r="C23" i="14"/>
  <c r="C22" i="14"/>
  <c r="C21" i="14"/>
  <c r="C151" i="14" s="1"/>
  <c r="C20" i="14"/>
  <c r="C150" i="14" s="1"/>
  <c r="C19" i="14"/>
  <c r="C149" i="14" s="1"/>
  <c r="C18" i="14"/>
  <c r="C148" i="14" s="1"/>
  <c r="C17" i="14"/>
  <c r="C16" i="14"/>
  <c r="C146" i="14" s="1"/>
  <c r="C15" i="14"/>
  <c r="C14" i="14"/>
  <c r="C144" i="14" s="1"/>
  <c r="AW13" i="14"/>
  <c r="C13" i="14"/>
  <c r="C143" i="14" s="1"/>
  <c r="C12" i="14"/>
  <c r="C77" i="14" s="1"/>
  <c r="C11" i="14"/>
  <c r="C141" i="14" s="1"/>
  <c r="C10" i="14"/>
  <c r="C140" i="14" s="1"/>
  <c r="C9" i="14"/>
  <c r="C139" i="14" s="1"/>
  <c r="C8" i="14"/>
  <c r="C138" i="14" s="1"/>
  <c r="C7" i="14"/>
  <c r="AW6" i="14"/>
  <c r="C6" i="14"/>
  <c r="C71" i="14" s="1"/>
  <c r="B3" i="14"/>
  <c r="AW7" i="14" s="1"/>
  <c r="AR40" i="14" l="1"/>
  <c r="AR49" i="14"/>
  <c r="AR48" i="14"/>
  <c r="AR67" i="14"/>
  <c r="AR68" i="14"/>
  <c r="C191" i="14"/>
  <c r="C126" i="14"/>
  <c r="AO82" i="14"/>
  <c r="AO87" i="14"/>
  <c r="AM87" i="14"/>
  <c r="C107" i="14"/>
  <c r="AN111" i="14"/>
  <c r="AR46" i="14"/>
  <c r="AM113" i="14"/>
  <c r="AM125" i="14"/>
  <c r="AO141" i="14"/>
  <c r="AO149" i="14"/>
  <c r="AM153" i="14"/>
  <c r="AM161" i="14"/>
  <c r="AN189" i="14"/>
  <c r="AM189" i="14"/>
  <c r="AL189" i="14"/>
  <c r="AR38" i="15"/>
  <c r="AR37" i="15"/>
  <c r="AR44" i="15"/>
  <c r="AR51" i="15"/>
  <c r="AR52" i="15"/>
  <c r="AN153" i="15"/>
  <c r="AS45" i="14"/>
  <c r="C189" i="14"/>
  <c r="C124" i="14"/>
  <c r="AR65" i="14"/>
  <c r="AN73" i="14"/>
  <c r="AM73" i="14"/>
  <c r="AO74" i="14"/>
  <c r="AM78" i="14"/>
  <c r="AN79" i="14"/>
  <c r="AN83" i="14"/>
  <c r="AN88" i="14"/>
  <c r="AN93" i="14"/>
  <c r="AO94" i="14"/>
  <c r="AN94" i="14"/>
  <c r="AM94" i="14"/>
  <c r="AM101" i="14"/>
  <c r="AN103" i="14"/>
  <c r="AM103" i="14"/>
  <c r="AL103" i="14"/>
  <c r="AO123" i="14"/>
  <c r="AO154" i="14"/>
  <c r="AO96" i="15"/>
  <c r="AM110" i="15"/>
  <c r="AO123" i="15"/>
  <c r="AM179" i="15"/>
  <c r="C199" i="14"/>
  <c r="C134" i="14"/>
  <c r="AS38" i="15"/>
  <c r="AS37" i="15"/>
  <c r="AS65" i="14"/>
  <c r="AN72" i="14"/>
  <c r="AO80" i="14"/>
  <c r="AN80" i="14"/>
  <c r="AO85" i="14"/>
  <c r="AN85" i="14"/>
  <c r="AM85" i="14"/>
  <c r="AO96" i="14"/>
  <c r="AN96" i="14"/>
  <c r="AO102" i="14"/>
  <c r="AN102" i="14"/>
  <c r="AM102" i="14"/>
  <c r="AO107" i="14"/>
  <c r="AL107" i="14"/>
  <c r="AL108" i="14"/>
  <c r="AN112" i="14"/>
  <c r="AL112" i="14"/>
  <c r="C116" i="14"/>
  <c r="AM119" i="14"/>
  <c r="AO163" i="14"/>
  <c r="AN169" i="14"/>
  <c r="AM169" i="14"/>
  <c r="AN178" i="14"/>
  <c r="AN130" i="15"/>
  <c r="AO173" i="15"/>
  <c r="AS44" i="15"/>
  <c r="AS45" i="15"/>
  <c r="AS65" i="15"/>
  <c r="AS66" i="15"/>
  <c r="AR41" i="14"/>
  <c r="AN74" i="14"/>
  <c r="AN75" i="14"/>
  <c r="AL75" i="14"/>
  <c r="C76" i="14"/>
  <c r="AM79" i="14"/>
  <c r="AM80" i="14"/>
  <c r="AL80" i="14"/>
  <c r="C81" i="14"/>
  <c r="AO83" i="14"/>
  <c r="AO84" i="14"/>
  <c r="AM86" i="14"/>
  <c r="AL86" i="14"/>
  <c r="AM91" i="14"/>
  <c r="AM110" i="14"/>
  <c r="AO116" i="14"/>
  <c r="AN116" i="14"/>
  <c r="AM116" i="14"/>
  <c r="AL116" i="14"/>
  <c r="AN148" i="14"/>
  <c r="AR40" i="15"/>
  <c r="AR53" i="15"/>
  <c r="AR54" i="15"/>
  <c r="AR67" i="15"/>
  <c r="AR68" i="15"/>
  <c r="AO73" i="14"/>
  <c r="AL96" i="14"/>
  <c r="AO97" i="14"/>
  <c r="AN104" i="14"/>
  <c r="AL104" i="14"/>
  <c r="AL109" i="14"/>
  <c r="AO112" i="14"/>
  <c r="AM117" i="14"/>
  <c r="AM127" i="14"/>
  <c r="AN162" i="14"/>
  <c r="AM163" i="14"/>
  <c r="AO83" i="15"/>
  <c r="AS35" i="15"/>
  <c r="AS34" i="15"/>
  <c r="AS60" i="15"/>
  <c r="AS61" i="15"/>
  <c r="AS42" i="15"/>
  <c r="AS41" i="15"/>
  <c r="AS62" i="15"/>
  <c r="AS63" i="15"/>
  <c r="AR60" i="14"/>
  <c r="AO75" i="14"/>
  <c r="AO81" i="14"/>
  <c r="AM81" i="14"/>
  <c r="AO89" i="14"/>
  <c r="AO91" i="14"/>
  <c r="AN95" i="14"/>
  <c r="AN98" i="14"/>
  <c r="AN109" i="14"/>
  <c r="AM109" i="14"/>
  <c r="C114" i="14"/>
  <c r="C136" i="15"/>
  <c r="C71" i="15"/>
  <c r="C143" i="15"/>
  <c r="C78" i="15"/>
  <c r="AM113" i="15"/>
  <c r="AR55" i="15"/>
  <c r="AR56" i="15"/>
  <c r="AS46" i="15"/>
  <c r="AS47" i="15"/>
  <c r="AS53" i="15"/>
  <c r="AM74" i="14"/>
  <c r="AO76" i="14"/>
  <c r="AO77" i="14"/>
  <c r="AN77" i="14"/>
  <c r="AM77" i="14"/>
  <c r="AM84" i="14"/>
  <c r="AO99" i="14"/>
  <c r="AO104" i="14"/>
  <c r="AO110" i="14"/>
  <c r="AM129" i="14"/>
  <c r="AO155" i="14"/>
  <c r="AN193" i="14"/>
  <c r="AM193" i="14"/>
  <c r="AO165" i="15"/>
  <c r="AS55" i="15"/>
  <c r="AS54" i="15"/>
  <c r="AN130" i="14"/>
  <c r="AO133" i="14"/>
  <c r="AN133" i="14"/>
  <c r="AM133" i="14"/>
  <c r="AL133" i="14"/>
  <c r="AO138" i="14"/>
  <c r="AN138" i="14"/>
  <c r="AN145" i="14"/>
  <c r="AM145" i="14"/>
  <c r="AO146" i="14"/>
  <c r="AN146" i="14"/>
  <c r="AM152" i="14"/>
  <c r="AO166" i="14"/>
  <c r="AN166" i="14"/>
  <c r="AM166" i="14"/>
  <c r="AO170" i="14"/>
  <c r="AN170" i="14"/>
  <c r="AO176" i="14"/>
  <c r="AN176" i="14"/>
  <c r="AM176" i="14"/>
  <c r="AL176" i="14"/>
  <c r="AN185" i="14"/>
  <c r="AM185" i="14"/>
  <c r="AL186" i="14"/>
  <c r="AN188" i="14"/>
  <c r="AO194" i="14"/>
  <c r="AN194" i="14"/>
  <c r="AM76" i="15"/>
  <c r="AO80" i="15"/>
  <c r="AO95" i="15"/>
  <c r="AN95" i="15"/>
  <c r="AM95" i="15"/>
  <c r="AL95" i="15"/>
  <c r="AO100" i="15"/>
  <c r="AN100" i="15"/>
  <c r="AM100" i="15"/>
  <c r="AL100" i="15"/>
  <c r="AO104" i="15"/>
  <c r="AL104" i="15"/>
  <c r="AL120" i="15"/>
  <c r="AO146" i="15"/>
  <c r="AN149" i="15"/>
  <c r="AM149" i="15"/>
  <c r="C160" i="15"/>
  <c r="AN176" i="15"/>
  <c r="AM176" i="15"/>
  <c r="AO177" i="15"/>
  <c r="AN177" i="15"/>
  <c r="AM177" i="15"/>
  <c r="AL177" i="15"/>
  <c r="AL186" i="15"/>
  <c r="AN193" i="15"/>
  <c r="AO197" i="15"/>
  <c r="AO120" i="14"/>
  <c r="AL125" i="14"/>
  <c r="AO128" i="14"/>
  <c r="AO131" i="14"/>
  <c r="AO148" i="14"/>
  <c r="AM148" i="14"/>
  <c r="AN153" i="14"/>
  <c r="AM154" i="14"/>
  <c r="AO160" i="14"/>
  <c r="AN160" i="14"/>
  <c r="AM160" i="14"/>
  <c r="AO167" i="14"/>
  <c r="AN167" i="14"/>
  <c r="AM167" i="14"/>
  <c r="AM171" i="14"/>
  <c r="AO179" i="14"/>
  <c r="AN181" i="14"/>
  <c r="AM181" i="14"/>
  <c r="AL181" i="14"/>
  <c r="AO191" i="14"/>
  <c r="AN191" i="14"/>
  <c r="AM191" i="14"/>
  <c r="AL191" i="14"/>
  <c r="AO76" i="15"/>
  <c r="AN77" i="15"/>
  <c r="AN82" i="15"/>
  <c r="AN87" i="15"/>
  <c r="AN94" i="15"/>
  <c r="AM94" i="15"/>
  <c r="AN96" i="15"/>
  <c r="AM96" i="15"/>
  <c r="AN98" i="15"/>
  <c r="AN103" i="15"/>
  <c r="AO121" i="15"/>
  <c r="AN121" i="15"/>
  <c r="AM129" i="15"/>
  <c r="AO130" i="15"/>
  <c r="AL130" i="15"/>
  <c r="AO138" i="15"/>
  <c r="C144" i="15"/>
  <c r="AM165" i="15"/>
  <c r="AL165" i="15"/>
  <c r="AN173" i="15"/>
  <c r="AM173" i="15"/>
  <c r="AL173" i="15"/>
  <c r="AM195" i="15"/>
  <c r="AO121" i="14"/>
  <c r="AM121" i="14"/>
  <c r="AO129" i="14"/>
  <c r="AM139" i="14"/>
  <c r="AN154" i="14"/>
  <c r="AO172" i="14"/>
  <c r="AM172" i="14"/>
  <c r="AL172" i="14"/>
  <c r="AM178" i="14"/>
  <c r="AN180" i="14"/>
  <c r="AO182" i="14"/>
  <c r="AN182" i="14"/>
  <c r="AM182" i="14"/>
  <c r="AL182" i="14"/>
  <c r="AO186" i="14"/>
  <c r="AO72" i="15"/>
  <c r="AL72" i="15"/>
  <c r="AO78" i="15"/>
  <c r="AM78" i="15"/>
  <c r="AL96" i="15"/>
  <c r="AL112" i="15"/>
  <c r="AN117" i="15"/>
  <c r="AM117" i="15"/>
  <c r="AL117" i="15"/>
  <c r="AL121" i="15"/>
  <c r="AL125" i="15"/>
  <c r="AO137" i="15"/>
  <c r="AN137" i="15"/>
  <c r="AQ137" i="15" s="1"/>
  <c r="AS7" i="15" s="1"/>
  <c r="AM137" i="15"/>
  <c r="AL137" i="15"/>
  <c r="AN148" i="15"/>
  <c r="AO150" i="15"/>
  <c r="AN150" i="15"/>
  <c r="AM150" i="15"/>
  <c r="AO156" i="15"/>
  <c r="AO161" i="15"/>
  <c r="AN161" i="15"/>
  <c r="AM161" i="15"/>
  <c r="AL161" i="15"/>
  <c r="AO178" i="15"/>
  <c r="AL178" i="15"/>
  <c r="AO189" i="15"/>
  <c r="AO191" i="15"/>
  <c r="AN191" i="15"/>
  <c r="AM191" i="15"/>
  <c r="AL191" i="15"/>
  <c r="AL196" i="15"/>
  <c r="AM118" i="14"/>
  <c r="AL118" i="14"/>
  <c r="AO126" i="14"/>
  <c r="AN126" i="14"/>
  <c r="AM126" i="14"/>
  <c r="AL126" i="14"/>
  <c r="AO134" i="14"/>
  <c r="AN134" i="14"/>
  <c r="AM134" i="14"/>
  <c r="AL134" i="14"/>
  <c r="AN161" i="14"/>
  <c r="AO165" i="14"/>
  <c r="AO168" i="14"/>
  <c r="AN168" i="14"/>
  <c r="AM168" i="14"/>
  <c r="AL168" i="14"/>
  <c r="AN177" i="14"/>
  <c r="AM177" i="14"/>
  <c r="AL178" i="14"/>
  <c r="AO183" i="14"/>
  <c r="AN183" i="14"/>
  <c r="AM183" i="14"/>
  <c r="AL183" i="14"/>
  <c r="AO189" i="14"/>
  <c r="AO192" i="14"/>
  <c r="AN192" i="14"/>
  <c r="AM192" i="14"/>
  <c r="AL192" i="14"/>
  <c r="AO195" i="14"/>
  <c r="AN197" i="14"/>
  <c r="AM197" i="14"/>
  <c r="AL197" i="14"/>
  <c r="AM84" i="15"/>
  <c r="AO99" i="15"/>
  <c r="AO101" i="15"/>
  <c r="AN101" i="15"/>
  <c r="AM101" i="15"/>
  <c r="AL101" i="15"/>
  <c r="AO106" i="15"/>
  <c r="AM106" i="15"/>
  <c r="AL106" i="15"/>
  <c r="AR41" i="15"/>
  <c r="AN109" i="15"/>
  <c r="AM109" i="15"/>
  <c r="AL109" i="15"/>
  <c r="AN111" i="15"/>
  <c r="AL113" i="15"/>
  <c r="C118" i="15"/>
  <c r="AM118" i="15"/>
  <c r="AO145" i="15"/>
  <c r="AN145" i="15"/>
  <c r="AM145" i="15"/>
  <c r="AO166" i="15"/>
  <c r="AN166" i="15"/>
  <c r="AM166" i="15"/>
  <c r="AL166" i="15"/>
  <c r="AS36" i="15"/>
  <c r="AO174" i="15"/>
  <c r="AN174" i="15"/>
  <c r="AM174" i="15"/>
  <c r="AL174" i="15"/>
  <c r="AO181" i="15"/>
  <c r="AO183" i="15"/>
  <c r="AN183" i="15"/>
  <c r="AM183" i="15"/>
  <c r="AL183" i="15"/>
  <c r="AM184" i="15"/>
  <c r="AO192" i="15"/>
  <c r="AN192" i="15"/>
  <c r="AL192" i="15"/>
  <c r="C197" i="15"/>
  <c r="AN127" i="14"/>
  <c r="AN140" i="14"/>
  <c r="AO156" i="14"/>
  <c r="AM156" i="14"/>
  <c r="AN163" i="14"/>
  <c r="AO169" i="14"/>
  <c r="AL169" i="14"/>
  <c r="AO198" i="14"/>
  <c r="AN198" i="14"/>
  <c r="AM198" i="14"/>
  <c r="AL198" i="14"/>
  <c r="AN83" i="15"/>
  <c r="AO97" i="15"/>
  <c r="AL102" i="15"/>
  <c r="C110" i="15"/>
  <c r="AO127" i="15"/>
  <c r="AM127" i="15"/>
  <c r="AL127" i="15"/>
  <c r="AO132" i="15"/>
  <c r="AN132" i="15"/>
  <c r="AM132" i="15"/>
  <c r="AL132" i="15"/>
  <c r="AM156" i="15"/>
  <c r="C157" i="15"/>
  <c r="AO157" i="15"/>
  <c r="AN163" i="15"/>
  <c r="AN180" i="15"/>
  <c r="AM187" i="15"/>
  <c r="AO188" i="15"/>
  <c r="AM188" i="15"/>
  <c r="AN118" i="14"/>
  <c r="AN122" i="14"/>
  <c r="AO136" i="14"/>
  <c r="AN136" i="14"/>
  <c r="AM136" i="14"/>
  <c r="AN137" i="14"/>
  <c r="AO139" i="14"/>
  <c r="AO151" i="14"/>
  <c r="AN151" i="14"/>
  <c r="AM151" i="14"/>
  <c r="AO174" i="14"/>
  <c r="AN174" i="14"/>
  <c r="AM174" i="14"/>
  <c r="AL174" i="14"/>
  <c r="AO178" i="14"/>
  <c r="AO181" i="14"/>
  <c r="AO184" i="14"/>
  <c r="AN184" i="14"/>
  <c r="AM184" i="14"/>
  <c r="AL184" i="14"/>
  <c r="AO188" i="14"/>
  <c r="AM188" i="14"/>
  <c r="AL188" i="14"/>
  <c r="AO199" i="14"/>
  <c r="AN199" i="14"/>
  <c r="AM199" i="14"/>
  <c r="AL199" i="14"/>
  <c r="C75" i="15"/>
  <c r="AN79" i="15"/>
  <c r="AM79" i="15"/>
  <c r="C81" i="15"/>
  <c r="AO84" i="15"/>
  <c r="AN85" i="15"/>
  <c r="AM86" i="15"/>
  <c r="AN90" i="15"/>
  <c r="AO92" i="15"/>
  <c r="AN92" i="15"/>
  <c r="AM92" i="15"/>
  <c r="C107" i="15"/>
  <c r="AO112" i="15"/>
  <c r="AO115" i="15"/>
  <c r="AN123" i="15"/>
  <c r="AM123" i="15"/>
  <c r="AL123" i="15"/>
  <c r="AO126" i="15"/>
  <c r="AN126" i="15"/>
  <c r="AM126" i="15"/>
  <c r="AO140" i="15"/>
  <c r="AO141" i="15"/>
  <c r="AO147" i="15"/>
  <c r="AN147" i="15"/>
  <c r="AO153" i="15"/>
  <c r="AM153" i="15"/>
  <c r="AO163" i="15"/>
  <c r="AL163" i="15"/>
  <c r="AL167" i="15"/>
  <c r="AO171" i="15"/>
  <c r="AN171" i="15"/>
  <c r="AL171" i="15"/>
  <c r="AL188" i="15"/>
  <c r="AM192" i="15"/>
  <c r="AN80" i="15"/>
  <c r="AM80" i="15"/>
  <c r="AM89" i="15"/>
  <c r="AM97" i="15"/>
  <c r="AO102" i="15"/>
  <c r="AN102" i="15"/>
  <c r="AM102" i="15"/>
  <c r="AO119" i="15"/>
  <c r="AN119" i="15"/>
  <c r="AM119" i="15"/>
  <c r="AL119" i="15"/>
  <c r="AR69" i="15"/>
  <c r="AN140" i="15"/>
  <c r="AM152" i="15"/>
  <c r="AO168" i="15"/>
  <c r="AN168" i="15"/>
  <c r="AL168" i="15"/>
  <c r="AL175" i="15"/>
  <c r="AS50" i="15"/>
  <c r="AO185" i="15"/>
  <c r="AN185" i="15"/>
  <c r="AM185" i="15"/>
  <c r="AL185" i="15"/>
  <c r="AL88" i="15"/>
  <c r="AL149" i="15"/>
  <c r="AL154" i="15"/>
  <c r="AL159" i="15"/>
  <c r="AL77" i="15"/>
  <c r="AL143" i="15"/>
  <c r="AL78" i="15"/>
  <c r="AQ78" i="15" s="1"/>
  <c r="AL83" i="15"/>
  <c r="AL150" i="15"/>
  <c r="AQ150" i="15" s="1"/>
  <c r="AL156" i="15"/>
  <c r="AL145" i="15"/>
  <c r="AL79" i="15"/>
  <c r="AL80" i="15"/>
  <c r="AQ81" i="15"/>
  <c r="AL85" i="15"/>
  <c r="AL92" i="15"/>
  <c r="AQ92" i="15" s="1"/>
  <c r="AL153" i="15"/>
  <c r="AL147" i="15"/>
  <c r="AL73" i="15"/>
  <c r="AM74" i="15"/>
  <c r="AN136" i="15"/>
  <c r="AM136" i="15"/>
  <c r="AM73" i="15"/>
  <c r="AN138" i="15"/>
  <c r="AQ138" i="15" s="1"/>
  <c r="AS8" i="15" s="1"/>
  <c r="AM138" i="15"/>
  <c r="AO73" i="15"/>
  <c r="AN73" i="15"/>
  <c r="AO74" i="15"/>
  <c r="AN74" i="15"/>
  <c r="AL138" i="15"/>
  <c r="AN75" i="15"/>
  <c r="AL75" i="15"/>
  <c r="AN71" i="15"/>
  <c r="AM71" i="15"/>
  <c r="AL71" i="15"/>
  <c r="AM140" i="15"/>
  <c r="AL140" i="15"/>
  <c r="AQ140" i="15" s="1"/>
  <c r="AS10" i="15" s="1"/>
  <c r="AN72" i="15"/>
  <c r="AM139" i="15"/>
  <c r="AM72" i="15"/>
  <c r="C139" i="15"/>
  <c r="C74" i="15"/>
  <c r="C111" i="15"/>
  <c r="C176" i="15"/>
  <c r="AN144" i="15"/>
  <c r="C178" i="15"/>
  <c r="C113" i="15"/>
  <c r="AR60" i="15"/>
  <c r="AN89" i="15"/>
  <c r="AO180" i="15"/>
  <c r="AM180" i="15"/>
  <c r="C145" i="15"/>
  <c r="AQ145" i="15" s="1"/>
  <c r="C80" i="15"/>
  <c r="C154" i="15"/>
  <c r="C89" i="15"/>
  <c r="C137" i="15"/>
  <c r="C72" i="15"/>
  <c r="AS58" i="15"/>
  <c r="AO71" i="15"/>
  <c r="C84" i="15"/>
  <c r="AO89" i="15"/>
  <c r="AR65" i="15"/>
  <c r="B6" i="15"/>
  <c r="C162" i="15"/>
  <c r="C97" i="15"/>
  <c r="C164" i="15"/>
  <c r="C99" i="15"/>
  <c r="C194" i="15"/>
  <c r="C129" i="15"/>
  <c r="C196" i="15"/>
  <c r="C131" i="15"/>
  <c r="AL74" i="15"/>
  <c r="C77" i="15"/>
  <c r="AQ80" i="15"/>
  <c r="AN84" i="15"/>
  <c r="AL84" i="15"/>
  <c r="AO86" i="15"/>
  <c r="AL86" i="15"/>
  <c r="AQ86" i="15" s="1"/>
  <c r="AL89" i="15"/>
  <c r="AM93" i="15"/>
  <c r="C115" i="15"/>
  <c r="C141" i="15"/>
  <c r="AM144" i="15"/>
  <c r="AQ156" i="15"/>
  <c r="AO160" i="15"/>
  <c r="AN160" i="15"/>
  <c r="AL160" i="15"/>
  <c r="C169" i="15"/>
  <c r="C104" i="15"/>
  <c r="C171" i="15"/>
  <c r="C106" i="15"/>
  <c r="C127" i="15"/>
  <c r="C192" i="15"/>
  <c r="C153" i="15"/>
  <c r="C88" i="15"/>
  <c r="C166" i="15"/>
  <c r="C101" i="15"/>
  <c r="C182" i="15"/>
  <c r="C117" i="15"/>
  <c r="C73" i="15"/>
  <c r="AO77" i="15"/>
  <c r="AM77" i="15"/>
  <c r="C83" i="15"/>
  <c r="AO90" i="15"/>
  <c r="AM90" i="15"/>
  <c r="AL90" i="15"/>
  <c r="AO94" i="15"/>
  <c r="AL94" i="15"/>
  <c r="AO98" i="15"/>
  <c r="AM98" i="15"/>
  <c r="AL98" i="15"/>
  <c r="AR33" i="15"/>
  <c r="AN112" i="15"/>
  <c r="AM112" i="15"/>
  <c r="AN115" i="15"/>
  <c r="AM115" i="15"/>
  <c r="AL115" i="15"/>
  <c r="AL118" i="15"/>
  <c r="AL126" i="15"/>
  <c r="AL146" i="15"/>
  <c r="AM155" i="15"/>
  <c r="C147" i="15"/>
  <c r="AQ147" i="15" s="1"/>
  <c r="C82" i="15"/>
  <c r="C103" i="15"/>
  <c r="C168" i="15"/>
  <c r="C177" i="15"/>
  <c r="C112" i="15"/>
  <c r="C119" i="15"/>
  <c r="C184" i="15"/>
  <c r="AR66" i="15"/>
  <c r="C198" i="15"/>
  <c r="C133" i="15"/>
  <c r="AM83" i="15"/>
  <c r="C91" i="15"/>
  <c r="AM105" i="15"/>
  <c r="AN114" i="15"/>
  <c r="AL151" i="15"/>
  <c r="AM160" i="15"/>
  <c r="AN164" i="15"/>
  <c r="AN197" i="15"/>
  <c r="AL197" i="15"/>
  <c r="C190" i="15"/>
  <c r="C125" i="15"/>
  <c r="C185" i="15"/>
  <c r="C120" i="15"/>
  <c r="AM75" i="15"/>
  <c r="AO144" i="15"/>
  <c r="AL144" i="15"/>
  <c r="C151" i="15"/>
  <c r="C86" i="15"/>
  <c r="C158" i="15"/>
  <c r="C93" i="15"/>
  <c r="C187" i="15"/>
  <c r="C122" i="15"/>
  <c r="C155" i="15"/>
  <c r="C90" i="15"/>
  <c r="AQ90" i="15" s="1"/>
  <c r="C161" i="15"/>
  <c r="C96" i="15"/>
  <c r="C170" i="15"/>
  <c r="C105" i="15"/>
  <c r="C179" i="15"/>
  <c r="C114" i="15"/>
  <c r="C186" i="15"/>
  <c r="C121" i="15"/>
  <c r="C193" i="15"/>
  <c r="C128" i="15"/>
  <c r="AO79" i="15"/>
  <c r="AQ79" i="15" s="1"/>
  <c r="AR14" i="15" s="1"/>
  <c r="C85" i="15"/>
  <c r="AO87" i="15"/>
  <c r="AN99" i="15"/>
  <c r="AM99" i="15"/>
  <c r="AL99" i="15"/>
  <c r="AQ153" i="15"/>
  <c r="AL162" i="15"/>
  <c r="AN172" i="15"/>
  <c r="AN194" i="15"/>
  <c r="AM194" i="15"/>
  <c r="AS68" i="15"/>
  <c r="C174" i="15"/>
  <c r="C109" i="15"/>
  <c r="AQ154" i="15"/>
  <c r="AS24" i="15" s="1"/>
  <c r="AN78" i="15"/>
  <c r="C87" i="15"/>
  <c r="C152" i="15"/>
  <c r="C163" i="15"/>
  <c r="C98" i="15"/>
  <c r="C188" i="15"/>
  <c r="C123" i="15"/>
  <c r="C195" i="15"/>
  <c r="C130" i="15"/>
  <c r="AN76" i="15"/>
  <c r="AL76" i="15"/>
  <c r="AL82" i="15"/>
  <c r="AQ82" i="15" s="1"/>
  <c r="AO85" i="15"/>
  <c r="AM85" i="15"/>
  <c r="AN122" i="15"/>
  <c r="AO133" i="15"/>
  <c r="AN133" i="15"/>
  <c r="AM133" i="15"/>
  <c r="AL170" i="15"/>
  <c r="AM87" i="15"/>
  <c r="AL87" i="15"/>
  <c r="AO93" i="15"/>
  <c r="AN93" i="15"/>
  <c r="C102" i="15"/>
  <c r="AN107" i="15"/>
  <c r="AM107" i="15"/>
  <c r="AL107" i="15"/>
  <c r="AL110" i="15"/>
  <c r="AO113" i="15"/>
  <c r="AN113" i="15"/>
  <c r="AO116" i="15"/>
  <c r="AN116" i="15"/>
  <c r="AM116" i="15"/>
  <c r="AL116" i="15"/>
  <c r="AO118" i="15"/>
  <c r="AN118" i="15"/>
  <c r="AO125" i="15"/>
  <c r="AN128" i="15"/>
  <c r="AM128" i="15"/>
  <c r="AM130" i="15"/>
  <c r="AO134" i="15"/>
  <c r="AN134" i="15"/>
  <c r="AL134" i="15"/>
  <c r="AN141" i="15"/>
  <c r="AM141" i="15"/>
  <c r="AL141" i="15"/>
  <c r="AO151" i="15"/>
  <c r="AN151" i="15"/>
  <c r="AM151" i="15"/>
  <c r="AM157" i="15"/>
  <c r="AL157" i="15"/>
  <c r="AN165" i="15"/>
  <c r="AO169" i="15"/>
  <c r="AM169" i="15"/>
  <c r="AL169" i="15"/>
  <c r="AN175" i="15"/>
  <c r="AN178" i="15"/>
  <c r="AM178" i="15"/>
  <c r="AL180" i="15"/>
  <c r="C189" i="15"/>
  <c r="AO122" i="15"/>
  <c r="AL122" i="15"/>
  <c r="AN125" i="15"/>
  <c r="AM125" i="15"/>
  <c r="AM131" i="15"/>
  <c r="AL131" i="15"/>
  <c r="AO148" i="15"/>
  <c r="AM148" i="15"/>
  <c r="AL148" i="15"/>
  <c r="AQ148" i="15"/>
  <c r="AS18" i="15" s="1"/>
  <c r="AO164" i="15"/>
  <c r="AL164" i="15"/>
  <c r="AO167" i="15"/>
  <c r="AN167" i="15"/>
  <c r="AM167" i="15"/>
  <c r="AO172" i="15"/>
  <c r="AM172" i="15"/>
  <c r="AO175" i="15"/>
  <c r="AM175" i="15"/>
  <c r="C181" i="15"/>
  <c r="AN189" i="15"/>
  <c r="AL189" i="15"/>
  <c r="AO195" i="15"/>
  <c r="AN195" i="15"/>
  <c r="AL195" i="15"/>
  <c r="AM197" i="15"/>
  <c r="AO198" i="15"/>
  <c r="AN198" i="15"/>
  <c r="AM198" i="15"/>
  <c r="AL198" i="15"/>
  <c r="C94" i="15"/>
  <c r="AO105" i="15"/>
  <c r="AN105" i="15"/>
  <c r="AO108" i="15"/>
  <c r="AN108" i="15"/>
  <c r="AM108" i="15"/>
  <c r="AL108" i="15"/>
  <c r="AO110" i="15"/>
  <c r="AN110" i="15"/>
  <c r="AO117" i="15"/>
  <c r="AO139" i="15"/>
  <c r="AN139" i="15"/>
  <c r="AL139" i="15"/>
  <c r="AO142" i="15"/>
  <c r="AQ142" i="15" s="1"/>
  <c r="AN142" i="15"/>
  <c r="AM142" i="15"/>
  <c r="AL142" i="15"/>
  <c r="AO155" i="15"/>
  <c r="AN155" i="15"/>
  <c r="AO158" i="15"/>
  <c r="AN158" i="15"/>
  <c r="AM158" i="15"/>
  <c r="AL158" i="15"/>
  <c r="AN170" i="15"/>
  <c r="AM170" i="15"/>
  <c r="AL172" i="15"/>
  <c r="AN181" i="15"/>
  <c r="AL181" i="15"/>
  <c r="AL184" i="15"/>
  <c r="AN97" i="15"/>
  <c r="AL105" i="15"/>
  <c r="AO111" i="15"/>
  <c r="AM111" i="15"/>
  <c r="AL111" i="15"/>
  <c r="AO114" i="15"/>
  <c r="AM114" i="15"/>
  <c r="AL114" i="15"/>
  <c r="AN120" i="15"/>
  <c r="AM120" i="15"/>
  <c r="AM122" i="15"/>
  <c r="C126" i="15"/>
  <c r="AO129" i="15"/>
  <c r="AN129" i="15"/>
  <c r="AO136" i="15"/>
  <c r="AQ136" i="15" s="1"/>
  <c r="AS6" i="15" s="1"/>
  <c r="AL136" i="15"/>
  <c r="AN146" i="15"/>
  <c r="AQ146" i="15" s="1"/>
  <c r="AM146" i="15"/>
  <c r="AO152" i="15"/>
  <c r="AN152" i="15"/>
  <c r="AL152" i="15"/>
  <c r="AQ152" i="15"/>
  <c r="AL155" i="15"/>
  <c r="AN157" i="15"/>
  <c r="AQ157" i="15" s="1"/>
  <c r="AN162" i="15"/>
  <c r="AM162" i="15"/>
  <c r="AM164" i="15"/>
  <c r="C173" i="15"/>
  <c r="AO176" i="15"/>
  <c r="AL176" i="15"/>
  <c r="AO187" i="15"/>
  <c r="AN187" i="15"/>
  <c r="AL187" i="15"/>
  <c r="AM189" i="15"/>
  <c r="AN199" i="15"/>
  <c r="AM199" i="15"/>
  <c r="AN91" i="15"/>
  <c r="AM91" i="15"/>
  <c r="AL91" i="15"/>
  <c r="AQ91" i="15" s="1"/>
  <c r="AR26" i="15" s="1"/>
  <c r="AL97" i="15"/>
  <c r="AO103" i="15"/>
  <c r="AM103" i="15"/>
  <c r="AL103" i="15"/>
  <c r="AO109" i="15"/>
  <c r="AL129" i="15"/>
  <c r="AN131" i="15"/>
  <c r="AO143" i="15"/>
  <c r="AQ143" i="15" s="1"/>
  <c r="AS13" i="15" s="1"/>
  <c r="AN143" i="15"/>
  <c r="AM143" i="15"/>
  <c r="AQ149" i="15"/>
  <c r="AO159" i="15"/>
  <c r="AN159" i="15"/>
  <c r="AM159" i="15"/>
  <c r="C165" i="15"/>
  <c r="AO179" i="15"/>
  <c r="AN179" i="15"/>
  <c r="AL179" i="15"/>
  <c r="AM181" i="15"/>
  <c r="AO182" i="15"/>
  <c r="AN182" i="15"/>
  <c r="AM182" i="15"/>
  <c r="AL182" i="15"/>
  <c r="AO184" i="15"/>
  <c r="AN184" i="15"/>
  <c r="AO193" i="15"/>
  <c r="AM193" i="15"/>
  <c r="AL193" i="15"/>
  <c r="AO196" i="15"/>
  <c r="AM196" i="15"/>
  <c r="AL166" i="14"/>
  <c r="AL160" i="14"/>
  <c r="AL167" i="14"/>
  <c r="AL99" i="14"/>
  <c r="AL100" i="14"/>
  <c r="AL101" i="14"/>
  <c r="AL163" i="14"/>
  <c r="AL92" i="14"/>
  <c r="AL152" i="14"/>
  <c r="AL81" i="14"/>
  <c r="AQ81" i="14" s="1"/>
  <c r="AR16" i="14" s="1"/>
  <c r="AL138" i="14"/>
  <c r="AL146" i="14"/>
  <c r="AL159" i="14"/>
  <c r="AL77" i="14"/>
  <c r="AQ77" i="14" s="1"/>
  <c r="AR12" i="14" s="1"/>
  <c r="AL148" i="14"/>
  <c r="AL71" i="14"/>
  <c r="AQ71" i="14" s="1"/>
  <c r="AR6" i="14" s="1"/>
  <c r="AL72" i="14"/>
  <c r="AL93" i="14"/>
  <c r="AQ93" i="14" s="1"/>
  <c r="AR28" i="14" s="1"/>
  <c r="AL73" i="14"/>
  <c r="AL78" i="14"/>
  <c r="AL79" i="14"/>
  <c r="AL83" i="14"/>
  <c r="AL90" i="14"/>
  <c r="AL156" i="14"/>
  <c r="AL85" i="14"/>
  <c r="AL136" i="14"/>
  <c r="AQ136" i="14" s="1"/>
  <c r="AS6" i="14" s="1"/>
  <c r="AL143" i="14"/>
  <c r="AL151" i="14"/>
  <c r="AR43" i="14"/>
  <c r="AR44" i="14"/>
  <c r="AR51" i="14"/>
  <c r="AR52" i="14"/>
  <c r="AQ87" i="14"/>
  <c r="AR22" i="14" s="1"/>
  <c r="C196" i="14"/>
  <c r="C131" i="14"/>
  <c r="AQ160" i="14"/>
  <c r="C87" i="14"/>
  <c r="C152" i="14"/>
  <c r="C95" i="14"/>
  <c r="C160" i="14"/>
  <c r="C103" i="14"/>
  <c r="C168" i="14"/>
  <c r="C111" i="14"/>
  <c r="C176" i="14"/>
  <c r="C186" i="14"/>
  <c r="C121" i="14"/>
  <c r="C198" i="14"/>
  <c r="C133" i="14"/>
  <c r="AM75" i="14"/>
  <c r="AQ75" i="14" s="1"/>
  <c r="AR10" i="14" s="1"/>
  <c r="AN78" i="14"/>
  <c r="AQ78" i="14" s="1"/>
  <c r="AR13" i="14" s="1"/>
  <c r="AL87" i="14"/>
  <c r="AO111" i="14"/>
  <c r="AL111" i="14"/>
  <c r="AM120" i="14"/>
  <c r="C122" i="14"/>
  <c r="AO124" i="14"/>
  <c r="AN124" i="14"/>
  <c r="AM124" i="14"/>
  <c r="C142" i="14"/>
  <c r="AM146" i="14"/>
  <c r="C145" i="14"/>
  <c r="C80" i="14"/>
  <c r="AR56" i="14"/>
  <c r="C193" i="14"/>
  <c r="C128" i="14"/>
  <c r="C74" i="14"/>
  <c r="C84" i="14"/>
  <c r="C89" i="14"/>
  <c r="AN91" i="14"/>
  <c r="AL91" i="14"/>
  <c r="C99" i="14"/>
  <c r="AO101" i="14"/>
  <c r="AQ101" i="14"/>
  <c r="AN105" i="14"/>
  <c r="AL105" i="14"/>
  <c r="C113" i="14"/>
  <c r="AO115" i="14"/>
  <c r="AN115" i="14"/>
  <c r="AM115" i="14"/>
  <c r="AL115" i="14"/>
  <c r="AO118" i="14"/>
  <c r="AO122" i="14"/>
  <c r="AM122" i="14"/>
  <c r="AL122" i="14"/>
  <c r="C136" i="14"/>
  <c r="AQ146" i="14"/>
  <c r="AS16" i="14" s="1"/>
  <c r="C162" i="14"/>
  <c r="C97" i="14"/>
  <c r="C170" i="14"/>
  <c r="C105" i="14"/>
  <c r="C125" i="14"/>
  <c r="C190" i="14"/>
  <c r="C195" i="14"/>
  <c r="C130" i="14"/>
  <c r="C73" i="14"/>
  <c r="AL74" i="14"/>
  <c r="AQ80" i="14"/>
  <c r="AR15" i="14" s="1"/>
  <c r="AN84" i="14"/>
  <c r="AL84" i="14"/>
  <c r="AN89" i="14"/>
  <c r="AM89" i="14"/>
  <c r="AL89" i="14"/>
  <c r="AO95" i="14"/>
  <c r="AM95" i="14"/>
  <c r="AL95" i="14"/>
  <c r="AN97" i="14"/>
  <c r="AQ97" i="14" s="1"/>
  <c r="AL97" i="14"/>
  <c r="AN99" i="14"/>
  <c r="AQ99" i="14" s="1"/>
  <c r="AM99" i="14"/>
  <c r="AN147" i="14"/>
  <c r="AL147" i="14"/>
  <c r="C137" i="14"/>
  <c r="C72" i="14"/>
  <c r="C159" i="14"/>
  <c r="C94" i="14"/>
  <c r="C167" i="14"/>
  <c r="AQ167" i="14" s="1"/>
  <c r="C102" i="14"/>
  <c r="AM105" i="14"/>
  <c r="C108" i="14"/>
  <c r="C110" i="14"/>
  <c r="AQ148" i="14"/>
  <c r="AS18" i="14" s="1"/>
  <c r="C158" i="14"/>
  <c r="C75" i="14"/>
  <c r="C86" i="14"/>
  <c r="B6" i="14"/>
  <c r="C117" i="14"/>
  <c r="C182" i="14"/>
  <c r="C127" i="14"/>
  <c r="C192" i="14"/>
  <c r="C197" i="14"/>
  <c r="C132" i="14"/>
  <c r="C79" i="14"/>
  <c r="AM83" i="14"/>
  <c r="AN86" i="14"/>
  <c r="C90" i="14"/>
  <c r="C92" i="14"/>
  <c r="AM104" i="14"/>
  <c r="C106" i="14"/>
  <c r="AO108" i="14"/>
  <c r="AN108" i="14"/>
  <c r="AM108" i="14"/>
  <c r="AO113" i="14"/>
  <c r="C123" i="14"/>
  <c r="AM128" i="14"/>
  <c r="AO130" i="14"/>
  <c r="AM130" i="14"/>
  <c r="AL130" i="14"/>
  <c r="AO147" i="14"/>
  <c r="AM147" i="14"/>
  <c r="AT33" i="14"/>
  <c r="C180" i="14"/>
  <c r="C115" i="14"/>
  <c r="C185" i="14"/>
  <c r="C120" i="14"/>
  <c r="C156" i="14"/>
  <c r="C91" i="14"/>
  <c r="C153" i="14"/>
  <c r="C88" i="14"/>
  <c r="C169" i="14"/>
  <c r="C104" i="14"/>
  <c r="C177" i="14"/>
  <c r="C112" i="14"/>
  <c r="AO79" i="14"/>
  <c r="AM88" i="14"/>
  <c r="AO90" i="14"/>
  <c r="AM90" i="14"/>
  <c r="AO92" i="14"/>
  <c r="AM92" i="14"/>
  <c r="C96" i="14"/>
  <c r="C100" i="14"/>
  <c r="AO106" i="14"/>
  <c r="AM106" i="14"/>
  <c r="AL106" i="14"/>
  <c r="AN110" i="14"/>
  <c r="AL110" i="14"/>
  <c r="AN119" i="14"/>
  <c r="AN121" i="14"/>
  <c r="AL121" i="14"/>
  <c r="AN149" i="14"/>
  <c r="AM149" i="14"/>
  <c r="AL149" i="14"/>
  <c r="C147" i="14"/>
  <c r="C82" i="14"/>
  <c r="C101" i="14"/>
  <c r="C166" i="14"/>
  <c r="AQ166" i="14" s="1"/>
  <c r="C109" i="14"/>
  <c r="C174" i="14"/>
  <c r="C119" i="14"/>
  <c r="C184" i="14"/>
  <c r="C194" i="14"/>
  <c r="C129" i="14"/>
  <c r="AN76" i="14"/>
  <c r="AL76" i="14"/>
  <c r="AL82" i="14"/>
  <c r="AQ82" i="14" s="1"/>
  <c r="AR17" i="14" s="1"/>
  <c r="C85" i="14"/>
  <c r="AL88" i="14"/>
  <c r="AL94" i="14"/>
  <c r="AQ94" i="14" s="1"/>
  <c r="AR29" i="14" s="1"/>
  <c r="AM96" i="14"/>
  <c r="AQ96" i="14" s="1"/>
  <c r="C98" i="14"/>
  <c r="AM100" i="14"/>
  <c r="AL102" i="14"/>
  <c r="AQ102" i="14" s="1"/>
  <c r="AO114" i="14"/>
  <c r="AM114" i="14"/>
  <c r="AL114" i="14"/>
  <c r="AO117" i="14"/>
  <c r="AN117" i="14"/>
  <c r="AL117" i="14"/>
  <c r="AL144" i="14"/>
  <c r="AN107" i="14"/>
  <c r="AM107" i="14"/>
  <c r="AO109" i="14"/>
  <c r="AM112" i="14"/>
  <c r="C118" i="14"/>
  <c r="AN123" i="14"/>
  <c r="AM123" i="14"/>
  <c r="AL123" i="14"/>
  <c r="AO142" i="14"/>
  <c r="AN142" i="14"/>
  <c r="AM142" i="14"/>
  <c r="AL142" i="14"/>
  <c r="AO145" i="14"/>
  <c r="AL145" i="14"/>
  <c r="AO152" i="14"/>
  <c r="AN152" i="14"/>
  <c r="AN155" i="14"/>
  <c r="AL155" i="14"/>
  <c r="AO158" i="14"/>
  <c r="AN158" i="14"/>
  <c r="AM158" i="14"/>
  <c r="AL158" i="14"/>
  <c r="AN165" i="14"/>
  <c r="AQ165" i="14" s="1"/>
  <c r="AM165" i="14"/>
  <c r="AL165" i="14"/>
  <c r="AO177" i="14"/>
  <c r="AL177" i="14"/>
  <c r="AO180" i="14"/>
  <c r="AM180" i="14"/>
  <c r="AL180" i="14"/>
  <c r="AM187" i="14"/>
  <c r="AO197" i="14"/>
  <c r="AM138" i="14"/>
  <c r="AQ138" i="14" s="1"/>
  <c r="AS8" i="14" s="1"/>
  <c r="AO140" i="14"/>
  <c r="AM140" i="14"/>
  <c r="AL140" i="14"/>
  <c r="AO159" i="14"/>
  <c r="AN159" i="14"/>
  <c r="AM159" i="14"/>
  <c r="AM162" i="14"/>
  <c r="AQ162" i="14" s="1"/>
  <c r="AN164" i="14"/>
  <c r="AM170" i="14"/>
  <c r="AN173" i="14"/>
  <c r="AM173" i="14"/>
  <c r="AL173" i="14"/>
  <c r="AO185" i="14"/>
  <c r="AL185" i="14"/>
  <c r="AM195" i="14"/>
  <c r="AO143" i="14"/>
  <c r="AN143" i="14"/>
  <c r="AQ143" i="14" s="1"/>
  <c r="AS13" i="14" s="1"/>
  <c r="AM143" i="14"/>
  <c r="AO150" i="14"/>
  <c r="AN150" i="14"/>
  <c r="AM150" i="14"/>
  <c r="AL150" i="14"/>
  <c r="AO153" i="14"/>
  <c r="AL153" i="14"/>
  <c r="AM155" i="14"/>
  <c r="AO157" i="14"/>
  <c r="AL162" i="14"/>
  <c r="AL170" i="14"/>
  <c r="AN172" i="14"/>
  <c r="AO193" i="14"/>
  <c r="AL193" i="14"/>
  <c r="AO196" i="14"/>
  <c r="AM196" i="14"/>
  <c r="AL196" i="14"/>
  <c r="AM194" i="14"/>
  <c r="AN139" i="14"/>
  <c r="AL139" i="14"/>
  <c r="AN141" i="14"/>
  <c r="AM141" i="14"/>
  <c r="AL141" i="14"/>
  <c r="AQ163" i="14"/>
  <c r="AO173" i="14"/>
  <c r="AN179" i="14"/>
  <c r="AL179" i="14"/>
  <c r="AO190" i="14"/>
  <c r="AN190" i="14"/>
  <c r="AM190" i="14"/>
  <c r="AL190" i="14"/>
  <c r="AL194" i="14"/>
  <c r="AN196" i="14"/>
  <c r="AO98" i="14"/>
  <c r="AQ98" i="14" s="1"/>
  <c r="AM98" i="14"/>
  <c r="AL98" i="14"/>
  <c r="AO100" i="14"/>
  <c r="AN100" i="14"/>
  <c r="AN113" i="14"/>
  <c r="AL113" i="14"/>
  <c r="AL119" i="14"/>
  <c r="AO125" i="14"/>
  <c r="AN125" i="14"/>
  <c r="AO127" i="14"/>
  <c r="AL127" i="14"/>
  <c r="AN129" i="14"/>
  <c r="AL129" i="14"/>
  <c r="AN131" i="14"/>
  <c r="AM131" i="14"/>
  <c r="AL131" i="14"/>
  <c r="AO137" i="14"/>
  <c r="AL137" i="14"/>
  <c r="AO144" i="14"/>
  <c r="AN144" i="14"/>
  <c r="AL154" i="14"/>
  <c r="AN156" i="14"/>
  <c r="AQ156" i="14" s="1"/>
  <c r="AS26" i="14" s="1"/>
  <c r="AN157" i="14"/>
  <c r="AM157" i="14"/>
  <c r="AL157" i="14"/>
  <c r="AO161" i="14"/>
  <c r="AQ161" i="14" s="1"/>
  <c r="AS31" i="14" s="1"/>
  <c r="AL161" i="14"/>
  <c r="AO164" i="14"/>
  <c r="AM164" i="14"/>
  <c r="AL164" i="14"/>
  <c r="AN187" i="14"/>
  <c r="AL187" i="14"/>
  <c r="AQ92" i="14" l="1"/>
  <c r="AR27" i="14" s="1"/>
  <c r="AQ74" i="14"/>
  <c r="AR9" i="14" s="1"/>
  <c r="AR17" i="15"/>
  <c r="AS17" i="15"/>
  <c r="AQ71" i="15"/>
  <c r="AR6" i="15" s="1"/>
  <c r="AQ73" i="14"/>
  <c r="AR8" i="14" s="1"/>
  <c r="AR15" i="15"/>
  <c r="AQ154" i="14"/>
  <c r="AS24" i="14" s="1"/>
  <c r="AQ159" i="14"/>
  <c r="AS29" i="14" s="1"/>
  <c r="AQ90" i="14"/>
  <c r="AR25" i="14" s="1"/>
  <c r="AQ83" i="14"/>
  <c r="AR18" i="14" s="1"/>
  <c r="AQ89" i="14"/>
  <c r="AR24" i="14" s="1"/>
  <c r="AQ142" i="14"/>
  <c r="AS12" i="14" s="1"/>
  <c r="AR33" i="14"/>
  <c r="AQ150" i="14"/>
  <c r="AS20" i="14" s="1"/>
  <c r="AQ91" i="14"/>
  <c r="AR26" i="14" s="1"/>
  <c r="AQ86" i="14"/>
  <c r="AR21" i="14" s="1"/>
  <c r="AQ151" i="14"/>
  <c r="AS21" i="14" s="1"/>
  <c r="AQ75" i="15"/>
  <c r="AR10" i="15" s="1"/>
  <c r="AQ85" i="14"/>
  <c r="AR20" i="14" s="1"/>
  <c r="AS19" i="15"/>
  <c r="AR27" i="15"/>
  <c r="AS16" i="15"/>
  <c r="AS12" i="15"/>
  <c r="AS23" i="15"/>
  <c r="AR13" i="15"/>
  <c r="AS27" i="15"/>
  <c r="AR16" i="15"/>
  <c r="AS20" i="15"/>
  <c r="AQ85" i="15"/>
  <c r="AQ87" i="15"/>
  <c r="AR22" i="15" s="1"/>
  <c r="AQ94" i="15"/>
  <c r="AQ84" i="15"/>
  <c r="AQ88" i="15"/>
  <c r="AQ83" i="15"/>
  <c r="AR18" i="15" s="1"/>
  <c r="AQ73" i="15"/>
  <c r="AR8" i="15" s="1"/>
  <c r="AQ141" i="15"/>
  <c r="AS11" i="15" s="1"/>
  <c r="AQ72" i="15"/>
  <c r="AR7" i="15" s="1"/>
  <c r="AQ74" i="15"/>
  <c r="AR9" i="15" s="1"/>
  <c r="AQ76" i="15"/>
  <c r="AR11" i="15" s="1"/>
  <c r="AR30" i="15"/>
  <c r="AQ158" i="15"/>
  <c r="AS28" i="15" s="1"/>
  <c r="AQ93" i="15"/>
  <c r="AR28" i="15" s="1"/>
  <c r="AQ77" i="15"/>
  <c r="AQ89" i="15"/>
  <c r="AQ144" i="15"/>
  <c r="AS14" i="15" s="1"/>
  <c r="AQ159" i="15"/>
  <c r="AQ155" i="15"/>
  <c r="AS25" i="15" s="1"/>
  <c r="AQ151" i="15"/>
  <c r="AS21" i="15" s="1"/>
  <c r="B136" i="15"/>
  <c r="B71" i="15"/>
  <c r="AQ139" i="15"/>
  <c r="AS9" i="15" s="1"/>
  <c r="AS32" i="14"/>
  <c r="AR34" i="14"/>
  <c r="AS33" i="14"/>
  <c r="AR32" i="14"/>
  <c r="AS36" i="14"/>
  <c r="AQ88" i="14"/>
  <c r="AR23" i="14" s="1"/>
  <c r="AQ147" i="14"/>
  <c r="AS17" i="14" s="1"/>
  <c r="AQ145" i="14"/>
  <c r="AS15" i="14" s="1"/>
  <c r="AQ157" i="14"/>
  <c r="AS27" i="14" s="1"/>
  <c r="AQ149" i="14"/>
  <c r="AS19" i="14" s="1"/>
  <c r="AQ158" i="14"/>
  <c r="AS28" i="14" s="1"/>
  <c r="AQ137" i="14"/>
  <c r="AS7" i="14" s="1"/>
  <c r="AQ155" i="14"/>
  <c r="AS25" i="14" s="1"/>
  <c r="AQ139" i="14"/>
  <c r="AS9" i="14" s="1"/>
  <c r="AQ141" i="14"/>
  <c r="AS11" i="14" s="1"/>
  <c r="AQ153" i="14"/>
  <c r="AS23" i="14" s="1"/>
  <c r="AQ84" i="14"/>
  <c r="AR19" i="14" s="1"/>
  <c r="AQ76" i="14"/>
  <c r="AR11" i="14" s="1"/>
  <c r="AQ144" i="14"/>
  <c r="AS14" i="14" s="1"/>
  <c r="AQ72" i="14"/>
  <c r="AR7" i="14" s="1"/>
  <c r="AS37" i="14"/>
  <c r="AS38" i="14"/>
  <c r="AR37" i="14"/>
  <c r="AR38" i="14"/>
  <c r="AQ164" i="14"/>
  <c r="AS34" i="14" s="1"/>
  <c r="AQ95" i="14"/>
  <c r="AR30" i="14" s="1"/>
  <c r="AQ152" i="14"/>
  <c r="AS22" i="14" s="1"/>
  <c r="AQ100" i="14"/>
  <c r="AR35" i="14" s="1"/>
  <c r="AQ79" i="14"/>
  <c r="AR14" i="14" s="1"/>
  <c r="AQ140" i="14"/>
  <c r="AS10" i="14" s="1"/>
  <c r="B136" i="14"/>
  <c r="B71" i="14"/>
  <c r="AR24" i="15" l="1"/>
  <c r="AR20" i="15"/>
  <c r="AR29" i="15"/>
  <c r="AS30" i="14"/>
  <c r="AR12" i="15"/>
  <c r="AS22" i="15"/>
  <c r="AS26" i="15"/>
  <c r="AR23" i="15"/>
  <c r="AR19" i="15"/>
  <c r="AR21" i="15"/>
  <c r="AR25" i="15"/>
  <c r="AS15" i="15"/>
  <c r="AS29" i="15"/>
  <c r="AS30" i="15"/>
  <c r="AR36" i="14"/>
  <c r="AR31" i="14"/>
  <c r="AS35" i="14"/>
  <c r="C2" i="7" l="1"/>
  <c r="B3" i="13"/>
  <c r="AJ199" i="13" l="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AO193" i="13" s="1"/>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O184" i="13" s="1"/>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O175" i="13" s="1"/>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AN169" i="13" s="1"/>
  <c r="K169" i="13"/>
  <c r="J169" i="13"/>
  <c r="I169" i="13"/>
  <c r="H169" i="13"/>
  <c r="G169" i="13"/>
  <c r="F169" i="13"/>
  <c r="E169" i="13"/>
  <c r="D169" i="13"/>
  <c r="AO169" i="13" s="1"/>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AO161" i="13" s="1"/>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O157" i="13" s="1"/>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AO139" i="13" s="1"/>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AM133" i="13" s="1"/>
  <c r="S133" i="13"/>
  <c r="R133" i="13"/>
  <c r="Q133" i="13"/>
  <c r="P133" i="13"/>
  <c r="O133" i="13"/>
  <c r="N133" i="13"/>
  <c r="M133" i="13"/>
  <c r="L133" i="13"/>
  <c r="K133" i="13"/>
  <c r="J133" i="13"/>
  <c r="I133" i="13"/>
  <c r="H133" i="13"/>
  <c r="G133" i="13"/>
  <c r="F133" i="13"/>
  <c r="E133" i="13"/>
  <c r="D133"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AN109" i="13" s="1"/>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O93" i="13" s="1"/>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AN91" i="13" s="1"/>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C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O71" i="13" s="1"/>
  <c r="AT70" i="13"/>
  <c r="C69" i="13"/>
  <c r="C68" i="13"/>
  <c r="AT67" i="13"/>
  <c r="C67" i="13"/>
  <c r="C66" i="13"/>
  <c r="C65" i="13"/>
  <c r="AT64" i="13"/>
  <c r="C64" i="13"/>
  <c r="C63" i="13"/>
  <c r="C62" i="13"/>
  <c r="AT61" i="13"/>
  <c r="C61" i="13"/>
  <c r="C191" i="13" s="1"/>
  <c r="AT60" i="13"/>
  <c r="C60" i="13"/>
  <c r="C190" i="13" s="1"/>
  <c r="C59" i="13"/>
  <c r="C189" i="13" s="1"/>
  <c r="C58" i="13"/>
  <c r="AT57" i="13"/>
  <c r="C57" i="13"/>
  <c r="C187" i="13" s="1"/>
  <c r="C56" i="13"/>
  <c r="C186" i="13" s="1"/>
  <c r="C55" i="13"/>
  <c r="C185" i="13" s="1"/>
  <c r="C54" i="13"/>
  <c r="C53" i="13"/>
  <c r="C183" i="13" s="1"/>
  <c r="AT52" i="13"/>
  <c r="C52" i="13"/>
  <c r="C182" i="13" s="1"/>
  <c r="C51" i="13"/>
  <c r="C50" i="13"/>
  <c r="C115" i="13" s="1"/>
  <c r="AT49" i="13"/>
  <c r="C49" i="13"/>
  <c r="C179" i="13" s="1"/>
  <c r="AT48" i="13"/>
  <c r="C48" i="13"/>
  <c r="C47" i="13"/>
  <c r="C177" i="13" s="1"/>
  <c r="C46" i="13"/>
  <c r="AT45" i="13"/>
  <c r="C45" i="13"/>
  <c r="C44" i="13"/>
  <c r="C174" i="13" s="1"/>
  <c r="C43" i="13"/>
  <c r="C173" i="13" s="1"/>
  <c r="C42" i="13"/>
  <c r="C41" i="13"/>
  <c r="C171" i="13" s="1"/>
  <c r="AT40" i="13"/>
  <c r="C40" i="13"/>
  <c r="C39" i="13"/>
  <c r="C38" i="13"/>
  <c r="C37" i="13"/>
  <c r="C167" i="13" s="1"/>
  <c r="C36" i="13"/>
  <c r="C166" i="13" s="1"/>
  <c r="C35" i="13"/>
  <c r="C165" i="13" s="1"/>
  <c r="C34" i="13"/>
  <c r="C33" i="13"/>
  <c r="C163" i="13" s="1"/>
  <c r="C32" i="13"/>
  <c r="C162" i="13" s="1"/>
  <c r="C31" i="13"/>
  <c r="C161" i="13" s="1"/>
  <c r="C30" i="13"/>
  <c r="C29" i="13"/>
  <c r="C159" i="13" s="1"/>
  <c r="C28" i="13"/>
  <c r="C27" i="13"/>
  <c r="C157" i="13" s="1"/>
  <c r="C26" i="13"/>
  <c r="C25" i="13"/>
  <c r="C155" i="13" s="1"/>
  <c r="C24" i="13"/>
  <c r="C154" i="13" s="1"/>
  <c r="C23" i="13"/>
  <c r="C153" i="13" s="1"/>
  <c r="C22" i="13"/>
  <c r="AL21" i="13"/>
  <c r="AT21" i="13" s="1"/>
  <c r="C21" i="13"/>
  <c r="C151" i="13" s="1"/>
  <c r="AL20" i="13"/>
  <c r="C20" i="13"/>
  <c r="C150" i="13" s="1"/>
  <c r="AL19" i="13"/>
  <c r="AT19" i="13" s="1"/>
  <c r="C19" i="13"/>
  <c r="C149" i="13" s="1"/>
  <c r="AL18" i="13"/>
  <c r="C18" i="13"/>
  <c r="C148" i="13" s="1"/>
  <c r="AL17" i="13"/>
  <c r="C17" i="13"/>
  <c r="C16" i="13"/>
  <c r="C146" i="13" s="1"/>
  <c r="C15" i="13"/>
  <c r="C145" i="13" s="1"/>
  <c r="C14" i="13"/>
  <c r="C144" i="13" s="1"/>
  <c r="AW13" i="13"/>
  <c r="C13" i="13"/>
  <c r="C143" i="13" s="1"/>
  <c r="C12" i="13"/>
  <c r="C142" i="13" s="1"/>
  <c r="C11" i="13"/>
  <c r="C141" i="13" s="1"/>
  <c r="C10" i="13"/>
  <c r="C140" i="13" s="1"/>
  <c r="C9" i="13"/>
  <c r="C139" i="13" s="1"/>
  <c r="C8" i="13"/>
  <c r="C138" i="13" s="1"/>
  <c r="AW7" i="13"/>
  <c r="C7" i="13"/>
  <c r="C137" i="13" s="1"/>
  <c r="AW6" i="13"/>
  <c r="B6" i="13" s="1"/>
  <c r="B71" i="13" s="1"/>
  <c r="C6" i="13"/>
  <c r="C136" i="13" s="1"/>
  <c r="AN87" i="13" l="1"/>
  <c r="AM100" i="13"/>
  <c r="AM126" i="13"/>
  <c r="AL146" i="13"/>
  <c r="AO149" i="13"/>
  <c r="AM163" i="13"/>
  <c r="AM178" i="13"/>
  <c r="AM186" i="13"/>
  <c r="AO194" i="13"/>
  <c r="AM198" i="13"/>
  <c r="AO185" i="13"/>
  <c r="AO191" i="13"/>
  <c r="C81" i="13"/>
  <c r="AN103" i="13"/>
  <c r="AN142" i="13"/>
  <c r="AM150" i="13"/>
  <c r="AO163" i="13"/>
  <c r="AM172" i="13"/>
  <c r="AN194" i="13"/>
  <c r="AO195" i="13"/>
  <c r="AO197" i="13"/>
  <c r="C71" i="13"/>
  <c r="AN81" i="13"/>
  <c r="AM95" i="13"/>
  <c r="AN119" i="13"/>
  <c r="AO151" i="13"/>
  <c r="AN151" i="13"/>
  <c r="AM156" i="13"/>
  <c r="AO173" i="13"/>
  <c r="AN125" i="13"/>
  <c r="AN71" i="13"/>
  <c r="AN75" i="13"/>
  <c r="AO78" i="13"/>
  <c r="AM82" i="13"/>
  <c r="AM89" i="13"/>
  <c r="AM90" i="13"/>
  <c r="AM112" i="13"/>
  <c r="AO137" i="13"/>
  <c r="AN137" i="13"/>
  <c r="AM144" i="13"/>
  <c r="AO166" i="13"/>
  <c r="AO179" i="13"/>
  <c r="AO181" i="13"/>
  <c r="AM181" i="13"/>
  <c r="AL181" i="13"/>
  <c r="AO187" i="13"/>
  <c r="AO189" i="13"/>
  <c r="AN100" i="13"/>
  <c r="AM138" i="13"/>
  <c r="AU11" i="13"/>
  <c r="AU10" i="13"/>
  <c r="AN77" i="13"/>
  <c r="AN83" i="13"/>
  <c r="AO89" i="13"/>
  <c r="AM99" i="13"/>
  <c r="AN106" i="13"/>
  <c r="AM145" i="13"/>
  <c r="AL150" i="13"/>
  <c r="AN160" i="13"/>
  <c r="AO167" i="13"/>
  <c r="AN175" i="13"/>
  <c r="AO148" i="13"/>
  <c r="C72" i="13"/>
  <c r="AO84" i="13"/>
  <c r="AN129" i="13"/>
  <c r="AM131" i="13"/>
  <c r="AO145" i="13"/>
  <c r="AM154" i="13"/>
  <c r="AM174" i="13"/>
  <c r="AL196" i="13"/>
  <c r="AO199" i="13"/>
  <c r="AL93" i="13"/>
  <c r="AL139" i="13"/>
  <c r="AL98" i="13"/>
  <c r="AL164" i="13"/>
  <c r="AL157" i="13"/>
  <c r="AL167" i="13"/>
  <c r="C73" i="13"/>
  <c r="AN73" i="13"/>
  <c r="AM76" i="13"/>
  <c r="AO103" i="13"/>
  <c r="AM103" i="13"/>
  <c r="C106" i="13"/>
  <c r="AO111" i="13"/>
  <c r="AM117" i="13"/>
  <c r="C120" i="13"/>
  <c r="AN120" i="13"/>
  <c r="AN133" i="13"/>
  <c r="AO134" i="13"/>
  <c r="AM146" i="13"/>
  <c r="AO158" i="13"/>
  <c r="AN184" i="13"/>
  <c r="AM187" i="13"/>
  <c r="AO190" i="13"/>
  <c r="AN193" i="13"/>
  <c r="AM196" i="13"/>
  <c r="AN72" i="13"/>
  <c r="AM75" i="13"/>
  <c r="AO76" i="13"/>
  <c r="AN80" i="13"/>
  <c r="C92" i="13"/>
  <c r="AO97" i="13"/>
  <c r="AN105" i="13"/>
  <c r="AO107" i="13"/>
  <c r="AN114" i="13"/>
  <c r="AN124" i="13"/>
  <c r="AN132" i="13"/>
  <c r="AM136" i="13"/>
  <c r="AL154" i="13"/>
  <c r="AM159" i="13"/>
  <c r="AM168" i="13"/>
  <c r="AO176" i="13"/>
  <c r="AM182" i="13"/>
  <c r="AL102" i="13"/>
  <c r="C79" i="13"/>
  <c r="AN79" i="13"/>
  <c r="AL81" i="13"/>
  <c r="AO82" i="13"/>
  <c r="AL87" i="13"/>
  <c r="AM88" i="13"/>
  <c r="AM94" i="13"/>
  <c r="AN104" i="13"/>
  <c r="AM113" i="13"/>
  <c r="AN123" i="13"/>
  <c r="AL140" i="13"/>
  <c r="AO143" i="13"/>
  <c r="AL144" i="13"/>
  <c r="AL158" i="13"/>
  <c r="AN188" i="13"/>
  <c r="AO74" i="13"/>
  <c r="C78" i="13"/>
  <c r="AN78" i="13"/>
  <c r="AM81" i="13"/>
  <c r="C85" i="13"/>
  <c r="AN85" i="13"/>
  <c r="AM87" i="13"/>
  <c r="AO88" i="13"/>
  <c r="AL92" i="13"/>
  <c r="AO101" i="13"/>
  <c r="AN118" i="13"/>
  <c r="AO128" i="13"/>
  <c r="AM134" i="13"/>
  <c r="AM140" i="13"/>
  <c r="AM158" i="13"/>
  <c r="AO170" i="13"/>
  <c r="AN178" i="13"/>
  <c r="AN187" i="13"/>
  <c r="AM190" i="13"/>
  <c r="C86" i="13"/>
  <c r="AM73" i="13"/>
  <c r="C77" i="13"/>
  <c r="C84" i="13"/>
  <c r="AN84" i="13"/>
  <c r="AM93" i="13"/>
  <c r="AN98" i="13"/>
  <c r="AM106" i="13"/>
  <c r="AO114" i="13"/>
  <c r="AL114" i="13"/>
  <c r="AM120" i="13"/>
  <c r="AN127" i="13"/>
  <c r="AN131" i="13"/>
  <c r="AN136" i="13"/>
  <c r="AL148" i="13"/>
  <c r="AM162" i="13"/>
  <c r="AL166" i="13"/>
  <c r="AM176" i="13"/>
  <c r="AL194" i="13"/>
  <c r="AN196" i="13"/>
  <c r="AM199" i="13"/>
  <c r="AN86" i="13"/>
  <c r="AM72" i="13"/>
  <c r="AM111" i="13"/>
  <c r="AN117" i="13"/>
  <c r="AM119" i="13"/>
  <c r="AM129" i="13"/>
  <c r="AM139" i="13"/>
  <c r="AO142" i="13"/>
  <c r="AN145" i="13"/>
  <c r="AM148" i="13"/>
  <c r="AN154" i="13"/>
  <c r="AM157" i="13"/>
  <c r="AO160" i="13"/>
  <c r="AN163" i="13"/>
  <c r="AM166" i="13"/>
  <c r="AN172" i="13"/>
  <c r="AM180" i="13"/>
  <c r="AN182" i="13"/>
  <c r="AO183" i="13"/>
  <c r="AO188" i="13"/>
  <c r="AM194" i="13"/>
  <c r="C76" i="13"/>
  <c r="AN76" i="13"/>
  <c r="AO80" i="13"/>
  <c r="AO90" i="13"/>
  <c r="AO95" i="13"/>
  <c r="AN107" i="13"/>
  <c r="AM107" i="13"/>
  <c r="AN112" i="13"/>
  <c r="AN122" i="13"/>
  <c r="AL138" i="13"/>
  <c r="AL152" i="13"/>
  <c r="AO155" i="13"/>
  <c r="AL156" i="13"/>
  <c r="AM175" i="13"/>
  <c r="AO178" i="13"/>
  <c r="AN181" i="13"/>
  <c r="AM184" i="13"/>
  <c r="C75" i="13"/>
  <c r="AM79" i="13"/>
  <c r="AO86" i="13"/>
  <c r="C89" i="13"/>
  <c r="AO91" i="13"/>
  <c r="AN102" i="13"/>
  <c r="AM128" i="13"/>
  <c r="AM152" i="13"/>
  <c r="AM170" i="13"/>
  <c r="AM193" i="13"/>
  <c r="AO196" i="13"/>
  <c r="AL77" i="13"/>
  <c r="AM78" i="13"/>
  <c r="AN82" i="13"/>
  <c r="AM85" i="13"/>
  <c r="AO109" i="13"/>
  <c r="AO113" i="13"/>
  <c r="AN121" i="13"/>
  <c r="AM123" i="13"/>
  <c r="C126" i="13"/>
  <c r="AN126" i="13"/>
  <c r="AO136" i="13"/>
  <c r="AL142" i="13"/>
  <c r="AO159" i="13"/>
  <c r="AL160" i="13"/>
  <c r="AM165" i="13"/>
  <c r="AO182" i="13"/>
  <c r="AN190" i="13"/>
  <c r="AN199" i="13"/>
  <c r="C74" i="13"/>
  <c r="AN74" i="13"/>
  <c r="AM84" i="13"/>
  <c r="C88" i="13"/>
  <c r="AN88" i="13"/>
  <c r="AN92" i="13"/>
  <c r="AN97" i="13"/>
  <c r="AM101" i="13"/>
  <c r="AM105" i="13"/>
  <c r="AN116" i="13"/>
  <c r="C121" i="13"/>
  <c r="AN139" i="13"/>
  <c r="AQ139" i="13" s="1"/>
  <c r="AS9" i="13" s="1"/>
  <c r="AM142" i="13"/>
  <c r="AL145" i="13"/>
  <c r="AN148" i="13"/>
  <c r="AM151" i="13"/>
  <c r="AO154" i="13"/>
  <c r="AN157" i="13"/>
  <c r="AM160" i="13"/>
  <c r="AL163" i="13"/>
  <c r="AN166" i="13"/>
  <c r="AM169" i="13"/>
  <c r="AO172" i="13"/>
  <c r="AN176" i="13"/>
  <c r="AO177" i="13"/>
  <c r="AM188" i="13"/>
  <c r="AL170" i="13"/>
  <c r="AL172" i="13"/>
  <c r="AL174" i="13"/>
  <c r="AL187" i="13"/>
  <c r="AL197" i="13"/>
  <c r="AL104" i="13"/>
  <c r="AL108" i="13"/>
  <c r="AL188" i="13"/>
  <c r="AL190" i="13"/>
  <c r="AL128" i="13"/>
  <c r="AL179" i="13"/>
  <c r="AL193" i="13"/>
  <c r="AQ193" i="13" s="1"/>
  <c r="AL75" i="13"/>
  <c r="AL110" i="13"/>
  <c r="AL111" i="13"/>
  <c r="AL134" i="13"/>
  <c r="AL136" i="13"/>
  <c r="AL151" i="13"/>
  <c r="AQ151" i="13" s="1"/>
  <c r="AS21" i="13" s="1"/>
  <c r="AL169" i="13"/>
  <c r="AL182" i="13"/>
  <c r="AL184" i="13"/>
  <c r="AL185" i="13"/>
  <c r="AL198" i="13"/>
  <c r="AL173" i="13"/>
  <c r="AL186" i="13"/>
  <c r="AL199" i="13"/>
  <c r="AL90" i="13"/>
  <c r="AL161" i="13"/>
  <c r="AL175" i="13"/>
  <c r="AQ175" i="13" s="1"/>
  <c r="AL191" i="13"/>
  <c r="AL83" i="13"/>
  <c r="AL96" i="13"/>
  <c r="AL112" i="13"/>
  <c r="AL176" i="13"/>
  <c r="AQ176" i="13" s="1"/>
  <c r="AL178" i="13"/>
  <c r="AQ178" i="13" s="1"/>
  <c r="C192" i="13"/>
  <c r="AT62" i="13"/>
  <c r="C127" i="13"/>
  <c r="C172" i="13"/>
  <c r="C107" i="13"/>
  <c r="C176" i="13"/>
  <c r="C111" i="13"/>
  <c r="AT46" i="13"/>
  <c r="C180" i="13"/>
  <c r="AT50" i="13"/>
  <c r="C193" i="13"/>
  <c r="C128" i="13"/>
  <c r="AM77" i="13"/>
  <c r="AM83" i="13"/>
  <c r="AN94" i="13"/>
  <c r="AO115" i="13"/>
  <c r="C152" i="13"/>
  <c r="C156" i="13"/>
  <c r="C169" i="13"/>
  <c r="C104" i="13"/>
  <c r="C188" i="13"/>
  <c r="C123" i="13"/>
  <c r="AT58" i="13"/>
  <c r="AT39" i="13"/>
  <c r="AT54" i="13"/>
  <c r="C83" i="13"/>
  <c r="AN101" i="13"/>
  <c r="AT18" i="13"/>
  <c r="AT69" i="13"/>
  <c r="C147" i="13"/>
  <c r="AT17" i="13"/>
  <c r="C160" i="13"/>
  <c r="C95" i="13"/>
  <c r="C164" i="13"/>
  <c r="C99" i="13"/>
  <c r="C168" i="13"/>
  <c r="AT38" i="13"/>
  <c r="C103" i="13"/>
  <c r="C181" i="13"/>
  <c r="C116" i="13"/>
  <c r="C196" i="13"/>
  <c r="C131" i="13"/>
  <c r="AL71" i="13"/>
  <c r="C82" i="13"/>
  <c r="C184" i="13"/>
  <c r="C119" i="13"/>
  <c r="C199" i="13"/>
  <c r="C134" i="13"/>
  <c r="AT51" i="13"/>
  <c r="AT66" i="13"/>
  <c r="AL73" i="13"/>
  <c r="AM74" i="13"/>
  <c r="AL79" i="13"/>
  <c r="AM80" i="13"/>
  <c r="AL85" i="13"/>
  <c r="AM86" i="13"/>
  <c r="C87" i="13"/>
  <c r="C91" i="13"/>
  <c r="AT20" i="13"/>
  <c r="AT44" i="13"/>
  <c r="AT56" i="13"/>
  <c r="C195" i="13"/>
  <c r="C130" i="13"/>
  <c r="C198" i="13"/>
  <c r="AT68" i="13"/>
  <c r="C133" i="13"/>
  <c r="AL72" i="13"/>
  <c r="AO73" i="13"/>
  <c r="AL74" i="13"/>
  <c r="AO75" i="13"/>
  <c r="AL76" i="13"/>
  <c r="AO77" i="13"/>
  <c r="AQ77" i="13" s="1"/>
  <c r="AR12" i="13" s="1"/>
  <c r="AL78" i="13"/>
  <c r="AQ78" i="13" s="1"/>
  <c r="AR13" i="13" s="1"/>
  <c r="AO79" i="13"/>
  <c r="AL80" i="13"/>
  <c r="AO81" i="13"/>
  <c r="AL82" i="13"/>
  <c r="AO83" i="13"/>
  <c r="AL84" i="13"/>
  <c r="AO85" i="13"/>
  <c r="AL86" i="13"/>
  <c r="AO87" i="13"/>
  <c r="AL88" i="13"/>
  <c r="AN95" i="13"/>
  <c r="AN96" i="13"/>
  <c r="AN99" i="13"/>
  <c r="AO105" i="13"/>
  <c r="AL105" i="13"/>
  <c r="AN108" i="13"/>
  <c r="AM109" i="13"/>
  <c r="AM118" i="13"/>
  <c r="AM124" i="13"/>
  <c r="C125" i="13"/>
  <c r="AO171" i="13"/>
  <c r="AM110" i="13"/>
  <c r="AN113" i="13"/>
  <c r="C175" i="13"/>
  <c r="C110" i="13"/>
  <c r="C178" i="13"/>
  <c r="C113" i="13"/>
  <c r="AM96" i="13"/>
  <c r="AM97" i="13"/>
  <c r="AM98" i="13"/>
  <c r="C100" i="13"/>
  <c r="C101" i="13"/>
  <c r="AO102" i="13"/>
  <c r="AL106" i="13"/>
  <c r="AM108" i="13"/>
  <c r="C109" i="13"/>
  <c r="AN115" i="13"/>
  <c r="C118" i="13"/>
  <c r="C124" i="13"/>
  <c r="AL94" i="13"/>
  <c r="AL115" i="13"/>
  <c r="AM125" i="13"/>
  <c r="C158" i="13"/>
  <c r="C93" i="13"/>
  <c r="C170" i="13"/>
  <c r="C105" i="13"/>
  <c r="C194" i="13"/>
  <c r="C129" i="13"/>
  <c r="AN89" i="13"/>
  <c r="AN90" i="13"/>
  <c r="AN93" i="13"/>
  <c r="C97" i="13"/>
  <c r="C98" i="13"/>
  <c r="AO99" i="13"/>
  <c r="AL99" i="13"/>
  <c r="AM116" i="13"/>
  <c r="C117" i="13"/>
  <c r="AM122" i="13"/>
  <c r="B136" i="13"/>
  <c r="AM102" i="13"/>
  <c r="AM104" i="13"/>
  <c r="AM71" i="13"/>
  <c r="AM91" i="13"/>
  <c r="AM92" i="13"/>
  <c r="C94" i="13"/>
  <c r="AO96" i="13"/>
  <c r="AL100" i="13"/>
  <c r="AO108" i="13"/>
  <c r="AN110" i="13"/>
  <c r="AN111" i="13"/>
  <c r="C112" i="13"/>
  <c r="AM121" i="13"/>
  <c r="C122" i="13"/>
  <c r="AM127" i="13"/>
  <c r="C197" i="13"/>
  <c r="C132" i="13"/>
  <c r="AL91" i="13"/>
  <c r="AO94" i="13"/>
  <c r="AL97" i="13"/>
  <c r="AO100" i="13"/>
  <c r="AL103" i="13"/>
  <c r="AQ103" i="13" s="1"/>
  <c r="AO106" i="13"/>
  <c r="AQ106" i="13" s="1"/>
  <c r="AL109" i="13"/>
  <c r="AO112" i="13"/>
  <c r="AQ112" i="13" s="1"/>
  <c r="AO116" i="13"/>
  <c r="AL116" i="13"/>
  <c r="AO117" i="13"/>
  <c r="AL117" i="13"/>
  <c r="AO118" i="13"/>
  <c r="AL118" i="13"/>
  <c r="AO119" i="13"/>
  <c r="AO120" i="13"/>
  <c r="AL120" i="13"/>
  <c r="AO121" i="13"/>
  <c r="AO122" i="13"/>
  <c r="AL122" i="13"/>
  <c r="AO123" i="13"/>
  <c r="AO124" i="13"/>
  <c r="AL124" i="13"/>
  <c r="AO125" i="13"/>
  <c r="AO126" i="13"/>
  <c r="AL126" i="13"/>
  <c r="AO127" i="13"/>
  <c r="AL127" i="13"/>
  <c r="AO130" i="13"/>
  <c r="AL130" i="13"/>
  <c r="AM141" i="13"/>
  <c r="AQ142" i="13"/>
  <c r="AS12" i="13" s="1"/>
  <c r="AM147" i="13"/>
  <c r="AM153" i="13"/>
  <c r="AQ154" i="13"/>
  <c r="AM164" i="13"/>
  <c r="AO165" i="13"/>
  <c r="AQ169" i="13"/>
  <c r="AQ181" i="13"/>
  <c r="AQ190" i="13"/>
  <c r="AM132" i="13"/>
  <c r="AL89" i="13"/>
  <c r="AQ89" i="13" s="1"/>
  <c r="AO92" i="13"/>
  <c r="AL95" i="13"/>
  <c r="AO98" i="13"/>
  <c r="AL101" i="13"/>
  <c r="AO104" i="13"/>
  <c r="AQ104" i="13" s="1"/>
  <c r="AL107" i="13"/>
  <c r="AQ107" i="13" s="1"/>
  <c r="AO110" i="13"/>
  <c r="AQ110" i="13" s="1"/>
  <c r="AL113" i="13"/>
  <c r="AM114" i="13"/>
  <c r="AQ114" i="13" s="1"/>
  <c r="AN130" i="13"/>
  <c r="AO133" i="13"/>
  <c r="AL133" i="13"/>
  <c r="AQ133" i="13" s="1"/>
  <c r="AL137" i="13"/>
  <c r="AN138" i="13"/>
  <c r="AO141" i="13"/>
  <c r="AQ145" i="13"/>
  <c r="AS15" i="13" s="1"/>
  <c r="AO147" i="13"/>
  <c r="AO153" i="13"/>
  <c r="AQ157" i="13"/>
  <c r="AO164" i="13"/>
  <c r="AL168" i="13"/>
  <c r="AL180" i="13"/>
  <c r="AL192" i="13"/>
  <c r="C90" i="13"/>
  <c r="C96" i="13"/>
  <c r="C102" i="13"/>
  <c r="C108" i="13"/>
  <c r="C114" i="13"/>
  <c r="AM115" i="13"/>
  <c r="AO129" i="13"/>
  <c r="AL129" i="13"/>
  <c r="AO140" i="13"/>
  <c r="AL143" i="13"/>
  <c r="AN144" i="13"/>
  <c r="AO146" i="13"/>
  <c r="AL149" i="13"/>
  <c r="AN150" i="13"/>
  <c r="AO152" i="13"/>
  <c r="AL155" i="13"/>
  <c r="AN156" i="13"/>
  <c r="AL162" i="13"/>
  <c r="AQ184" i="13"/>
  <c r="AQ187" i="13"/>
  <c r="AQ196" i="13"/>
  <c r="AQ199" i="13"/>
  <c r="AN128" i="13"/>
  <c r="AQ128" i="13" s="1"/>
  <c r="AM130" i="13"/>
  <c r="AO132" i="13"/>
  <c r="AL132" i="13"/>
  <c r="AN134" i="13"/>
  <c r="AQ134" i="13" s="1"/>
  <c r="AM137" i="13"/>
  <c r="AN141" i="13"/>
  <c r="AM143" i="13"/>
  <c r="AN147" i="13"/>
  <c r="AM149" i="13"/>
  <c r="AN153" i="13"/>
  <c r="AM155" i="13"/>
  <c r="AN159" i="13"/>
  <c r="AM161" i="13"/>
  <c r="AN165" i="13"/>
  <c r="AM167" i="13"/>
  <c r="AN171" i="13"/>
  <c r="AM173" i="13"/>
  <c r="AN177" i="13"/>
  <c r="AM179" i="13"/>
  <c r="AN183" i="13"/>
  <c r="AM185" i="13"/>
  <c r="AN189" i="13"/>
  <c r="AM191" i="13"/>
  <c r="AN195" i="13"/>
  <c r="AM197" i="13"/>
  <c r="AQ117" i="13"/>
  <c r="AL119" i="13"/>
  <c r="AQ119" i="13" s="1"/>
  <c r="AL121" i="13"/>
  <c r="AQ121" i="13" s="1"/>
  <c r="AL123" i="13"/>
  <c r="AQ123" i="13"/>
  <c r="AL125" i="13"/>
  <c r="AQ125" i="13" s="1"/>
  <c r="AQ127" i="13"/>
  <c r="AO131" i="13"/>
  <c r="AL131" i="13"/>
  <c r="AO138" i="13"/>
  <c r="AN140" i="13"/>
  <c r="AO144" i="13"/>
  <c r="AN146" i="13"/>
  <c r="AO150" i="13"/>
  <c r="AN152" i="13"/>
  <c r="AO156" i="13"/>
  <c r="AN158" i="13"/>
  <c r="AO162" i="13"/>
  <c r="AN164" i="13"/>
  <c r="AO168" i="13"/>
  <c r="AN170" i="13"/>
  <c r="AQ170" i="13" s="1"/>
  <c r="AO174" i="13"/>
  <c r="AO180" i="13"/>
  <c r="AQ182" i="13"/>
  <c r="AO186" i="13"/>
  <c r="AQ186" i="13" s="1"/>
  <c r="AQ188" i="13"/>
  <c r="AO192" i="13"/>
  <c r="AQ194" i="13"/>
  <c r="AO198" i="13"/>
  <c r="AM171" i="13"/>
  <c r="AM177" i="13"/>
  <c r="AM183" i="13"/>
  <c r="AM189" i="13"/>
  <c r="AM195" i="13"/>
  <c r="AN162" i="13"/>
  <c r="AN168" i="13"/>
  <c r="AQ172" i="13"/>
  <c r="AQ174" i="13"/>
  <c r="AQ192" i="13"/>
  <c r="AS62" i="13" s="1"/>
  <c r="AL141" i="13"/>
  <c r="AN143" i="13"/>
  <c r="AL147" i="13"/>
  <c r="AN149" i="13"/>
  <c r="AL153" i="13"/>
  <c r="AN155" i="13"/>
  <c r="AL159" i="13"/>
  <c r="AN161" i="13"/>
  <c r="AL165" i="13"/>
  <c r="AN167" i="13"/>
  <c r="AQ167" i="13" s="1"/>
  <c r="AL171" i="13"/>
  <c r="AN173" i="13"/>
  <c r="AN174" i="13"/>
  <c r="AL177" i="13"/>
  <c r="AN179" i="13"/>
  <c r="AQ179" i="13" s="1"/>
  <c r="AN180" i="13"/>
  <c r="AQ180" i="13" s="1"/>
  <c r="AL183" i="13"/>
  <c r="AN185" i="13"/>
  <c r="AQ185" i="13" s="1"/>
  <c r="AN186" i="13"/>
  <c r="AL189" i="13"/>
  <c r="AN191" i="13"/>
  <c r="AQ191" i="13" s="1"/>
  <c r="AN192" i="13"/>
  <c r="AL195" i="13"/>
  <c r="AN197" i="13"/>
  <c r="AQ197" i="13" s="1"/>
  <c r="AN198" i="13"/>
  <c r="AQ198" i="13" s="1"/>
  <c r="AQ150" i="13" l="1"/>
  <c r="AS20" i="13" s="1"/>
  <c r="AQ93" i="13"/>
  <c r="AQ81" i="13"/>
  <c r="AR16" i="13" s="1"/>
  <c r="AQ166" i="13"/>
  <c r="AQ87" i="13"/>
  <c r="AS56" i="13"/>
  <c r="AQ158" i="13"/>
  <c r="AS28" i="13" s="1"/>
  <c r="AQ160" i="13"/>
  <c r="AS37" i="13"/>
  <c r="AQ143" i="13"/>
  <c r="AS13" i="13" s="1"/>
  <c r="AQ85" i="13"/>
  <c r="AR20" i="13" s="1"/>
  <c r="AQ136" i="13"/>
  <c r="AS6" i="13" s="1"/>
  <c r="AQ161" i="13"/>
  <c r="AS31" i="13" s="1"/>
  <c r="AQ88" i="13"/>
  <c r="AR23" i="13" s="1"/>
  <c r="AQ138" i="13"/>
  <c r="AS8" i="13" s="1"/>
  <c r="AQ83" i="13"/>
  <c r="AR18" i="13" s="1"/>
  <c r="AQ76" i="13"/>
  <c r="AR11" i="13" s="1"/>
  <c r="AQ82" i="13"/>
  <c r="AR17" i="13" s="1"/>
  <c r="AQ75" i="13"/>
  <c r="AR10" i="13" s="1"/>
  <c r="AQ148" i="13"/>
  <c r="AS18" i="13" s="1"/>
  <c r="AQ79" i="13"/>
  <c r="AR14" i="13" s="1"/>
  <c r="AQ73" i="13"/>
  <c r="AR8" i="13" s="1"/>
  <c r="AQ163" i="13"/>
  <c r="AQ144" i="13"/>
  <c r="AS14" i="13" s="1"/>
  <c r="AQ137" i="13"/>
  <c r="AS7" i="13" s="1"/>
  <c r="AS68" i="13"/>
  <c r="AQ94" i="13"/>
  <c r="AR29" i="13" s="1"/>
  <c r="AQ156" i="13"/>
  <c r="AS26" i="13" s="1"/>
  <c r="AQ91" i="13"/>
  <c r="AR26" i="13" s="1"/>
  <c r="AS58" i="13"/>
  <c r="AQ71" i="13"/>
  <c r="AR6" i="13" s="1"/>
  <c r="AQ90" i="13"/>
  <c r="AR25" i="13" s="1"/>
  <c r="AQ92" i="13"/>
  <c r="AS45" i="13"/>
  <c r="AS52" i="13"/>
  <c r="AQ98" i="13"/>
  <c r="AQ80" i="13"/>
  <c r="AR15" i="13" s="1"/>
  <c r="AQ155" i="13"/>
  <c r="AS25" i="13" s="1"/>
  <c r="AS50" i="13"/>
  <c r="AQ149" i="13"/>
  <c r="AS19" i="13" s="1"/>
  <c r="AQ86" i="13"/>
  <c r="AR21" i="13" s="1"/>
  <c r="AQ74" i="13"/>
  <c r="AR9" i="13" s="1"/>
  <c r="AQ97" i="13"/>
  <c r="AQ84" i="13"/>
  <c r="AR19" i="13" s="1"/>
  <c r="AQ72" i="13"/>
  <c r="AR7" i="13" s="1"/>
  <c r="AS63" i="13"/>
  <c r="AR42" i="13"/>
  <c r="AS46" i="13"/>
  <c r="AS67" i="13"/>
  <c r="AS55" i="13"/>
  <c r="AR63" i="13"/>
  <c r="AR39" i="13"/>
  <c r="AR41" i="13"/>
  <c r="AS64" i="13"/>
  <c r="AS40" i="13"/>
  <c r="AS61" i="13"/>
  <c r="AS49" i="13"/>
  <c r="AS57" i="13"/>
  <c r="AS51" i="13"/>
  <c r="AQ131" i="13"/>
  <c r="AQ111" i="13"/>
  <c r="AR46" i="13" s="1"/>
  <c r="AQ129" i="13"/>
  <c r="AR64" i="13" s="1"/>
  <c r="AQ115" i="13"/>
  <c r="AR50" i="13" s="1"/>
  <c r="AQ183" i="13"/>
  <c r="AS53" i="13" s="1"/>
  <c r="AQ132" i="13"/>
  <c r="AR67" i="13" s="1"/>
  <c r="AQ113" i="13"/>
  <c r="AR48" i="13" s="1"/>
  <c r="AQ109" i="13"/>
  <c r="AR45" i="13" s="1"/>
  <c r="AQ95" i="13"/>
  <c r="AQ101" i="13"/>
  <c r="AQ195" i="13"/>
  <c r="AS65" i="13" s="1"/>
  <c r="AQ177" i="13"/>
  <c r="AS47" i="13" s="1"/>
  <c r="AQ100" i="13"/>
  <c r="AR35" i="13" s="1"/>
  <c r="AQ173" i="13"/>
  <c r="AS43" i="13" s="1"/>
  <c r="AQ189" i="13"/>
  <c r="AS59" i="13" s="1"/>
  <c r="AQ116" i="13"/>
  <c r="AR70" i="13"/>
  <c r="AR69" i="13"/>
  <c r="AQ152" i="13"/>
  <c r="AS22" i="13" s="1"/>
  <c r="AQ140" i="13"/>
  <c r="AS10" i="13" s="1"/>
  <c r="AQ171" i="13"/>
  <c r="AS41" i="13" s="1"/>
  <c r="AQ168" i="13"/>
  <c r="AS38" i="13" s="1"/>
  <c r="AQ164" i="13"/>
  <c r="AS34" i="13" s="1"/>
  <c r="AQ141" i="13"/>
  <c r="AS11" i="13" s="1"/>
  <c r="AQ130" i="13"/>
  <c r="AQ159" i="13"/>
  <c r="AS29" i="13" s="1"/>
  <c r="AQ124" i="13"/>
  <c r="AR59" i="13" s="1"/>
  <c r="AQ120" i="13"/>
  <c r="AR55" i="13" s="1"/>
  <c r="AQ102" i="13"/>
  <c r="AR37" i="13" s="1"/>
  <c r="AQ162" i="13"/>
  <c r="AS32" i="13" s="1"/>
  <c r="AS70" i="13"/>
  <c r="AS69" i="13"/>
  <c r="AQ146" i="13"/>
  <c r="AS16" i="13" s="1"/>
  <c r="AQ153" i="13"/>
  <c r="AS24" i="13" s="1"/>
  <c r="AQ165" i="13"/>
  <c r="AQ96" i="13"/>
  <c r="AQ105" i="13"/>
  <c r="AR40" i="13" s="1"/>
  <c r="AQ147" i="13"/>
  <c r="AS17" i="13" s="1"/>
  <c r="AQ126" i="13"/>
  <c r="AR61" i="13" s="1"/>
  <c r="AQ122" i="13"/>
  <c r="AR57" i="13" s="1"/>
  <c r="AQ118" i="13"/>
  <c r="AR53" i="13" s="1"/>
  <c r="AQ108" i="13"/>
  <c r="AR43" i="13" s="1"/>
  <c r="AQ99" i="13"/>
  <c r="AR65" i="13" l="1"/>
  <c r="AS44" i="13"/>
  <c r="AR51" i="13"/>
  <c r="AR33" i="13"/>
  <c r="AS33" i="13"/>
  <c r="AR32" i="13"/>
  <c r="AR31" i="13"/>
  <c r="AR22" i="13"/>
  <c r="AR27" i="13"/>
  <c r="AS35" i="13"/>
  <c r="AS30" i="13"/>
  <c r="AS27" i="13"/>
  <c r="AR34" i="13"/>
  <c r="AS36" i="13"/>
  <c r="AS23" i="13"/>
  <c r="AR36" i="13"/>
  <c r="AR30" i="13"/>
  <c r="AR28" i="13"/>
  <c r="AR24" i="13"/>
  <c r="AS48" i="13"/>
  <c r="AS60" i="13"/>
  <c r="AR47" i="13"/>
  <c r="AR54" i="13"/>
  <c r="AS39" i="13"/>
  <c r="AR44" i="13"/>
  <c r="AS66" i="13"/>
  <c r="AS54" i="13"/>
  <c r="AR38" i="13"/>
  <c r="AR66" i="13"/>
  <c r="AR49" i="13"/>
  <c r="AR56" i="13"/>
  <c r="AR58" i="13"/>
  <c r="AR68" i="13"/>
  <c r="AR52" i="13"/>
  <c r="AS42" i="13"/>
  <c r="AR60" i="13"/>
  <c r="AR6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8" s="1"/>
  <c r="AL66" i="18" l="1"/>
  <c r="AL58" i="18"/>
  <c r="AL63" i="18"/>
  <c r="AL56" i="18"/>
  <c r="AL51" i="18"/>
  <c r="AL43" i="18"/>
  <c r="AL35" i="18"/>
  <c r="AT35" i="18" s="1"/>
  <c r="AL27" i="18"/>
  <c r="AT27" i="18" s="1"/>
  <c r="AL19" i="18"/>
  <c r="AT19" i="18" s="1"/>
  <c r="AL15" i="18"/>
  <c r="AT15" i="18" s="1"/>
  <c r="AL9" i="18"/>
  <c r="AT9" i="18" s="1"/>
  <c r="AL68" i="18"/>
  <c r="AL61" i="18"/>
  <c r="AL46" i="18"/>
  <c r="AL38" i="18"/>
  <c r="AL30" i="18"/>
  <c r="AT30" i="18" s="1"/>
  <c r="AL22" i="18"/>
  <c r="AT22" i="18" s="1"/>
  <c r="AL16" i="18"/>
  <c r="AT16" i="18" s="1"/>
  <c r="AL48" i="18"/>
  <c r="AL54" i="18"/>
  <c r="AL49" i="18"/>
  <c r="AL41" i="18"/>
  <c r="AL33" i="18"/>
  <c r="AT33" i="18" s="1"/>
  <c r="AL25" i="18"/>
  <c r="AT25" i="18" s="1"/>
  <c r="AL10" i="18"/>
  <c r="AT10" i="18" s="1"/>
  <c r="AL65" i="18"/>
  <c r="AL32" i="18"/>
  <c r="AT32" i="18" s="1"/>
  <c r="AL8" i="18"/>
  <c r="AT8" i="18" s="1"/>
  <c r="AL64" i="18"/>
  <c r="AL59" i="18"/>
  <c r="AL52" i="18"/>
  <c r="AL44" i="18"/>
  <c r="AL36" i="18"/>
  <c r="AT36" i="18" s="1"/>
  <c r="AL28" i="18"/>
  <c r="AT28" i="18" s="1"/>
  <c r="AL20" i="18"/>
  <c r="AT20" i="18" s="1"/>
  <c r="AL17" i="18"/>
  <c r="AT17" i="18" s="1"/>
  <c r="AL11" i="18"/>
  <c r="AT11" i="18" s="1"/>
  <c r="AL40" i="18"/>
  <c r="AL24" i="18"/>
  <c r="AT24" i="18" s="1"/>
  <c r="AL69" i="18"/>
  <c r="AL57" i="18"/>
  <c r="AL47" i="18"/>
  <c r="AL39" i="18"/>
  <c r="AL31" i="18"/>
  <c r="AT31" i="18" s="1"/>
  <c r="AL23" i="18"/>
  <c r="AT23" i="18" s="1"/>
  <c r="AL12" i="18"/>
  <c r="AT12" i="18" s="1"/>
  <c r="AL6" i="18"/>
  <c r="AT6" i="18" s="1"/>
  <c r="AL62" i="18"/>
  <c r="AL55" i="18"/>
  <c r="AL50" i="18"/>
  <c r="AL42" i="18"/>
  <c r="AL34" i="18"/>
  <c r="AT34" i="18" s="1"/>
  <c r="AL26" i="18"/>
  <c r="AT26" i="18" s="1"/>
  <c r="AL18" i="18"/>
  <c r="AT18" i="18" s="1"/>
  <c r="AW16" i="18"/>
  <c r="AU15" i="18" s="1"/>
  <c r="AW10" i="18"/>
  <c r="AL21" i="18"/>
  <c r="AT21" i="18" s="1"/>
  <c r="AL13" i="18"/>
  <c r="AT13" i="18" s="1"/>
  <c r="AL7" i="18"/>
  <c r="AT7" i="18" s="1"/>
  <c r="AL67" i="18"/>
  <c r="AL60" i="18"/>
  <c r="AL53" i="18"/>
  <c r="AL45" i="18"/>
  <c r="AL37" i="18"/>
  <c r="AT37" i="18" s="1"/>
  <c r="AL29" i="18"/>
  <c r="AT29" i="18" s="1"/>
  <c r="AW11" i="18"/>
  <c r="AL14" i="18"/>
  <c r="AT14" i="18" s="1"/>
  <c r="AW9" i="18"/>
  <c r="AW15" i="18"/>
  <c r="AU8" i="18" s="1"/>
  <c r="AW8" i="18"/>
  <c r="AW17" i="14"/>
  <c r="AL35" i="14" s="1"/>
  <c r="AT35" i="14" s="1"/>
  <c r="AW17" i="15"/>
  <c r="AW17" i="13"/>
  <c r="AL6" i="13" s="1"/>
  <c r="AT6"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S5" i="18" l="1"/>
  <c r="AU10" i="18"/>
  <c r="AU14" i="18"/>
  <c r="AV5" i="18"/>
  <c r="AR5" i="18"/>
  <c r="AU11" i="18"/>
  <c r="AT5" i="18"/>
  <c r="AU13" i="18"/>
  <c r="AW12" i="15"/>
  <c r="AU5" i="15" s="1"/>
  <c r="AW12" i="18"/>
  <c r="AU5" i="18" s="1"/>
  <c r="AW10" i="14"/>
  <c r="AU14" i="14" s="1"/>
  <c r="AL38" i="14"/>
  <c r="AL68" i="14"/>
  <c r="AL54" i="14"/>
  <c r="AL39" i="14"/>
  <c r="AL59" i="14"/>
  <c r="AL6" i="14"/>
  <c r="AT6" i="14" s="1"/>
  <c r="AL16" i="14"/>
  <c r="AT16" i="14" s="1"/>
  <c r="AW11" i="14"/>
  <c r="AU13" i="14" s="1"/>
  <c r="AL63" i="14"/>
  <c r="AL26" i="14"/>
  <c r="AT26" i="14" s="1"/>
  <c r="AL15" i="14"/>
  <c r="AT15" i="14" s="1"/>
  <c r="AW9" i="14"/>
  <c r="AU10" i="14" s="1"/>
  <c r="AL19" i="14"/>
  <c r="AT19" i="14" s="1"/>
  <c r="AL44" i="14"/>
  <c r="AL60" i="14"/>
  <c r="AL67" i="14"/>
  <c r="AL9" i="14"/>
  <c r="AT9" i="14" s="1"/>
  <c r="AL24" i="14"/>
  <c r="AT24" i="14" s="1"/>
  <c r="AL42" i="14"/>
  <c r="AL66" i="14"/>
  <c r="AL49" i="14"/>
  <c r="AL23" i="14"/>
  <c r="AT23" i="14" s="1"/>
  <c r="AL29" i="14"/>
  <c r="AT29" i="14" s="1"/>
  <c r="AL46" i="14"/>
  <c r="AL50" i="14"/>
  <c r="AL47" i="14"/>
  <c r="AL17" i="14"/>
  <c r="AT17" i="14" s="1"/>
  <c r="AW16" i="14"/>
  <c r="AU15" i="14" s="1"/>
  <c r="AL51" i="14"/>
  <c r="AL55" i="14"/>
  <c r="AL69" i="14"/>
  <c r="AL21" i="14"/>
  <c r="AT21" i="14" s="1"/>
  <c r="AL25" i="14"/>
  <c r="AT25" i="14" s="1"/>
  <c r="AL43" i="14"/>
  <c r="AL40" i="14"/>
  <c r="AL52" i="14"/>
  <c r="AL48" i="14"/>
  <c r="AL13" i="14"/>
  <c r="AT13" i="14" s="1"/>
  <c r="AL41" i="14"/>
  <c r="AL53" i="14"/>
  <c r="AL65" i="14"/>
  <c r="AL57" i="14"/>
  <c r="AL56" i="14"/>
  <c r="AL20" i="14"/>
  <c r="AT20" i="14" s="1"/>
  <c r="AW8" i="14"/>
  <c r="AU11" i="14" s="1"/>
  <c r="AL61" i="14"/>
  <c r="AL58" i="14"/>
  <c r="AL45" i="14"/>
  <c r="AL62" i="14"/>
  <c r="AL64" i="14"/>
  <c r="AL8" i="14"/>
  <c r="AT8" i="14" s="1"/>
  <c r="AL22" i="14"/>
  <c r="AT22" i="14" s="1"/>
  <c r="AL11" i="14"/>
  <c r="AT11" i="14" s="1"/>
  <c r="AL32" i="14"/>
  <c r="AT32" i="14" s="1"/>
  <c r="AL12" i="14"/>
  <c r="AT12" i="14" s="1"/>
  <c r="AL36" i="14"/>
  <c r="AT36" i="14" s="1"/>
  <c r="AL28" i="14"/>
  <c r="AT28" i="14" s="1"/>
  <c r="AL33" i="14"/>
  <c r="AL37" i="14"/>
  <c r="AL27" i="14"/>
  <c r="AT27" i="14" s="1"/>
  <c r="AL30" i="14"/>
  <c r="AT30" i="14" s="1"/>
  <c r="AL14" i="14"/>
  <c r="AT14" i="14" s="1"/>
  <c r="AL34" i="14"/>
  <c r="AT34" i="14" s="1"/>
  <c r="AL10" i="14"/>
  <c r="AT10" i="14" s="1"/>
  <c r="AL18" i="14"/>
  <c r="AT18" i="14" s="1"/>
  <c r="AL31" i="14"/>
  <c r="AL7" i="14"/>
  <c r="AT7" i="14" s="1"/>
  <c r="AL64" i="15"/>
  <c r="AL56" i="15"/>
  <c r="AL48" i="15"/>
  <c r="AL40" i="15"/>
  <c r="AL32" i="15"/>
  <c r="AL62" i="15"/>
  <c r="AL54" i="15"/>
  <c r="AL46" i="15"/>
  <c r="AL38" i="15"/>
  <c r="AL30" i="15"/>
  <c r="AL63" i="15"/>
  <c r="AL49" i="15"/>
  <c r="AL42" i="15"/>
  <c r="AL31" i="15"/>
  <c r="AL29" i="15"/>
  <c r="AT29" i="15" s="1"/>
  <c r="AL27" i="15"/>
  <c r="AT27" i="15" s="1"/>
  <c r="AL25" i="15"/>
  <c r="AT25" i="15" s="1"/>
  <c r="AL10" i="15"/>
  <c r="AT10" i="15" s="1"/>
  <c r="AL51" i="15"/>
  <c r="AL9" i="15"/>
  <c r="AT9" i="15" s="1"/>
  <c r="AL22" i="15"/>
  <c r="AT22" i="15" s="1"/>
  <c r="AL68" i="15"/>
  <c r="AL61" i="15"/>
  <c r="AL47" i="15"/>
  <c r="AL20" i="15"/>
  <c r="AT20" i="15" s="1"/>
  <c r="AL17" i="15"/>
  <c r="AT17" i="15" s="1"/>
  <c r="AL11" i="15"/>
  <c r="AT11" i="15" s="1"/>
  <c r="AL39" i="15"/>
  <c r="AL37" i="15"/>
  <c r="AL59" i="15"/>
  <c r="AL52" i="15"/>
  <c r="AL45" i="15"/>
  <c r="AL36" i="15"/>
  <c r="AL23" i="15"/>
  <c r="AT23" i="15" s="1"/>
  <c r="AL12" i="15"/>
  <c r="AT12" i="15" s="1"/>
  <c r="AL6" i="15"/>
  <c r="AT6" i="15" s="1"/>
  <c r="AL66" i="15"/>
  <c r="AL50" i="15"/>
  <c r="AL43" i="15"/>
  <c r="AL34" i="15"/>
  <c r="AL18" i="15"/>
  <c r="AT18" i="15" s="1"/>
  <c r="AL69" i="15"/>
  <c r="AL55" i="15"/>
  <c r="AL14" i="15"/>
  <c r="AT14" i="15" s="1"/>
  <c r="AL44" i="15"/>
  <c r="AL57" i="15"/>
  <c r="AL41" i="15"/>
  <c r="AL28" i="15"/>
  <c r="AT28" i="15" s="1"/>
  <c r="AL21" i="15"/>
  <c r="AT21" i="15" s="1"/>
  <c r="AL13" i="15"/>
  <c r="AT13" i="15" s="1"/>
  <c r="AL7" i="15"/>
  <c r="AT7" i="15" s="1"/>
  <c r="AL26" i="15"/>
  <c r="AT26" i="15" s="1"/>
  <c r="AL67" i="15"/>
  <c r="AL35" i="15"/>
  <c r="AL15" i="15"/>
  <c r="AT15" i="15" s="1"/>
  <c r="AL33" i="15"/>
  <c r="AL24" i="15"/>
  <c r="AT24" i="15" s="1"/>
  <c r="AL8" i="15"/>
  <c r="AT8" i="15" s="1"/>
  <c r="AL60" i="15"/>
  <c r="AL53" i="15"/>
  <c r="AL19" i="15"/>
  <c r="AT19" i="15" s="1"/>
  <c r="AL65" i="15"/>
  <c r="AL58" i="15"/>
  <c r="AL16" i="15"/>
  <c r="AT16" i="15" s="1"/>
  <c r="AW11" i="15"/>
  <c r="AU13" i="15" s="1"/>
  <c r="AW10" i="15"/>
  <c r="AU14" i="15" s="1"/>
  <c r="AW16" i="15"/>
  <c r="AU15" i="15" s="1"/>
  <c r="AW9" i="15"/>
  <c r="AU10" i="15" s="1"/>
  <c r="AW8" i="15"/>
  <c r="AU11" i="15" s="1"/>
  <c r="AW12" i="13"/>
  <c r="AU5" i="13" s="1"/>
  <c r="AW12" i="14"/>
  <c r="AU5" i="14" s="1"/>
  <c r="AL25" i="13"/>
  <c r="AT25" i="13" s="1"/>
  <c r="AL36" i="13"/>
  <c r="AT36" i="13" s="1"/>
  <c r="AL32" i="13"/>
  <c r="AT32" i="13" s="1"/>
  <c r="AL28" i="13"/>
  <c r="AT28" i="13" s="1"/>
  <c r="AL23" i="13"/>
  <c r="AT23" i="13" s="1"/>
  <c r="AL34" i="13"/>
  <c r="AT34" i="13" s="1"/>
  <c r="AL35" i="13"/>
  <c r="AT35" i="13" s="1"/>
  <c r="AL31" i="13"/>
  <c r="AT31" i="13" s="1"/>
  <c r="AL27" i="13"/>
  <c r="AT27" i="13" s="1"/>
  <c r="AL24" i="13"/>
  <c r="AT24" i="13" s="1"/>
  <c r="AL26" i="13"/>
  <c r="AT26" i="13" s="1"/>
  <c r="AL37" i="13"/>
  <c r="AT37" i="13" s="1"/>
  <c r="AL33" i="13"/>
  <c r="AT33" i="13" s="1"/>
  <c r="AL29" i="13"/>
  <c r="AT29" i="13" s="1"/>
  <c r="AL22" i="13"/>
  <c r="AT22" i="13" s="1"/>
  <c r="AL30" i="13"/>
  <c r="AT30" i="13" s="1"/>
  <c r="AL7" i="13"/>
  <c r="AT7" i="13" s="1"/>
  <c r="AL8" i="13"/>
  <c r="AT8" i="13" s="1"/>
  <c r="AL68" i="13"/>
  <c r="AL63" i="13"/>
  <c r="AT63" i="13" s="1"/>
  <c r="AL58" i="13"/>
  <c r="AL50" i="13"/>
  <c r="AL48" i="13"/>
  <c r="AL40" i="13"/>
  <c r="AL69" i="13"/>
  <c r="AL61" i="13"/>
  <c r="AL65" i="13"/>
  <c r="AT65" i="13" s="1"/>
  <c r="AL55" i="13"/>
  <c r="AT55" i="13" s="1"/>
  <c r="AL45" i="13"/>
  <c r="AL42" i="13"/>
  <c r="AT42" i="13" s="1"/>
  <c r="AL64" i="13"/>
  <c r="AL51" i="13"/>
  <c r="AL38" i="13"/>
  <c r="AL56" i="13"/>
  <c r="AL62" i="13"/>
  <c r="AL60" i="13"/>
  <c r="AL52" i="13"/>
  <c r="AL47" i="13"/>
  <c r="AT47" i="13" s="1"/>
  <c r="AL39" i="13"/>
  <c r="AL53" i="13"/>
  <c r="AT53" i="13" s="1"/>
  <c r="AL67" i="13"/>
  <c r="AL57" i="13"/>
  <c r="AL54" i="13"/>
  <c r="AL49" i="13"/>
  <c r="AL44" i="13"/>
  <c r="AL41" i="13"/>
  <c r="AT41" i="13" s="1"/>
  <c r="AL59" i="13"/>
  <c r="AT59" i="13" s="1"/>
  <c r="AL46" i="13"/>
  <c r="AL66" i="13"/>
  <c r="AL43" i="13"/>
  <c r="AT43" i="13" s="1"/>
  <c r="AL14" i="13"/>
  <c r="AT14" i="13" s="1"/>
  <c r="AL9" i="13"/>
  <c r="AT9" i="13" s="1"/>
  <c r="AL12" i="13"/>
  <c r="AT12" i="13" s="1"/>
  <c r="AL11" i="13"/>
  <c r="AT11" i="13" s="1"/>
  <c r="AL10" i="13"/>
  <c r="AT10" i="13" s="1"/>
  <c r="AL16" i="13"/>
  <c r="AT16" i="13" s="1"/>
  <c r="AL15" i="13"/>
  <c r="AT15" i="13" s="1"/>
  <c r="AL13" i="13"/>
  <c r="AT13" i="13" s="1"/>
  <c r="AW8" i="13"/>
  <c r="AW11" i="13"/>
  <c r="AU13" i="13" s="1"/>
  <c r="AW16" i="13"/>
  <c r="AU15" i="13" s="1"/>
  <c r="AW9" i="13"/>
  <c r="AW10" i="13"/>
  <c r="AU14" i="13" s="1"/>
  <c r="L14" i="4"/>
  <c r="AV5" i="14" l="1"/>
  <c r="AT5" i="14"/>
  <c r="AS5" i="14"/>
  <c r="AR5" i="14"/>
  <c r="AR5" i="15"/>
  <c r="AS5" i="15"/>
  <c r="AV5" i="15"/>
  <c r="AT5" i="15"/>
  <c r="AS5" i="13"/>
  <c r="AT5" i="13"/>
  <c r="AV5" i="13"/>
  <c r="AR5" i="13"/>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AW14" i="15" s="1"/>
  <c r="AU7" i="15"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4" s="1"/>
  <c r="AU8" i="14" s="1"/>
  <c r="F16" i="4"/>
  <c r="AW14" i="18" s="1"/>
  <c r="AU7" i="18" s="1"/>
  <c r="G15" i="4"/>
  <c r="AW15" i="15" s="1"/>
  <c r="AU8" i="15" s="1"/>
  <c r="G13" i="4" l="1"/>
  <c r="AW15" i="13" s="1"/>
  <c r="AU8" i="13" s="1"/>
  <c r="F13" i="4"/>
  <c r="AW14" i="13" s="1"/>
  <c r="AU7"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森　達哉</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00000000-0006-0000-0400-00000A000000}">
      <text>
        <r>
          <rPr>
            <b/>
            <sz val="9"/>
            <color indexed="81"/>
            <rFont val="MS P ゴシック"/>
            <family val="3"/>
            <charset val="128"/>
          </rPr>
          <t>パーキングブレーキ表示灯</t>
        </r>
      </text>
    </comment>
    <comment ref="F5" authorId="2" shapeId="0" xr:uid="{00000000-0006-0000-0400-00000B000000}">
      <text>
        <r>
          <rPr>
            <b/>
            <sz val="9"/>
            <color indexed="81"/>
            <rFont val="MS P ゴシック"/>
            <family val="3"/>
            <charset val="128"/>
          </rPr>
          <t>パーキングブレーキ表示灯</t>
        </r>
      </text>
    </comment>
    <comment ref="F6" authorId="2" shapeId="0" xr:uid="{00000000-0006-0000-0400-00000C000000}">
      <text>
        <r>
          <rPr>
            <b/>
            <sz val="9"/>
            <color indexed="81"/>
            <rFont val="MS P ゴシック"/>
            <family val="3"/>
            <charset val="128"/>
          </rPr>
          <t>パーキングブレーキ表示灯</t>
        </r>
      </text>
    </comment>
    <comment ref="F7" authorId="2" shapeId="0" xr:uid="{00000000-0006-0000-0400-00000D000000}">
      <text>
        <r>
          <rPr>
            <b/>
            <sz val="9"/>
            <color indexed="81"/>
            <rFont val="MS P ゴシック"/>
            <family val="3"/>
            <charset val="128"/>
          </rPr>
          <t>パーキングブレーキ表示灯</t>
        </r>
      </text>
    </comment>
    <comment ref="F8" authorId="2" shapeId="0" xr:uid="{00000000-0006-0000-0400-00000E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9" authorId="2" shapeId="0" xr:uid="{00000000-0006-0000-0400-00000F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6" authorId="2" shapeId="0" xr:uid="{00000000-0006-0000-0400-000010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7" authorId="2" shapeId="0" xr:uid="{00000000-0006-0000-0400-000011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8" authorId="2" shapeId="0" xr:uid="{00000000-0006-0000-0400-000012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9" authorId="2" shapeId="0" xr:uid="{00000000-0006-0000-0400-000013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0" authorId="2" shapeId="0" xr:uid="{00000000-0006-0000-0400-000014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1" authorId="2" shapeId="0" xr:uid="{00000000-0006-0000-0400-000015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2" authorId="2" shapeId="0" xr:uid="{00000000-0006-0000-0400-000016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3" authorId="2" shapeId="0" xr:uid="{00000000-0006-0000-0400-000017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4" authorId="2" shapeId="0" xr:uid="{00000000-0006-0000-0400-000018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5" authorId="2" shapeId="0" xr:uid="{00000000-0006-0000-0400-000019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6" authorId="2" shapeId="0" xr:uid="{00000000-0006-0000-0400-00001A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8" authorId="2" shapeId="0" xr:uid="{00000000-0006-0000-0400-00001B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9" authorId="2" shapeId="0" xr:uid="{00000000-0006-0000-0400-00001C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36" authorId="3" shapeId="0" xr:uid="{E8AE0B39-04B7-4E2E-A85F-C27AC81E35D6}">
      <text>
        <r>
          <rPr>
            <b/>
            <sz val="9"/>
            <color indexed="81"/>
            <rFont val="MS P ゴシック"/>
            <family val="3"/>
            <charset val="128"/>
          </rPr>
          <t>EPBオートオフ状態表示灯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2000000}">
      <text>
        <r>
          <rPr>
            <b/>
            <sz val="9"/>
            <color indexed="81"/>
            <rFont val="MS P ゴシック"/>
            <family val="3"/>
            <charset val="128"/>
          </rPr>
          <t xml:space="preserve">リモート送信条件成立：IG ON 且つ PTS ONが15[s]以上
</t>
        </r>
      </text>
    </comment>
    <comment ref="E9" authorId="1" shapeId="0" xr:uid="{00000000-0006-0000-0800-000003000000}">
      <text>
        <r>
          <rPr>
            <b/>
            <sz val="9"/>
            <color indexed="81"/>
            <rFont val="MS P ゴシック"/>
            <family val="3"/>
            <charset val="128"/>
          </rPr>
          <t xml:space="preserve">IG ON 且つ ST OFF
</t>
        </r>
      </text>
    </comment>
    <comment ref="F9" authorId="1" shapeId="0" xr:uid="{00000000-0006-0000-0800-000004000000}">
      <text>
        <r>
          <rPr>
            <b/>
            <sz val="9"/>
            <color indexed="81"/>
            <rFont val="MS P ゴシック"/>
            <family val="3"/>
            <charset val="128"/>
          </rPr>
          <t>IG ON</t>
        </r>
      </text>
    </comment>
    <comment ref="G9" authorId="1" shapeId="0" xr:uid="{00000000-0006-0000-0800-000005000000}">
      <text>
        <r>
          <rPr>
            <b/>
            <sz val="9"/>
            <color indexed="81"/>
            <rFont val="MS P ゴシック"/>
            <family val="3"/>
            <charset val="128"/>
          </rPr>
          <t xml:space="preserve">IG OFF 且つ IG OFF後25[m]未満
</t>
        </r>
      </text>
    </comment>
    <comment ref="H9" authorId="1" shapeId="0" xr:uid="{00000000-0006-0000-0800-000006000000}">
      <text>
        <r>
          <rPr>
            <b/>
            <sz val="9"/>
            <color indexed="81"/>
            <rFont val="MS P ゴシック"/>
            <family val="3"/>
            <charset val="128"/>
          </rPr>
          <t xml:space="preserve">IG OFF
</t>
        </r>
      </text>
    </comment>
    <comment ref="I9" authorId="1" shapeId="0" xr:uid="{00000000-0006-0000-0800-000007000000}">
      <text>
        <r>
          <rPr>
            <b/>
            <sz val="9"/>
            <color indexed="81"/>
            <rFont val="MS P ゴシック"/>
            <family val="3"/>
            <charset val="128"/>
          </rPr>
          <t xml:space="preserve">IG ON 又は IG OFF後25[m]未満
</t>
        </r>
      </text>
    </comment>
    <comment ref="J9" authorId="1" shapeId="0" xr:uid="{00000000-0006-0000-0800-000008000000}">
      <text>
        <r>
          <rPr>
            <b/>
            <sz val="9"/>
            <color indexed="81"/>
            <rFont val="MS P ゴシック"/>
            <family val="3"/>
            <charset val="128"/>
          </rPr>
          <t>+B ON 又は ACC ON</t>
        </r>
      </text>
    </comment>
    <comment ref="B52"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5" authorId="1" shapeId="0" xr:uid="{00000000-0006-0000-0800-00000A000000}">
      <text>
        <r>
          <rPr>
            <b/>
            <sz val="9"/>
            <color indexed="81"/>
            <rFont val="MS P ゴシック"/>
            <family val="3"/>
            <charset val="128"/>
          </rPr>
          <t xml:space="preserve">リモート送信条件成立：IG ON 且つ PTS ONが15[s]以上
</t>
        </r>
      </text>
    </comment>
    <comment ref="E55" authorId="1" shapeId="0" xr:uid="{00000000-0006-0000-0800-00000B000000}">
      <text>
        <r>
          <rPr>
            <b/>
            <sz val="9"/>
            <color indexed="81"/>
            <rFont val="MS P ゴシック"/>
            <family val="3"/>
            <charset val="128"/>
          </rPr>
          <t xml:space="preserve">IG ON 且つ ST OFF
</t>
        </r>
      </text>
    </comment>
    <comment ref="F55" authorId="1" shapeId="0" xr:uid="{00000000-0006-0000-0800-00000C000000}">
      <text>
        <r>
          <rPr>
            <b/>
            <sz val="9"/>
            <color indexed="81"/>
            <rFont val="MS P ゴシック"/>
            <family val="3"/>
            <charset val="128"/>
          </rPr>
          <t>IG ON</t>
        </r>
      </text>
    </comment>
    <comment ref="G55" authorId="1" shapeId="0" xr:uid="{00000000-0006-0000-0800-00000D000000}">
      <text>
        <r>
          <rPr>
            <b/>
            <sz val="9"/>
            <color indexed="81"/>
            <rFont val="MS P ゴシック"/>
            <family val="3"/>
            <charset val="128"/>
          </rPr>
          <t xml:space="preserve">IG OFF 且つ IG OFF後25[m]未満
</t>
        </r>
      </text>
    </comment>
    <comment ref="H55" authorId="1" shapeId="0" xr:uid="{00000000-0006-0000-0800-00000E000000}">
      <text>
        <r>
          <rPr>
            <b/>
            <sz val="9"/>
            <color indexed="81"/>
            <rFont val="MS P ゴシック"/>
            <family val="3"/>
            <charset val="128"/>
          </rPr>
          <t xml:space="preserve">IG OFF
</t>
        </r>
      </text>
    </comment>
    <comment ref="I55" authorId="1" shapeId="0" xr:uid="{00000000-0006-0000-0800-00000F000000}">
      <text>
        <r>
          <rPr>
            <b/>
            <sz val="9"/>
            <color indexed="81"/>
            <rFont val="MS P ゴシック"/>
            <family val="3"/>
            <charset val="128"/>
          </rPr>
          <t xml:space="preserve">IG ON 又は IG OFF後25[m]未満
</t>
        </r>
      </text>
    </comment>
    <comment ref="J55" authorId="1" shapeId="0" xr:uid="{00000000-0006-0000-0800-000010000000}">
      <text>
        <r>
          <rPr>
            <b/>
            <sz val="9"/>
            <color indexed="81"/>
            <rFont val="MS P ゴシック"/>
            <family val="3"/>
            <charset val="128"/>
          </rPr>
          <t>+B ON 又は ACC ON</t>
        </r>
      </text>
    </comment>
    <comment ref="B85"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8" authorId="1" shapeId="0" xr:uid="{00000000-0006-0000-0800-000012000000}">
      <text>
        <r>
          <rPr>
            <b/>
            <sz val="9"/>
            <color indexed="81"/>
            <rFont val="MS P ゴシック"/>
            <family val="3"/>
            <charset val="128"/>
          </rPr>
          <t xml:space="preserve">リモート送信条件成立：IG ON 且つ PTS ONが15[s]以上
</t>
        </r>
      </text>
    </comment>
    <comment ref="E88" authorId="1" shapeId="0" xr:uid="{00000000-0006-0000-0800-000013000000}">
      <text>
        <r>
          <rPr>
            <b/>
            <sz val="9"/>
            <color indexed="81"/>
            <rFont val="MS P ゴシック"/>
            <family val="3"/>
            <charset val="128"/>
          </rPr>
          <t xml:space="preserve">IG ON 且つ ST OFF
</t>
        </r>
      </text>
    </comment>
    <comment ref="F88" authorId="1" shapeId="0" xr:uid="{00000000-0006-0000-0800-000014000000}">
      <text>
        <r>
          <rPr>
            <b/>
            <sz val="9"/>
            <color indexed="81"/>
            <rFont val="MS P ゴシック"/>
            <family val="3"/>
            <charset val="128"/>
          </rPr>
          <t>IG ON</t>
        </r>
      </text>
    </comment>
    <comment ref="G88" authorId="1" shapeId="0" xr:uid="{00000000-0006-0000-0800-000015000000}">
      <text>
        <r>
          <rPr>
            <b/>
            <sz val="9"/>
            <color indexed="81"/>
            <rFont val="MS P ゴシック"/>
            <family val="3"/>
            <charset val="128"/>
          </rPr>
          <t xml:space="preserve">IG OFF 且つ IG OFF後25[m]未満
</t>
        </r>
      </text>
    </comment>
    <comment ref="H88" authorId="1" shapeId="0" xr:uid="{00000000-0006-0000-0800-000016000000}">
      <text>
        <r>
          <rPr>
            <b/>
            <sz val="9"/>
            <color indexed="81"/>
            <rFont val="MS P ゴシック"/>
            <family val="3"/>
            <charset val="128"/>
          </rPr>
          <t xml:space="preserve">IG OFF
</t>
        </r>
      </text>
    </comment>
    <comment ref="I88" authorId="1" shapeId="0" xr:uid="{00000000-0006-0000-0800-000017000000}">
      <text>
        <r>
          <rPr>
            <b/>
            <sz val="9"/>
            <color indexed="81"/>
            <rFont val="MS P ゴシック"/>
            <family val="3"/>
            <charset val="128"/>
          </rPr>
          <t xml:space="preserve">IG ON 又は IG OFF後25[m]未満
</t>
        </r>
      </text>
    </comment>
    <comment ref="J88" authorId="1" shapeId="0" xr:uid="{00000000-0006-0000-0800-000018000000}">
      <text>
        <r>
          <rPr>
            <b/>
            <sz val="9"/>
            <color indexed="81"/>
            <rFont val="MS P ゴシック"/>
            <family val="3"/>
            <charset val="128"/>
          </rPr>
          <t>+B ON 又は ACC ON</t>
        </r>
      </text>
    </comment>
    <comment ref="B169" authorId="0" shapeId="0" xr:uid="{00000000-0006-0000-08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72" authorId="1" shapeId="0" xr:uid="{00000000-0006-0000-0800-00001A000000}">
      <text>
        <r>
          <rPr>
            <b/>
            <sz val="9"/>
            <color indexed="81"/>
            <rFont val="MS P ゴシック"/>
            <family val="3"/>
            <charset val="128"/>
          </rPr>
          <t xml:space="preserve">リモート送信条件成立：IG ON 且つ PTS ONが15[s]以上
</t>
        </r>
      </text>
    </comment>
    <comment ref="E172" authorId="1" shapeId="0" xr:uid="{00000000-0006-0000-0800-00001B000000}">
      <text>
        <r>
          <rPr>
            <b/>
            <sz val="9"/>
            <color indexed="81"/>
            <rFont val="MS P ゴシック"/>
            <family val="3"/>
            <charset val="128"/>
          </rPr>
          <t xml:space="preserve">IG ON 且つ ST OFF
</t>
        </r>
      </text>
    </comment>
    <comment ref="F172" authorId="1" shapeId="0" xr:uid="{00000000-0006-0000-0800-00001C000000}">
      <text>
        <r>
          <rPr>
            <b/>
            <sz val="9"/>
            <color indexed="81"/>
            <rFont val="MS P ゴシック"/>
            <family val="3"/>
            <charset val="128"/>
          </rPr>
          <t>IG ON</t>
        </r>
      </text>
    </comment>
    <comment ref="G172" authorId="1" shapeId="0" xr:uid="{00000000-0006-0000-0800-00001D000000}">
      <text>
        <r>
          <rPr>
            <b/>
            <sz val="9"/>
            <color indexed="81"/>
            <rFont val="MS P ゴシック"/>
            <family val="3"/>
            <charset val="128"/>
          </rPr>
          <t xml:space="preserve">IG OFF 且つ IG OFF後25[m]未満
</t>
        </r>
      </text>
    </comment>
    <comment ref="H172" authorId="1" shapeId="0" xr:uid="{00000000-0006-0000-0800-00001E000000}">
      <text>
        <r>
          <rPr>
            <b/>
            <sz val="9"/>
            <color indexed="81"/>
            <rFont val="MS P ゴシック"/>
            <family val="3"/>
            <charset val="128"/>
          </rPr>
          <t xml:space="preserve">IG OFF
</t>
        </r>
      </text>
    </comment>
    <comment ref="I172" authorId="1" shapeId="0" xr:uid="{00000000-0006-0000-0800-00001F000000}">
      <text>
        <r>
          <rPr>
            <b/>
            <sz val="9"/>
            <color indexed="81"/>
            <rFont val="MS P ゴシック"/>
            <family val="3"/>
            <charset val="128"/>
          </rPr>
          <t xml:space="preserve">IG ON 又は IG OFF後25[m]未満
</t>
        </r>
      </text>
    </comment>
    <comment ref="J172" authorId="1" shapeId="0" xr:uid="{00000000-0006-0000-08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<sst xmlns="http://schemas.openxmlformats.org/spreadsheetml/2006/main" count="10511" uniqueCount="516">
  <si>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</si>
  <si>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</si>
  <si>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</si>
  <si>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</si>
  <si>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</si>
  <si>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</si>
  <si>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</si>
  <si>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</si>
  <si>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</si>
  <si>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</si>
  <si>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</si>
  <si>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</si>
  <si>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</si>
  <si>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</si>
  <si>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</si>
  <si>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</si>
  <si>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</si>
  <si>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</si>
  <si>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</si>
  <si>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</si>
  <si>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</si>
  <si>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</si>
  <si>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</si>
  <si>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</si>
  <si>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</si>
  <si>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</si>
  <si>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</si>
  <si>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</si>
  <si>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</si>
  <si>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</si>
  <si>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</si>
  <si>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</si>
  <si>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</si>
  <si>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</si>
  <si>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</si>
  <si>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</si>
  <si>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</si>
  <si>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</si>
  <si>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</si>
  <si>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</si>
  <si>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</si>
  <si>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</si>
  <si>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</si>
  <si>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</si>
  <si>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</si>
  <si>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</si>
  <si>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</si>
  <si>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</si>
  <si>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</si>
  <si>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</si>
  <si>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</si>
  <si>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</si>
  <si>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</si>
  <si>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</si>
  <si>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</si>
  <si>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</si>
  <si>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</si>
  <si>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</si>
  <si>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</si>
  <si>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</si>
  <si>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</si>
  <si>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</si>
  <si>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</si>
  <si>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</si>
  <si>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</si>
  <si>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</si>
  <si>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</si>
  <si>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</si>
  <si>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</si>
  <si>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</si>
  <si>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</si>
  <si>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</si>
  <si>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</si>
  <si>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</si>
  <si>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</si>
  <si>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</si>
  <si>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</si>
  <si>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</si>
  <si>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</si>
  <si>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</si>
  <si>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</si>
  <si>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</si>
  <si>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</si>
  <si>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</si>
  <si>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</si>
  <si>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</si>
  <si>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</si>
  <si>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</si>
  <si>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</si>
  <si>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</si>
  <si>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</si>
  <si>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</si>
  <si>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</si>
  <si>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</si>
  <si>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</si>
  <si>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</si>
  <si>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</si>
  <si>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</si>
  <si>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</si>
  <si>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</si>
  <si>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</si>
  <si>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</si>
  <si>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</si>
  <si>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</si>
  <si>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</si>
  <si>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</si>
  <si>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</si>
  <si>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</si>
  <si>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</si>
  <si>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</si>
  <si>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</si>
  <si>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</si>
  <si>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</si>
  <si>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</si>
  <si>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</si>
  <si>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</si>
  <si>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</si>
  <si>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</si>
  <si>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</si>
  <si>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</si>
  <si>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</si>
  <si>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</si>
  <si>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</si>
  <si>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</si>
  <si>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</si>
  <si>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</si>
  <si>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</si>
  <si>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</si>
  <si>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</si>
  <si>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</si>
  <si>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</si>
  <si>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</si>
  <si>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</si>
  <si>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</si>
  <si>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</si>
  <si>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</si>
  <si>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</si>
  <si>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</si>
  <si>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</si>
  <si>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</si>
  <si>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</si>
  <si>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</si>
  <si>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</si>
  <si>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</si>
  <si>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</si>
  <si>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</si>
  <si>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</si>
  <si>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</si>
  <si>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</si>
  <si>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</si>
  <si>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</si>
  <si>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</si>
  <si>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</si>
  <si>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</si>
  <si>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</si>
  <si>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</si>
  <si>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</si>
  <si>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</si>
  <si>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</si>
  <si>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</si>
  <si>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</si>
  <si>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</si>
  <si>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</si>
  <si>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BAT_AO</t>
    <phoneticPr fontId="2"/>
  </si>
  <si>
    <t>*</t>
  </si>
  <si>
    <t>0b/
1b</t>
    <phoneticPr fontId="2"/>
  </si>
  <si>
    <t>PD</t>
    <phoneticPr fontId="2"/>
  </si>
  <si>
    <t>**b</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</si>
  <si>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</si>
  <si>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</si>
  <si>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</si>
  <si>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</si>
  <si>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</si>
  <si>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</si>
  <si>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</si>
  <si>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</si>
  <si>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</si>
  <si>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</si>
  <si>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</si>
  <si>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</si>
  <si>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</si>
  <si>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</si>
  <si>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</si>
  <si>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</si>
  <si>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</si>
  <si>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</si>
  <si>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</si>
  <si>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</si>
  <si>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</si>
  <si>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</si>
  <si>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</si>
  <si>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</si>
  <si>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</si>
  <si>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</si>
  <si>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</si>
  <si>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</si>
  <si>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</si>
  <si>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</si>
  <si>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</si>
  <si>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</si>
  <si>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</si>
  <si>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</si>
  <si>
    <t>BAT_WT</t>
    <phoneticPr fontId="2"/>
  </si>
  <si>
    <t>0b</t>
    <phoneticPr fontId="2"/>
  </si>
  <si>
    <t>1b</t>
    <phoneticPr fontId="2"/>
  </si>
  <si>
    <t>*b</t>
    <phoneticPr fontId="2"/>
  </si>
  <si>
    <t>1111b</t>
    <phoneticPr fontId="2"/>
  </si>
  <si>
    <t>****b</t>
    <phoneticPr fontId="2"/>
  </si>
  <si>
    <t>REQ03</t>
  </si>
  <si>
    <t>REQ04</t>
  </si>
  <si>
    <t>REQ05</t>
  </si>
  <si>
    <t>REQ06</t>
  </si>
  <si>
    <t>REQ07</t>
  </si>
  <si>
    <t>REQ08</t>
  </si>
  <si>
    <t>***b</t>
    <phoneticPr fontId="2"/>
  </si>
  <si>
    <t>ACTIVE</t>
  </si>
  <si>
    <t>REQ10</t>
  </si>
  <si>
    <t>REQ11</t>
  </si>
  <si>
    <t>REQ12</t>
  </si>
  <si>
    <t>1.0.0</t>
  </si>
  <si>
    <t>5.5.0</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</si>
  <si>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</si>
  <si>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</si>
  <si>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</si>
  <si>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00b</t>
    <phoneticPr fontId="2"/>
  </si>
  <si>
    <t>01b</t>
    <phoneticPr fontId="2"/>
  </si>
  <si>
    <t>10b</t>
    <phoneticPr fontId="2"/>
  </si>
  <si>
    <t>11b</t>
    <phoneticPr fontId="2"/>
  </si>
  <si>
    <t>伊藤</t>
    <rPh sb="0" eb="2">
      <t>イトウ</t>
    </rPh>
    <phoneticPr fontId="2"/>
  </si>
  <si>
    <t>新規作成(流用元：alert_C_EPB-CSTD-0-02-A-C0.xlsx)
050D CV　対応変更分
全体
・Rev19に更新
[Matrix]シート
・ロケーション変更
[CH_Design]シート
・ALERT_REQ_C_EPB_WRN_IG_UNRELABLE、ALERT_REQ_C_EPB_WRN_IG_EPBDEF7、ALERT_REQ_C_EPB_WRN_IG_EPBDEFRW7の要求追加
[WRN_IG]シート
・ALERT_REQ_C_EPB_WRN_IG_UNRELABLE、ALERT_REQ_C_EPB_WRN_IG_EPBDEF7、ALERT_REQ_C_EPB_WRN_IG_EPBDEFRW7の要求追加
[Reference]シート
・PDの要求NO.14が追加
TT/BC/PD判定 (電源状態：IG)
・B_EPBMID=1101bのREQ、振る舞いを修正
[History]シート
・Rev19の内容に更新</t>
    <rPh sb="0" eb="2">
      <t>シンキ</t>
    </rPh>
    <rPh sb="2" eb="4">
      <t>サクセイ</t>
    </rPh>
    <rPh sb="5" eb="7">
      <t>リュウヨウ</t>
    </rPh>
    <rPh sb="7" eb="8">
      <t>モト</t>
    </rPh>
    <rPh sb="51" eb="53">
      <t>タイオウ</t>
    </rPh>
    <rPh sb="53" eb="55">
      <t>ヘンコウ</t>
    </rPh>
    <rPh sb="55" eb="56">
      <t>ブン</t>
    </rPh>
    <rPh sb="57" eb="59">
      <t>ゼンタイ</t>
    </rPh>
    <rPh sb="67" eb="69">
      <t>コウシン</t>
    </rPh>
    <rPh sb="89" eb="91">
      <t>ヘンコウ</t>
    </rPh>
    <rPh sb="205" eb="207">
      <t>ヨウキュウ</t>
    </rPh>
    <rPh sb="207" eb="209">
      <t>ツイカ</t>
    </rPh>
    <rPh sb="344" eb="346">
      <t>ヨウキュウ</t>
    </rPh>
    <rPh sb="352" eb="354">
      <t>ツイカ</t>
    </rPh>
    <rPh sb="396" eb="397">
      <t>フ</t>
    </rPh>
    <rPh sb="398" eb="399">
      <t>マ</t>
    </rPh>
    <rPh sb="401" eb="403">
      <t>シュウセイ</t>
    </rPh>
    <rPh sb="424" eb="426">
      <t>ナイヨウ</t>
    </rPh>
    <rPh sb="427" eb="429">
      <t>コウシン</t>
    </rPh>
    <phoneticPr fontId="2"/>
  </si>
  <si>
    <t>vd_g_AlertC_epbInit</t>
  </si>
  <si>
    <t>TT_PKB</t>
  </si>
  <si>
    <t>WRN_IG</t>
  </si>
  <si>
    <t>○</t>
  </si>
  <si>
    <t>WRN_BAT</t>
  </si>
  <si>
    <t>EPB</t>
  </si>
  <si>
    <t>OPT</t>
  </si>
  <si>
    <t>EPB1S01/EPB1F01信号フレームの受信による機能有無結果(EPB1S01 or EPB1F01を200ms間で2回以上連続受信)。VerdefEspotの該当するIDをConfigする。</t>
    <rPh sb="15" eb="17">
      <t>シンゴウ</t>
    </rPh>
    <rPh sb="22" eb="24">
      <t>ジュシン</t>
    </rPh>
    <rPh sb="31" eb="33">
      <t>ケッカ</t>
    </rPh>
    <phoneticPr fontId="2"/>
  </si>
  <si>
    <t>ALERT_CH_C_EPB_TT_PKB</t>
  </si>
  <si>
    <t>TT_ON</t>
  </si>
  <si>
    <t>FLASH_1HZ</t>
  </si>
  <si>
    <t>FLASH_2HZ</t>
  </si>
  <si>
    <t>FLASH_4HZ</t>
  </si>
  <si>
    <t>ALERT_CH_C_EPB_WRN_IG</t>
  </si>
  <si>
    <t>TT_ON_RW</t>
  </si>
  <si>
    <t>EPBW</t>
  </si>
  <si>
    <t>LOCK</t>
  </si>
  <si>
    <t>C_EPB-CSTD-0-BZR01-REQ02</t>
  </si>
  <si>
    <t>C_EPB-CSTD-0-MEF01-REQ04</t>
  </si>
  <si>
    <t>ADVICE1</t>
  </si>
  <si>
    <t>C_EPB-CSTD-0-MEF01-REQ05</t>
  </si>
  <si>
    <t>C_EPB-CSTD-0-MEF01-REQ06</t>
  </si>
  <si>
    <t>DEACTIVE</t>
  </si>
  <si>
    <t>C_EPB-CSTD-0-MEF01-REQ07</t>
  </si>
  <si>
    <t>ADVICE2</t>
  </si>
  <si>
    <t>C_EPB-CSTD-0-MEF01-REQ08</t>
  </si>
  <si>
    <t>MALFUNC</t>
  </si>
  <si>
    <t>C_EPB-CSTD-0-MEF01-REQ13</t>
  </si>
  <si>
    <t>EPBDEF1</t>
  </si>
  <si>
    <t>EPBDEF2</t>
  </si>
  <si>
    <t>EPBDEF3</t>
  </si>
  <si>
    <t>EPBDEF4</t>
  </si>
  <si>
    <t>EPBDEF5</t>
  </si>
  <si>
    <t>EPBDEFRW1</t>
  </si>
  <si>
    <t>EPBDEFRW2</t>
  </si>
  <si>
    <t>EPBDEFRW3</t>
  </si>
  <si>
    <t>EPBDEFRW4</t>
  </si>
  <si>
    <t>EPBDEFRW5</t>
  </si>
  <si>
    <t>EPBDEFRW6</t>
  </si>
  <si>
    <t>UNRELABLE</t>
  </si>
  <si>
    <t>C_EPB-CSTD-0-MEF01-REQ14</t>
  </si>
  <si>
    <t>EPBDEF7</t>
  </si>
  <si>
    <t>EPBDEFRW7</t>
  </si>
  <si>
    <t>ALERT_CH_C_EPB_WRN_BAT</t>
  </si>
  <si>
    <t>AUTOLOCK</t>
  </si>
  <si>
    <t>C_EPB-CSTD-0-MEF01-REQ03</t>
  </si>
  <si>
    <t>NOTUSE1</t>
  </si>
  <si>
    <t>C_EPB-CSTD-0-MEF01-REQ10</t>
  </si>
  <si>
    <t>NOTUSE2</t>
  </si>
  <si>
    <t>C_EPB-CSTD-0-MEF01-REQ11</t>
  </si>
  <si>
    <t>STOPPED</t>
  </si>
  <si>
    <t>C_EPB-CSTD-0-MEF01-REQ12</t>
  </si>
  <si>
    <t>EPB1F01_STS</t>
    <phoneticPr fontId="2"/>
  </si>
  <si>
    <t>B_PKBLP_SIG</t>
    <phoneticPr fontId="2"/>
  </si>
  <si>
    <t>EPB1F01_STS</t>
  </si>
  <si>
    <t>B_EPBWL_SIG</t>
    <phoneticPr fontId="2"/>
  </si>
  <si>
    <t>B_EPBMID_SIG</t>
    <phoneticPr fontId="2"/>
  </si>
  <si>
    <t>×</t>
  </si>
  <si>
    <t>パーキングブレーキ表示灯判定</t>
    <rPh sb="9" eb="11">
      <t>ヒョウジ</t>
    </rPh>
    <rPh sb="11" eb="12">
      <t>トウ</t>
    </rPh>
    <phoneticPr fontId="2"/>
  </si>
  <si>
    <t>IG-ON + Special</t>
  </si>
  <si>
    <t>EPB1F01</t>
  </si>
  <si>
    <t>判定結果</t>
  </si>
  <si>
    <t>通常(0b)/
未受信(1b)</t>
    <phoneticPr fontId="2"/>
  </si>
  <si>
    <t xml:space="preserve">正常(000b)/
EPB状態表示(001b)/
EPB初期化状態(010b)/
EPB不作動警告(011b)/
EPBテストモード(100b)/
未定義(101b～111b)
</t>
    <rPh sb="74" eb="77">
      <t>ミテイギ</t>
    </rPh>
    <phoneticPr fontId="2"/>
  </si>
  <si>
    <t>TT_ON/
FLASH_1HZ/
FLASH_2HZ/
FLASH_4HZ/
UNKNOWN</t>
    <phoneticPr fontId="2"/>
  </si>
  <si>
    <t>点灯/
点滅(1000ms)/
点滅(500ms)/
点滅(250ms)/
-</t>
    <rPh sb="4" eb="6">
      <t>テンメツ</t>
    </rPh>
    <rPh sb="16" eb="18">
      <t>テンメツ</t>
    </rPh>
    <rPh sb="27" eb="29">
      <t>テンメツ</t>
    </rPh>
    <phoneticPr fontId="2"/>
  </si>
  <si>
    <t>BAT_WT-OFF</t>
    <phoneticPr fontId="2"/>
  </si>
  <si>
    <t>BAT_WT-ON + 通常 + 正常</t>
    <rPh sb="12" eb="14">
      <t>ツウジョウ</t>
    </rPh>
    <rPh sb="17" eb="19">
      <t>セイジョウ</t>
    </rPh>
    <phoneticPr fontId="2"/>
  </si>
  <si>
    <t>000b</t>
  </si>
  <si>
    <t>BAT_WT-ON + 通常 + EPB状態表示</t>
    <rPh sb="12" eb="14">
      <t>ツウジョウ</t>
    </rPh>
    <rPh sb="20" eb="22">
      <t>ジョウタイ</t>
    </rPh>
    <rPh sb="22" eb="24">
      <t>ヒョウジ</t>
    </rPh>
    <phoneticPr fontId="2"/>
  </si>
  <si>
    <t>001b</t>
  </si>
  <si>
    <t>点灯</t>
  </si>
  <si>
    <t>BAT_WT-ON + 通常 + EPB初期化状態</t>
    <rPh sb="12" eb="14">
      <t>ツウジョウ</t>
    </rPh>
    <rPh sb="20" eb="23">
      <t>ショキカ</t>
    </rPh>
    <rPh sb="23" eb="25">
      <t>ジョウタイ</t>
    </rPh>
    <phoneticPr fontId="2"/>
  </si>
  <si>
    <t>010b</t>
  </si>
  <si>
    <t>点滅(1000ms)</t>
    <rPh sb="0" eb="2">
      <t>テンメツ</t>
    </rPh>
    <phoneticPr fontId="14"/>
  </si>
  <si>
    <t>BAT_WT-ON + 通常 + EPB不作動警告</t>
    <rPh sb="12" eb="14">
      <t>ツウジョウ</t>
    </rPh>
    <rPh sb="20" eb="21">
      <t>フ</t>
    </rPh>
    <rPh sb="21" eb="23">
      <t>サドウ</t>
    </rPh>
    <rPh sb="23" eb="25">
      <t>ケイコク</t>
    </rPh>
    <phoneticPr fontId="2"/>
  </si>
  <si>
    <t>011b</t>
  </si>
  <si>
    <t>点滅(500ms)</t>
    <rPh sb="0" eb="2">
      <t>テンメツ</t>
    </rPh>
    <phoneticPr fontId="14"/>
  </si>
  <si>
    <t>BAT_WT-ON + 通常 + EPBテストモード</t>
    <rPh sb="12" eb="14">
      <t>ツウジョウ</t>
    </rPh>
    <phoneticPr fontId="2"/>
  </si>
  <si>
    <t>100b</t>
  </si>
  <si>
    <t>点滅(250ms)</t>
    <rPh sb="0" eb="2">
      <t>テンメツ</t>
    </rPh>
    <phoneticPr fontId="14"/>
  </si>
  <si>
    <t>BAT_WT-ON + 通常 + 未定義</t>
    <rPh sb="12" eb="14">
      <t>ツウジョウ</t>
    </rPh>
    <rPh sb="17" eb="20">
      <t>ミテイギ</t>
    </rPh>
    <phoneticPr fontId="2"/>
  </si>
  <si>
    <t>101b</t>
  </si>
  <si>
    <t>110b</t>
  </si>
  <si>
    <t>111b</t>
  </si>
  <si>
    <t>BAT_WT-ON + 未受信</t>
    <rPh sb="12" eb="13">
      <t>ミ</t>
    </rPh>
    <rPh sb="13" eb="15">
      <t>ジュシン</t>
    </rPh>
    <phoneticPr fontId="2"/>
  </si>
  <si>
    <t>EPBオートオフ状態表示灯判定</t>
    <rPh sb="8" eb="10">
      <t>ジョウタイ</t>
    </rPh>
    <rPh sb="10" eb="13">
      <t>ヒョウジトウ</t>
    </rPh>
    <rPh sb="13" eb="15">
      <t>ハンテイ</t>
    </rPh>
    <phoneticPr fontId="2"/>
  </si>
  <si>
    <t>IG-ON + Special</t>
    <phoneticPr fontId="2"/>
  </si>
  <si>
    <t>B_ATLP_SIG</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</si>
  <si>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phoneticPr fontId="2"/>
  </si>
  <si>
    <t>正常(00b)/
点灯(01b)/
点灯(バルブチェック)(10b)/
未定義(11b)</t>
    <rPh sb="36" eb="39">
      <t>ミテイギ</t>
    </rPh>
    <phoneticPr fontId="2"/>
  </si>
  <si>
    <t>点灯/
-</t>
    <phoneticPr fontId="2"/>
  </si>
  <si>
    <t>*</t>
    <phoneticPr fontId="2"/>
  </si>
  <si>
    <t>00ｂ</t>
  </si>
  <si>
    <t>BAT_WT-ON + 通信途絶</t>
    <rPh sb="12" eb="14">
      <t>ツウシン</t>
    </rPh>
    <rPh sb="14" eb="16">
      <t>トゼツ</t>
    </rPh>
    <phoneticPr fontId="2"/>
  </si>
  <si>
    <t>BAT_WT-ON + 未受信通信途絶</t>
    <rPh sb="12" eb="19">
      <t>ミジュシンツウシントゼツ</t>
    </rPh>
    <phoneticPr fontId="2"/>
  </si>
  <si>
    <t>TT/BC/PD判定 (電源状態：IG)</t>
    <rPh sb="8" eb="10">
      <t>ハンテイ</t>
    </rPh>
    <rPh sb="12" eb="14">
      <t>デンゲン</t>
    </rPh>
    <rPh sb="14" eb="16">
      <t>ジョウタイ</t>
    </rPh>
    <phoneticPr fontId="2"/>
  </si>
  <si>
    <t>Matrix Search</t>
  </si>
  <si>
    <t>ALERT_CH_C_EPB_WRN_IG</t>
    <phoneticPr fontId="2"/>
  </si>
  <si>
    <t>RWT_EN
機能有無：EPB</t>
    <rPh sb="7" eb="9">
      <t>キノウ</t>
    </rPh>
    <rPh sb="9" eb="11">
      <t>ウム</t>
    </rPh>
    <phoneticPr fontId="2"/>
  </si>
  <si>
    <t>MET1S35</t>
  </si>
  <si>
    <t>EPBW</t>
    <phoneticPr fontId="2"/>
  </si>
  <si>
    <t xml:space="preserve">通常(00b)/
未受信(01b)/
通信途絶(10b)/
未受信通信途絶(11b)
</t>
    <rPh sb="0" eb="2">
      <t>ツウジョウ</t>
    </rPh>
    <rPh sb="9" eb="10">
      <t>ミ</t>
    </rPh>
    <rPh sb="10" eb="12">
      <t>ジュシン</t>
    </rPh>
    <rPh sb="19" eb="21">
      <t>ツウシン</t>
    </rPh>
    <rPh sb="21" eb="23">
      <t>トゼツ</t>
    </rPh>
    <rPh sb="30" eb="31">
      <t>ミ</t>
    </rPh>
    <rPh sb="31" eb="37">
      <t>ジュシンツウシントゼツ</t>
    </rPh>
    <phoneticPr fontId="2"/>
  </si>
  <si>
    <t xml:space="preserve">正常(00b)/
EPBシステム失陥警告(リモート送信有)(01b)/
EPBシステム失陥警告(リモート送信無)(10b)/
未定義(11b)
</t>
    <rPh sb="63" eb="66">
      <t>ミテイギ</t>
    </rPh>
    <phoneticPr fontId="2"/>
  </si>
  <si>
    <t>断続吹鳴/
-</t>
    <rPh sb="0" eb="2">
      <t>ダンゾク</t>
    </rPh>
    <rPh sb="2" eb="4">
      <t>スイメイ</t>
    </rPh>
    <phoneticPr fontId="2"/>
  </si>
  <si>
    <t>-/
要求有り</t>
    <rPh sb="4" eb="6">
      <t>ヨウキュウ</t>
    </rPh>
    <rPh sb="6" eb="7">
      <t>ア</t>
    </rPh>
    <phoneticPr fontId="2"/>
  </si>
  <si>
    <t>IG-ON + 通常 + 正常(00b) + B_EPBMID = 0000b</t>
    <rPh sb="13" eb="15">
      <t>セイジョウ</t>
    </rPh>
    <phoneticPr fontId="2"/>
  </si>
  <si>
    <t>0000b</t>
  </si>
  <si>
    <t>IG-ON + 通常 + 正常(00b) + B_EPBMID = 0001b</t>
  </si>
  <si>
    <t>0001b</t>
  </si>
  <si>
    <t>IG-ON + 通常 + 正常(00b) + B_EPBMID = 0010b</t>
  </si>
  <si>
    <t>0010b</t>
  </si>
  <si>
    <t>IG-ON + 通常 + 正常(00b) + B_EPBMID = 0011b</t>
  </si>
  <si>
    <t>0011b</t>
  </si>
  <si>
    <t>断続吹鳴</t>
    <rPh sb="2" eb="4">
      <t>スイメイ</t>
    </rPh>
    <phoneticPr fontId="2"/>
  </si>
  <si>
    <t>IG-ON + 通常 + 正常(00b) + B_EPBMID = 0100b</t>
  </si>
  <si>
    <t>0100b</t>
  </si>
  <si>
    <t>IG-ON + 通常 + 正常(00b) + B_EPBMID = 0101b</t>
  </si>
  <si>
    <t>0101b</t>
  </si>
  <si>
    <t>IG-ON + 通常 + 正常(00b) + B_EPBMID = 0110b</t>
  </si>
  <si>
    <t>0110b</t>
  </si>
  <si>
    <t>IG-ON + 通常 + 正常(00b) + B_EPBMID = 0111b</t>
  </si>
  <si>
    <t>0111b</t>
  </si>
  <si>
    <t>ADVICE2</t>
    <phoneticPr fontId="2"/>
  </si>
  <si>
    <t>IG-ON + 通常 + 正常(00b) + B_EPBMID = 1000b</t>
  </si>
  <si>
    <t>1000b</t>
  </si>
  <si>
    <t>IG-ON + 通常 + 正常(00b) + B_EPBMID = 1001b</t>
  </si>
  <si>
    <t>1001b</t>
  </si>
  <si>
    <t>IG-ON + 通常 + 正常(00b) + B_EPBMID = 1010b</t>
  </si>
  <si>
    <t>1010b</t>
  </si>
  <si>
    <t>IG-ON + 通常 + 正常(00b) + B_EPBMID = 1011b</t>
  </si>
  <si>
    <t>1011b</t>
  </si>
  <si>
    <t>REQ13</t>
  </si>
  <si>
    <t>要求有り</t>
    <rPh sb="0" eb="2">
      <t>ヨウキュウ</t>
    </rPh>
    <rPh sb="2" eb="3">
      <t>ア</t>
    </rPh>
    <phoneticPr fontId="2"/>
  </si>
  <si>
    <t>IG-ON + 通常 + 正常(00b) + B_EPBMID = 1100b</t>
  </si>
  <si>
    <t>1100b</t>
  </si>
  <si>
    <t>IG-ON + 通常 + 正常(00b) + B_EPBMID = 1101b</t>
  </si>
  <si>
    <t>1101b</t>
  </si>
  <si>
    <t>REQ14</t>
    <phoneticPr fontId="2"/>
  </si>
  <si>
    <t>IG-ON + 通常 + 正常(00b) + B_EPBMID = 1110b</t>
  </si>
  <si>
    <t>1110b</t>
  </si>
  <si>
    <t>IG-ON + 通常 + 正常(00b) + B_EPBMID = 1111b</t>
  </si>
  <si>
    <t>IG-ON + 通常 + EPBシステム欠陥警告(リモート送信有)(01b) + B_EPBMID = 0000b</t>
  </si>
  <si>
    <t>点灯</t>
    <rPh sb="0" eb="2">
      <t>テントウ</t>
    </rPh>
    <phoneticPr fontId="2"/>
  </si>
  <si>
    <t>IG-ON + 通常 + EPBシステム欠陥警告(リモート送信有)(01b) + B_EPBMID = 0001b</t>
  </si>
  <si>
    <t>IG-ON + 通常 + EPBシステム欠陥警告(リモート送信有)(01b) + B_EPBMID = 0010b</t>
  </si>
  <si>
    <t>IG-ON + 通常 + EPBシステム欠陥警告(リモート送信有)(01b) + B_EPBMID = 0011b</t>
  </si>
  <si>
    <t>EPBDEFRW1</t>
    <phoneticPr fontId="2"/>
  </si>
  <si>
    <t>IG-ON + 通常 + EPBシステム欠陥警告(リモート送信有)(01b) + B_EPBMID = 0100b</t>
  </si>
  <si>
    <t>EPBDEFRW2</t>
    <phoneticPr fontId="2"/>
  </si>
  <si>
    <t>IG-ON + 通常 + EPBシステム欠陥警告(リモート送信有)(01b) + B_EPBMID = 0101b</t>
  </si>
  <si>
    <t>EPBDEFRW3</t>
    <phoneticPr fontId="2"/>
  </si>
  <si>
    <t>IG-ON + 通常 + EPBシステム欠陥警告(リモート送信有)(01b) + B_EPBMID = 0110b</t>
  </si>
  <si>
    <t>EPBDEFRW4</t>
    <phoneticPr fontId="2"/>
  </si>
  <si>
    <t>IG-ON + 通常 + EPBシステム欠陥警告(リモート送信有)(01b) + B_EPBMID = 0111b</t>
  </si>
  <si>
    <t>EPBDEFRW5</t>
    <phoneticPr fontId="2"/>
  </si>
  <si>
    <t>IG-ON + 通常 + EPBシステム欠陥警告(リモート送信有)(01b) + B_EPBMID = 1000b</t>
  </si>
  <si>
    <t>IG-ON + 通常 + EPBシステム欠陥警告(リモート送信有)(01b) + B_EPBMID = 1001b</t>
  </si>
  <si>
    <t>IG-ON + 通常 + EPBシステム欠陥警告(リモート送信有)(01b) + B_EPBMID = 1010b</t>
  </si>
  <si>
    <t>IG-ON + 通常 + EPBシステム欠陥警告(リモート送信有)(01b) + B_EPBMID = 1011b</t>
  </si>
  <si>
    <t>EPBDEFRW6</t>
    <phoneticPr fontId="2"/>
  </si>
  <si>
    <t>IG-ON + 通常 + EPBシステム欠陥警告(リモート送信有)(01b) + B_EPBMID = 1100b</t>
  </si>
  <si>
    <t>IG-ON + 通常 + EPBシステム欠陥警告(リモート送信有)(01b) + B_EPBMID = 1101b</t>
  </si>
  <si>
    <t>IG-ON + 通常 + EPBシステム欠陥警告(リモート送信有)(01b) + B_EPBMID = 1110b</t>
  </si>
  <si>
    <t>IG-ON + 通常 + EPBシステム欠陥警告(リモート送信有)(01b) + B_EPBMID = 1111b</t>
  </si>
  <si>
    <t>IG-ON + 通常 + EPBシステム欠陥警告(リモート送信無)(10b) + B_EPBMID = 0000b</t>
  </si>
  <si>
    <t>IG-ON + 通常 + EPBシステム欠陥警告(リモート送信無)(10b) + B_EPBMID = 0001b</t>
  </si>
  <si>
    <t>IG-ON + 通常 + EPBシステム欠陥警告(リモート送信無)(10b) + B_EPBMID = 0010b</t>
  </si>
  <si>
    <t>IG-ON + 通常 + EPBシステム欠陥警告(リモート送信無)(10b) + B_EPBMID = 0011b</t>
  </si>
  <si>
    <t>EPBDEF1</t>
    <phoneticPr fontId="2"/>
  </si>
  <si>
    <t>IG-ON + 通常 + EPBシステム欠陥警告(リモート送信無)(10b) + B_EPBMID = 0100b</t>
  </si>
  <si>
    <t>EPBDEF2</t>
    <phoneticPr fontId="2"/>
  </si>
  <si>
    <t>IG-ON + 通常 + EPBシステム欠陥警告(リモート送信無)(10b) + B_EPBMID = 0101b</t>
  </si>
  <si>
    <t>EPBDEF3</t>
    <phoneticPr fontId="2"/>
  </si>
  <si>
    <t>IG-ON + 通常 + EPBシステム欠陥警告(リモート送信無)(10b) + B_EPBMID = 0110b</t>
  </si>
  <si>
    <t>EPBDEF4</t>
    <phoneticPr fontId="2"/>
  </si>
  <si>
    <t>IG-ON + 通常 + EPBシステム欠陥警告(リモート送信無)(10b) + B_EPBMID = 0111b</t>
  </si>
  <si>
    <t>EPBDEF5</t>
    <phoneticPr fontId="2"/>
  </si>
  <si>
    <t>IG-ON + 通常 + EPBシステム欠陥警告(リモート送信無)(10b) + B_EPBMID = 1000b</t>
  </si>
  <si>
    <t>IG-ON + 通常 + EPBシステム欠陥警告(リモート送信無)(10b) + B_EPBMID = 1001b</t>
  </si>
  <si>
    <t>IG-ON + 通常 + EPBシステム欠陥警告(リモート送信無)(10b) + B_EPBMID = 1010b</t>
  </si>
  <si>
    <t>IG-ON + 通常 + EPBシステム欠陥警告(リモート送信無)(10b) + B_EPBMID = 1011b</t>
  </si>
  <si>
    <t>IG-ON + 通常 + EPBシステム欠陥警告(リモート送信無)(10b) + B_EPBMID = 1100b</t>
  </si>
  <si>
    <t>IG-ON + 通常 + EPBシステム欠陥警告(リモート送信無)(10b) + B_EPBMID = 1101b</t>
  </si>
  <si>
    <t>IG-ON + 通常 + EPBシステム欠陥警告(リモート送信無)(10b) + B_EPBMID = 1110b</t>
  </si>
  <si>
    <t>IG-ON + 通常 + EPBシステム欠陥警告(リモート送信無)(10b) + B_EPBMID = 1111b</t>
  </si>
  <si>
    <t>IG-ON + 通常 + 未定義(11b) + B_EPBMID = 0000b</t>
  </si>
  <si>
    <t>IG-ON + 通常 + 未定義(11b) + B_EPBMID = 0001b</t>
  </si>
  <si>
    <t>IG-ON + 通常 + 未定義(11b) + B_EPBMID = 0010b</t>
  </si>
  <si>
    <t>IG-ON + 通常 + 未定義(11b) + B_EPBMID = 0011b</t>
  </si>
  <si>
    <t>IG-ON + 通常 + 未定義(11b) + B_EPBMID = 0100b</t>
  </si>
  <si>
    <t>IG-ON + 通常 + 未定義(11b) + B_EPBMID = 0101b</t>
  </si>
  <si>
    <t>IG-ON + 通常 + 未定義(11b) + B_EPBMID = 0110b</t>
  </si>
  <si>
    <t>IG-ON + 通常 + 未定義(11b) + B_EPBMID = 0111b</t>
  </si>
  <si>
    <t>IG-ON + 通常 + 未定義(11b) + B_EPBMID = 1000b</t>
  </si>
  <si>
    <t>IG-ON + 通常 + 未定義(11b) + B_EPBMID = 1001b</t>
  </si>
  <si>
    <t>IG-ON + 通常 + 未定義(11b) + B_EPBMID = 1010b</t>
  </si>
  <si>
    <t>IG-ON + 通常 + 未定義(11b) + B_EPBMID = 1011b</t>
  </si>
  <si>
    <t>IG-ON + 通常 + 未定義(11b) + B_EPBMID = 1100b</t>
  </si>
  <si>
    <t>IG-ON + 通常 + 未定義(11b) + B_EPBMID = 1101b</t>
  </si>
  <si>
    <t>IG-ON + 通常 + 未定義(11b) + B_EPBMID = 1110b</t>
  </si>
  <si>
    <t>IG-ON + 通常 + 未定義(11b) + B_EPBMID = 1111b</t>
  </si>
  <si>
    <t>IG-ON + 未受信</t>
    <rPh sb="8" eb="9">
      <t>ミ</t>
    </rPh>
    <rPh sb="9" eb="11">
      <t>ジュシン</t>
    </rPh>
    <phoneticPr fontId="2"/>
  </si>
  <si>
    <t>IG-ON + 通信途絶</t>
    <rPh sb="8" eb="10">
      <t>ツウシン</t>
    </rPh>
    <rPh sb="10" eb="12">
      <t>トゼツ</t>
    </rPh>
    <phoneticPr fontId="2"/>
  </si>
  <si>
    <t>IG-ON + 未受信通信途絶</t>
    <rPh sb="8" eb="15">
      <t>ミジュシンツウシントゼツ</t>
    </rPh>
    <phoneticPr fontId="2"/>
  </si>
  <si>
    <t>BC/PD判定 (電源状態：+B)</t>
    <rPh sb="5" eb="7">
      <t>ハンテイ</t>
    </rPh>
    <rPh sb="9" eb="11">
      <t>デンゲン</t>
    </rPh>
    <rPh sb="11" eb="13">
      <t>ジョウタイ</t>
    </rPh>
    <phoneticPr fontId="2"/>
  </si>
  <si>
    <t>ALERT_CH_C_EPB_WRN_BAT</t>
    <phoneticPr fontId="2"/>
  </si>
  <si>
    <t>通常(00b)/
未受信(01b)/
通信途絶(10b)/
未受信通信途絶(11b)</t>
    <rPh sb="0" eb="2">
      <t>ツウジョウ</t>
    </rPh>
    <rPh sb="9" eb="10">
      <t>ミ</t>
    </rPh>
    <rPh sb="10" eb="12">
      <t>ジュシン</t>
    </rPh>
    <rPh sb="19" eb="21">
      <t>ツウシン</t>
    </rPh>
    <rPh sb="21" eb="23">
      <t>トゼツ</t>
    </rPh>
    <rPh sb="30" eb="37">
      <t>ミジュシンツウシントゼツ</t>
    </rPh>
    <phoneticPr fontId="2"/>
  </si>
  <si>
    <r>
      <t xml:space="preserve">0000b：表示要求無/
0001b：REQ02表示要求/
0010b：REQ03表示要求/
0011b～0111b：表示要求無/
1000b～1010b：表示要求無/
1000b：REQ09表示要求/
1001b：REQ10表示要求/
1010b：REQ11表示要求/
1011b：表示要求無/
1100b：REQ12表示要求/
</t>
    </r>
    <r>
      <rPr>
        <sz val="11"/>
        <rFont val="ＭＳ Ｐゴシック"/>
        <family val="3"/>
        <charset val="128"/>
        <scheme val="minor"/>
      </rPr>
      <t>1101b：表示要求無/</t>
    </r>
    <r>
      <rPr>
        <sz val="11"/>
        <color theme="1"/>
        <rFont val="ＭＳ Ｐゴシック"/>
        <family val="2"/>
        <charset val="128"/>
        <scheme val="minor"/>
      </rPr>
      <t xml:space="preserve">
1110b,1111b：表示要求無</t>
    </r>
    <rPh sb="6" eb="8">
      <t>ヒョウジ</t>
    </rPh>
    <rPh sb="8" eb="10">
      <t>ヨウキュウ</t>
    </rPh>
    <rPh sb="10" eb="11">
      <t>ナ</t>
    </rPh>
    <rPh sb="78" eb="80">
      <t>ヒョウジ</t>
    </rPh>
    <rPh sb="80" eb="82">
      <t>ヨウキュウ</t>
    </rPh>
    <rPh sb="82" eb="83">
      <t>ナ</t>
    </rPh>
    <rPh sb="191" eb="193">
      <t>ヒョウジ</t>
    </rPh>
    <rPh sb="193" eb="195">
      <t>ヨウキュウ</t>
    </rPh>
    <rPh sb="195" eb="196">
      <t>ナ</t>
    </rPh>
    <phoneticPr fontId="2"/>
  </si>
  <si>
    <t>ADVICE1/
AUTOLOCK/
ADVICE2/
NOTUSE1/
NOTUSE2/
STOPPED/
UNKNOWN</t>
    <phoneticPr fontId="2"/>
  </si>
  <si>
    <t>BAT_WT-OFF</t>
  </si>
  <si>
    <t>BAT_WT-ON + 通常 + B_EPBMID = 0000b</t>
  </si>
  <si>
    <t>BAT_WT-ON + 通常 + B_EPBMID = 0001b</t>
  </si>
  <si>
    <t>BAT_WT-ON + 通常 + B_EPBMID = 0010b</t>
  </si>
  <si>
    <t>BAT_WT-ON + 通常 + B_EPBMID = 0011b</t>
  </si>
  <si>
    <t>BAT_WT-ON + 通常 + B_EPBMID = 0100b</t>
  </si>
  <si>
    <t>BAT_WT-ON + 通常 + B_EPBMID = 0101b</t>
  </si>
  <si>
    <t>BAT_WT-ON + 通常 + B_EPBMID = 0110b</t>
  </si>
  <si>
    <t>BAT_WT-ON + 通常 + B_EPBMID = 0111b</t>
  </si>
  <si>
    <t>BAT_WT-ON + 通常 + B_EPBMID = 1000b</t>
  </si>
  <si>
    <t>BAT_WT-ON + 通常 + B_EPBMID = 1001b</t>
  </si>
  <si>
    <t>BAT_WT-ON + 通常 + B_EPBMID = 1010b</t>
  </si>
  <si>
    <t>BAT_WT-ON + 通常 + B_EPBMID = 1011b</t>
  </si>
  <si>
    <t>BAT_WT-ON + 通常 + B_EPBMID = 1100b</t>
  </si>
  <si>
    <t>BAT_WT-ON + 通常 + B_EPBMID = 1101b</t>
  </si>
  <si>
    <t>BAT_WT-ON + 通常 + B_EPBMID = 1110b</t>
  </si>
  <si>
    <t>BAT_WT-ON + 通常 + B_EPBMID = 1111b</t>
  </si>
  <si>
    <t>ON(赤)</t>
    <rPh sb="3" eb="4">
      <t>アカ</t>
    </rPh>
    <phoneticPr fontId="2"/>
  </si>
  <si>
    <t>FLASH_1000_D50_ON(赤)</t>
    <rPh sb="18" eb="19">
      <t>アカ</t>
    </rPh>
    <phoneticPr fontId="2"/>
  </si>
  <si>
    <t>FLASH_500_D50_ON(赤)</t>
    <rPh sb="17" eb="18">
      <t>アカ</t>
    </rPh>
    <phoneticPr fontId="2"/>
  </si>
  <si>
    <t>FLASH_250_D50_ON(赤)</t>
    <rPh sb="17" eb="18">
      <t>アカ</t>
    </rPh>
    <phoneticPr fontId="2"/>
  </si>
  <si>
    <t>ON(アンバー)</t>
    <phoneticPr fontId="2"/>
  </si>
  <si>
    <t>高橋勝</t>
    <rPh sb="0" eb="2">
      <t>タカハシ</t>
    </rPh>
    <rPh sb="2" eb="3">
      <t>カツ</t>
    </rPh>
    <phoneticPr fontId="2"/>
  </si>
  <si>
    <t>1.1.0</t>
    <phoneticPr fontId="2"/>
  </si>
  <si>
    <t>(流用元：alert_C_EPB-CSTD-0-03-A-C0.xlsx)
面企画#2 CV対応
[Matrix]シート
・対象仕様書変更
・ロケーション変更
[Reference]シート
・キャプチャを差し替え
・吹き出しコメント修正</t>
    <phoneticPr fontId="2"/>
  </si>
  <si>
    <r>
      <t xml:space="preserve">0000b：表示要求無/
0001b：表示要求無/
0010b：表示要求無/
0011b：REQ04表示要求/
0100b：REQ05表示要求/
0101b：REQ06表示要求/
0110b：REQ07表示要求/
0111b：REQ08表示要求/
1000b～1010b：表示要求無/
1011b：REQ13表示要求/
1100b：表示要求無/
</t>
    </r>
    <r>
      <rPr>
        <sz val="11"/>
        <rFont val="ＭＳ Ｐゴシック"/>
        <family val="3"/>
        <charset val="128"/>
        <scheme val="minor"/>
      </rPr>
      <t>1101b：REQ14表示要求/
1110b,1111b：表示要求無</t>
    </r>
    <rPh sb="6" eb="8">
      <t>ヒョウジ</t>
    </rPh>
    <rPh sb="8" eb="10">
      <t>ヨウキュウ</t>
    </rPh>
    <rPh sb="10" eb="11">
      <t>ナ</t>
    </rPh>
    <rPh sb="19" eb="21">
      <t>ヒョウジ</t>
    </rPh>
    <rPh sb="21" eb="23">
      <t>ヨウキュウ</t>
    </rPh>
    <rPh sb="23" eb="24">
      <t>ナ</t>
    </rPh>
    <rPh sb="32" eb="34">
      <t>ヒョウジ</t>
    </rPh>
    <rPh sb="34" eb="36">
      <t>ヨウキュウ</t>
    </rPh>
    <rPh sb="36" eb="37">
      <t>ナ</t>
    </rPh>
    <rPh sb="50" eb="52">
      <t>ヒョウジ</t>
    </rPh>
    <rPh sb="52" eb="54">
      <t>ヨウキュウ</t>
    </rPh>
    <rPh sb="67" eb="69">
      <t>ヒョウジ</t>
    </rPh>
    <rPh sb="69" eb="71">
      <t>ヨウキュウ</t>
    </rPh>
    <rPh sb="84" eb="86">
      <t>ヒョウジ</t>
    </rPh>
    <rPh sb="86" eb="88">
      <t>ヨウキュウ</t>
    </rPh>
    <rPh sb="101" eb="103">
      <t>ヒョウジ</t>
    </rPh>
    <rPh sb="103" eb="105">
      <t>ヨウキュウ</t>
    </rPh>
    <rPh sb="118" eb="120">
      <t>ヒョウジ</t>
    </rPh>
    <rPh sb="120" eb="122">
      <t>ヨウキュウ</t>
    </rPh>
    <rPh sb="136" eb="138">
      <t>ヒョウジ</t>
    </rPh>
    <rPh sb="138" eb="140">
      <t>ヨウキュウ</t>
    </rPh>
    <rPh sb="140" eb="141">
      <t>ナ</t>
    </rPh>
    <rPh sb="154" eb="156">
      <t>ヒョウジ</t>
    </rPh>
    <rPh sb="156" eb="158">
      <t>ヨウキュウ</t>
    </rPh>
    <rPh sb="184" eb="186">
      <t>ヒョウジ</t>
    </rPh>
    <rPh sb="186" eb="188">
      <t>ヨウキュウ</t>
    </rPh>
    <rPh sb="202" eb="204">
      <t>ヒョウジ</t>
    </rPh>
    <rPh sb="204" eb="206">
      <t>ヨウキュウ</t>
    </rPh>
    <rPh sb="206" eb="207">
      <t>ナ</t>
    </rPh>
    <phoneticPr fontId="2"/>
  </si>
  <si>
    <r>
      <t xml:space="preserve">TT_ON/
TT_ON_RW/
LOCK/
ADVICE1/
ACTIVE/
DEACTIVE/
ADVICE2/
MALFUNC/
EPBDEF1/
EPBDEF2/
EPBDEF3/
EPBDEF4/
EPBDEF5/
EPBDEFRW1/
EPBDEFRW2
EPBDEFRW3/
EPBDEFRW4/
EPBDEFRW5/
EPBDEFRW6/
</t>
    </r>
    <r>
      <rPr>
        <sz val="11"/>
        <rFont val="ＭＳ Ｐゴシック"/>
        <family val="3"/>
        <charset val="128"/>
        <scheme val="minor"/>
      </rPr>
      <t>UNRELABLE/
EPBDEF7/
EPBDEFRW7/
UNKNOWN</t>
    </r>
    <phoneticPr fontId="2"/>
  </si>
  <si>
    <r>
      <t>C_EPB-CSTD-0-MEF01-REQ04～08,13</t>
    </r>
    <r>
      <rPr>
        <sz val="11"/>
        <rFont val="ＭＳ Ｐゴシック"/>
        <family val="3"/>
        <charset val="128"/>
        <scheme val="minor"/>
      </rPr>
      <t>,14/
-</t>
    </r>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</si>
  <si>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</si>
  <si>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</si>
  <si>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</si>
  <si>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</si>
  <si>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</si>
  <si>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</si>
  <si>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1.2.0</t>
    <phoneticPr fontId="2"/>
  </si>
  <si>
    <t>5.5.0</t>
    <phoneticPr fontId="2"/>
  </si>
  <si>
    <t>川原</t>
    <rPh sb="0" eb="2">
      <t>カワハラ</t>
    </rPh>
    <phoneticPr fontId="2"/>
  </si>
  <si>
    <t>REQ015</t>
    <phoneticPr fontId="2"/>
  </si>
  <si>
    <t>REQ016</t>
    <phoneticPr fontId="2"/>
  </si>
  <si>
    <r>
      <t>C_EPB-CSTD-0-MEF01-REQ,03,09～12,</t>
    </r>
    <r>
      <rPr>
        <sz val="11"/>
        <color rgb="FFFF0000"/>
        <rFont val="ＭＳ Ｐゴシック"/>
        <family val="3"/>
        <charset val="128"/>
        <scheme val="minor"/>
      </rPr>
      <t>15,16</t>
    </r>
    <r>
      <rPr>
        <sz val="11"/>
        <color theme="1"/>
        <rFont val="ＭＳ Ｐゴシック"/>
        <family val="2"/>
        <charset val="128"/>
        <scheme val="minor"/>
      </rPr>
      <t>/
-</t>
    </r>
    <phoneticPr fontId="2"/>
  </si>
  <si>
    <t>C_EPB-CSTD-0-MEF01-REQ15</t>
    <phoneticPr fontId="2"/>
  </si>
  <si>
    <t>C_EPB-CSTD-0-MEF01-REQ16</t>
    <phoneticPr fontId="2"/>
  </si>
  <si>
    <t>TT_ATOFF</t>
  </si>
  <si>
    <t>ALERT_CH_C_EPB_TT_ATOFF</t>
  </si>
  <si>
    <t>ON(アンバー)</t>
  </si>
  <si>
    <t>VOM_BAT_WT</t>
  </si>
  <si>
    <t>BAT_WT-ON + 正常受信 + 正常</t>
    <rPh sb="19" eb="21">
      <t>セイジョウ</t>
    </rPh>
    <phoneticPr fontId="2"/>
  </si>
  <si>
    <t>BAT_WT-ON + 正常受信 + 点灯</t>
    <rPh sb="19" eb="21">
      <t>テントウ</t>
    </rPh>
    <phoneticPr fontId="2"/>
  </si>
  <si>
    <t>BAT_WT-ON + 正常受信 + 点灯(バルブチェック)</t>
    <rPh sb="19" eb="21">
      <t>テントウ</t>
    </rPh>
    <phoneticPr fontId="2"/>
  </si>
  <si>
    <t>BAT_WT-ON + 正常受信 + 未定義</t>
    <rPh sb="19" eb="22">
      <t>ミテイギ</t>
    </rPh>
    <phoneticPr fontId="2"/>
  </si>
  <si>
    <t>BAT_WT-ON + 通信途絶・未受信</t>
    <rPh sb="12" eb="14">
      <t>ツウシン</t>
    </rPh>
    <rPh sb="14" eb="16">
      <t>トゼツ</t>
    </rPh>
    <rPh sb="17" eb="18">
      <t>ミ</t>
    </rPh>
    <rPh sb="18" eb="20">
      <t>ジュシン</t>
    </rPh>
    <phoneticPr fontId="2"/>
  </si>
  <si>
    <t>TT_ON/
UNKNOWN</t>
  </si>
  <si>
    <t>面企画#2 1A対応(流用元：alert_C_EPB-CSTD-0-03-B-C0.xlsx)
[Matrix]シート
・対象仕様書変更
・ロケーション変更
・CH Name　：　TT_ATOFF追加
[CH_Design]シート
・REQに対する要求Noを変更
・ALERT CH　：　ALERT_CH_C_EPB_TT_ATOFF追加
[TT_ATOFF]シート
・シート追加
[Reference]シート
・キャプチャ更新
・BC/PD判定 (電源状態：+B)の真理値表変更
・EPBオートオフ状態表示灯判定に関する真理値表を追加</t>
    <rPh sb="122" eb="123">
      <t>タイ</t>
    </rPh>
    <rPh sb="125" eb="127">
      <t>ヨウキュウ</t>
    </rPh>
    <rPh sb="130" eb="132">
      <t>ヘンコウ</t>
    </rPh>
    <rPh sb="235" eb="239">
      <t>シンリチヒョウ</t>
    </rPh>
    <rPh sb="239" eb="241">
      <t>ヘンコウ</t>
    </rPh>
    <phoneticPr fontId="2"/>
  </si>
  <si>
    <t>EPB1F01</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</si>
  <si>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</si>
  <si>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</si>
  <si>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</si>
  <si>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</si>
  <si>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</si>
  <si>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</si>
  <si>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</si>
  <si>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</si>
  <si>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</si>
  <si>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</si>
  <si>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</si>
  <si>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</si>
  <si>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</si>
  <si>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</si>
  <si>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</si>
  <si>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</si>
  <si>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</si>
  <si>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1.2.1</t>
    <phoneticPr fontId="2"/>
  </si>
  <si>
    <t>DTPH Kiko</t>
    <phoneticPr fontId="2"/>
  </si>
  <si>
    <t>品質総点検(R4)：Alert設計書の修正対応
ファイル名の変更(流用元：alert_C_EPB-CSTD-0-04-A-C0.xlsx)
[Matrix]シート
・対象仕様書の変更
・ロケーションの変更</t>
    <phoneticPr fontId="2"/>
  </si>
  <si>
    <t>MET-C_EPB-CSTD-0-05-A-C0.xlsm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</si>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</sst>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6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15" borderId="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30" xfId="0" applyBorder="1" applyAlignment="1">
      <alignment horizontal="center" vertical="center"/>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0" xfId="0" applyFill="1">
      <alignment vertical="center"/>
    </xf>
    <xf numFmtId="0" fontId="0" fillId="0" borderId="0" xfId="0" applyFill="1" applyBorder="1" applyAlignment="1">
      <alignment vertical="center"/>
    </xf>
    <xf numFmtId="0" fontId="0" fillId="0" borderId="27" xfId="0" quotePrefix="1" applyBorder="1">
      <alignment vertical="center"/>
    </xf>
    <xf numFmtId="0" fontId="0" fillId="0" borderId="16" xfId="0" applyBorder="1" applyAlignment="1">
      <alignment vertical="center" wrapText="1"/>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0" borderId="0" xfId="0"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6" xfId="0" applyBorder="1" applyAlignment="1">
      <alignment horizontal="center" vertical="center"/>
    </xf>
    <xf numFmtId="0" fontId="0" fillId="0" borderId="9" xfId="0" applyFill="1" applyBorder="1" applyAlignment="1">
      <alignment horizontal="center" vertical="center"/>
    </xf>
    <xf numFmtId="0" fontId="0" fillId="0" borderId="8" xfId="0" applyBorder="1" applyAlignment="1">
      <alignment horizontal="center" vertical="center"/>
    </xf>
    <xf numFmtId="0" fontId="0" fillId="0" borderId="12" xfId="0" applyBorder="1" applyAlignment="1">
      <alignment vertical="center"/>
    </xf>
    <xf numFmtId="0" fontId="0" fillId="0" borderId="2" xfId="0" applyFill="1" applyBorder="1">
      <alignment vertical="center"/>
    </xf>
    <xf numFmtId="0" fontId="0" fillId="0" borderId="7" xfId="0" applyFill="1" applyBorder="1" applyAlignment="1">
      <alignment vertical="center" wrapText="1"/>
    </xf>
    <xf numFmtId="0" fontId="0" fillId="0" borderId="16" xfId="0" applyFill="1" applyBorder="1" applyAlignment="1">
      <alignment vertical="center" wrapText="1"/>
    </xf>
    <xf numFmtId="0" fontId="0" fillId="0" borderId="17" xfId="0" applyFill="1" applyBorder="1" applyAlignment="1">
      <alignment vertical="center" wrapText="1"/>
    </xf>
    <xf numFmtId="0" fontId="0" fillId="0" borderId="35" xfId="0" applyFill="1" applyBorder="1" applyAlignment="1">
      <alignment horizontal="center" vertical="center"/>
    </xf>
    <xf numFmtId="0" fontId="0" fillId="0"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0" borderId="77" xfId="0" applyBorder="1">
      <alignment vertical="center"/>
    </xf>
    <xf numFmtId="0" fontId="0" fillId="15" borderId="78" xfId="0" applyFill="1" applyBorder="1" applyAlignment="1">
      <alignment horizontal="center" vertical="center"/>
    </xf>
    <xf numFmtId="0" fontId="0" fillId="23"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81" xfId="0" applyBorder="1" applyAlignment="1">
      <alignment horizontal="center" vertical="center"/>
    </xf>
    <xf numFmtId="0" fontId="0" fillId="0" borderId="79" xfId="0" applyFill="1" applyBorder="1" applyAlignment="1">
      <alignment horizontal="center" vertical="center"/>
    </xf>
    <xf numFmtId="0" fontId="0" fillId="15" borderId="79" xfId="0" applyFill="1" applyBorder="1" applyAlignment="1">
      <alignment horizontal="center" vertical="center"/>
    </xf>
    <xf numFmtId="0" fontId="0" fillId="15" borderId="82" xfId="0" applyFill="1" applyBorder="1" applyAlignment="1">
      <alignment horizontal="center" vertical="center"/>
    </xf>
    <xf numFmtId="0" fontId="0" fillId="23" borderId="31" xfId="0" applyFill="1" applyBorder="1" applyAlignment="1">
      <alignment horizontal="center" vertical="center"/>
    </xf>
    <xf numFmtId="0" fontId="0" fillId="15" borderId="6" xfId="0" applyFill="1" applyBorder="1" applyAlignment="1">
      <alignment horizontal="center" vertical="center"/>
    </xf>
    <xf numFmtId="0" fontId="0" fillId="23" borderId="26" xfId="0" applyFill="1" applyBorder="1" applyAlignment="1">
      <alignment horizontal="center" vertical="center"/>
    </xf>
    <xf numFmtId="0" fontId="0" fillId="15" borderId="8" xfId="0" applyFill="1" applyBorder="1" applyAlignment="1">
      <alignment horizontal="center" vertical="center"/>
    </xf>
    <xf numFmtId="0" fontId="15" fillId="0" borderId="2" xfId="0" applyFont="1" applyBorder="1" applyAlignment="1">
      <alignment vertical="center" wrapText="1"/>
    </xf>
    <xf numFmtId="0" fontId="16" fillId="0" borderId="16" xfId="0" applyFont="1" applyBorder="1" applyAlignment="1">
      <alignment vertical="center" wrapText="1"/>
    </xf>
    <xf numFmtId="0" fontId="16" fillId="0" borderId="34" xfId="0" applyFont="1" applyBorder="1" applyAlignment="1">
      <alignment vertical="center" wrapText="1"/>
    </xf>
    <xf numFmtId="0" fontId="16" fillId="0" borderId="16" xfId="0" applyFont="1" applyFill="1" applyBorder="1" applyAlignment="1">
      <alignment vertical="center" wrapText="1"/>
    </xf>
    <xf numFmtId="0" fontId="16" fillId="0" borderId="33" xfId="0" applyFont="1" applyBorder="1" applyAlignment="1">
      <alignment horizontal="center" vertical="center"/>
    </xf>
    <xf numFmtId="0" fontId="19" fillId="0" borderId="25" xfId="0" applyFont="1" applyBorder="1" applyAlignment="1">
      <alignment horizontal="center" vertical="center"/>
    </xf>
    <xf numFmtId="0" fontId="19" fillId="0" borderId="2" xfId="0" applyFont="1" applyFill="1" applyBorder="1" applyAlignment="1">
      <alignment horizontal="center" vertical="center"/>
    </xf>
    <xf numFmtId="0" fontId="19" fillId="0" borderId="7" xfId="0" applyFont="1" applyFill="1" applyBorder="1" applyAlignment="1">
      <alignment horizontal="center" vertical="center"/>
    </xf>
    <xf numFmtId="0" fontId="19" fillId="0" borderId="33" xfId="0" applyFont="1" applyFill="1" applyBorder="1" applyAlignment="1">
      <alignment horizontal="center" vertical="center"/>
    </xf>
    <xf numFmtId="0" fontId="19" fillId="0" borderId="31" xfId="0" applyFont="1" applyBorder="1" applyAlignment="1">
      <alignment horizontal="center" vertical="center"/>
    </xf>
    <xf numFmtId="0" fontId="19" fillId="0" borderId="31" xfId="0" applyFont="1" applyFill="1" applyBorder="1" applyAlignment="1">
      <alignment horizontal="center" vertical="center"/>
    </xf>
    <xf numFmtId="0" fontId="19" fillId="0" borderId="24" xfId="0" applyFont="1" applyFill="1" applyBorder="1" applyAlignment="1">
      <alignment horizontal="center" vertical="center"/>
    </xf>
    <xf numFmtId="0" fontId="19" fillId="0" borderId="25" xfId="0" applyFont="1" applyFill="1" applyBorder="1" applyAlignment="1">
      <alignment horizontal="center" vertical="center"/>
    </xf>
    <xf numFmtId="0" fontId="19" fillId="0" borderId="14" xfId="0" applyFont="1" applyFill="1" applyBorder="1" applyAlignment="1">
      <alignment horizontal="center" vertical="center"/>
    </xf>
    <xf numFmtId="0" fontId="19" fillId="0" borderId="15" xfId="0" applyFont="1" applyFill="1" applyBorder="1" applyAlignment="1">
      <alignment horizontal="center" vertical="center"/>
    </xf>
    <xf numFmtId="0" fontId="18" fillId="0" borderId="2" xfId="0" applyFont="1" applyFill="1" applyBorder="1" applyAlignment="1">
      <alignment horizontal="center"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3" borderId="62" xfId="0" applyFill="1" applyBorder="1" applyAlignment="1">
      <alignment vertical="center" textRotation="90"/>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83" xfId="2" applyFont="1" applyBorder="1">
      <alignment vertical="center"/>
    </xf>
    <xf numFmtId="0" fontId="21" fillId="0" borderId="84" xfId="2" applyFont="1" applyBorder="1">
      <alignment vertical="center"/>
    </xf>
    <xf numFmtId="0" fontId="21" fillId="0" borderId="84" xfId="2" applyFont="1" applyBorder="1" applyAlignment="1">
      <alignment horizontal="center" vertical="center"/>
    </xf>
    <xf numFmtId="0" fontId="21" fillId="0" borderId="83"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85" xfId="0" applyBorder="1">
      <alignment vertical="center"/>
    </xf>
    <xf numFmtId="0" fontId="0" fillId="0" borderId="79" xfId="0" applyBorder="1" applyAlignment="1">
      <alignment vertical="center" wrapText="1"/>
    </xf>
    <xf numFmtId="0" fontId="0" fillId="0" borderId="79" xfId="0" applyBorder="1">
      <alignment vertical="center"/>
    </xf>
    <xf numFmtId="14" fontId="0" fillId="0" borderId="79"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0BFA11DE-06AD-430E-8C43-398DAA1909C5}"/>
  </cellStyles>
  <dxfs count="16">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8.png"/><Relationship Id="rId3" Type="http://schemas.openxmlformats.org/officeDocument/2006/relationships/image" Target="../media/image4.png"/><Relationship Id="rId21" Type="http://schemas.openxmlformats.org/officeDocument/2006/relationships/image" Target="../media/image21.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7.png"/><Relationship Id="rId2" Type="http://schemas.openxmlformats.org/officeDocument/2006/relationships/image" Target="../media/image3.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4.png"/><Relationship Id="rId5"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1.png"/><Relationship Id="rId19" Type="http://schemas.openxmlformats.org/officeDocument/2006/relationships/image" Target="../media/image19.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hyperlink" Target="https://aip01.dndev.net/jira/browse/METHUD800B-6402" TargetMode="External"/><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77BC00A-67DC-440B-A257-F8B686CCA81E}"/>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F4731B20-9119-451F-98BF-729D1E3F5EB2}"/>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9964618A-555A-4808-8860-61BC15899FB6}"/>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63825EFD-339D-4EC1-ABF5-058C65DC00CA}"/>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F2DC6B4D-A0EE-483C-A5DA-7F92146DB90C}"/>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6C14606-51C1-4A35-89FA-8041640B5D2E}"/>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19</xdr:col>
      <xdr:colOff>554183</xdr:colOff>
      <xdr:row>87</xdr:row>
      <xdr:rowOff>3706091</xdr:rowOff>
    </xdr:from>
    <xdr:to>
      <xdr:col>40</xdr:col>
      <xdr:colOff>477404</xdr:colOff>
      <xdr:row>122</xdr:row>
      <xdr:rowOff>156741</xdr:rowOff>
    </xdr:to>
    <xdr:pic>
      <xdr:nvPicPr>
        <xdr:cNvPr id="7" name="図 6">
          <a:extLst>
            <a:ext uri="{FF2B5EF4-FFF2-40B4-BE49-F238E27FC236}">
              <a16:creationId xmlns:a16="http://schemas.microsoft.com/office/drawing/2014/main" id="{54ADA57D-F81E-DBCD-A9AA-7E0FC65FC5A7}"/>
            </a:ext>
          </a:extLst>
        </xdr:cNvPr>
        <xdr:cNvPicPr>
          <a:picLocks noChangeAspect="1"/>
        </xdr:cNvPicPr>
      </xdr:nvPicPr>
      <xdr:blipFill>
        <a:blip xmlns:r="http://schemas.openxmlformats.org/officeDocument/2006/relationships" r:embed="rId1"/>
        <a:stretch>
          <a:fillRect/>
        </a:stretch>
      </xdr:blipFill>
      <xdr:spPr>
        <a:xfrm>
          <a:off x="21266728" y="25977273"/>
          <a:ext cx="14470494" cy="6287377"/>
        </a:xfrm>
        <a:prstGeom prst="rect">
          <a:avLst/>
        </a:prstGeom>
      </xdr:spPr>
    </xdr:pic>
    <xdr:clientData/>
  </xdr:twoCellAnchor>
  <xdr:twoCellAnchor editAs="oneCell">
    <xdr:from>
      <xdr:col>19</xdr:col>
      <xdr:colOff>600075</xdr:colOff>
      <xdr:row>253</xdr:row>
      <xdr:rowOff>152400</xdr:rowOff>
    </xdr:from>
    <xdr:to>
      <xdr:col>35</xdr:col>
      <xdr:colOff>485775</xdr:colOff>
      <xdr:row>266</xdr:row>
      <xdr:rowOff>136708</xdr:rowOff>
    </xdr:to>
    <xdr:pic>
      <xdr:nvPicPr>
        <xdr:cNvPr id="136" name="図 135">
          <a:extLst>
            <a:ext uri="{FF2B5EF4-FFF2-40B4-BE49-F238E27FC236}">
              <a16:creationId xmlns:a16="http://schemas.microsoft.com/office/drawing/2014/main" id="{AB290F85-C8C3-2B3E-8A95-ADE421AE10BA}"/>
            </a:ext>
          </a:extLst>
        </xdr:cNvPr>
        <xdr:cNvPicPr>
          <a:picLocks noChangeAspect="1"/>
        </xdr:cNvPicPr>
      </xdr:nvPicPr>
      <xdr:blipFill>
        <a:blip xmlns:r="http://schemas.openxmlformats.org/officeDocument/2006/relationships" r:embed="rId2"/>
        <a:stretch>
          <a:fillRect/>
        </a:stretch>
      </xdr:blipFill>
      <xdr:spPr>
        <a:xfrm>
          <a:off x="19173825" y="57816750"/>
          <a:ext cx="9639300" cy="2213158"/>
        </a:xfrm>
        <a:prstGeom prst="rect">
          <a:avLst/>
        </a:prstGeom>
      </xdr:spPr>
    </xdr:pic>
    <xdr:clientData/>
  </xdr:twoCellAnchor>
  <xdr:twoCellAnchor editAs="oneCell">
    <xdr:from>
      <xdr:col>44</xdr:col>
      <xdr:colOff>209550</xdr:colOff>
      <xdr:row>171</xdr:row>
      <xdr:rowOff>1200150</xdr:rowOff>
    </xdr:from>
    <xdr:to>
      <xdr:col>66</xdr:col>
      <xdr:colOff>426316</xdr:colOff>
      <xdr:row>206</xdr:row>
      <xdr:rowOff>114300</xdr:rowOff>
    </xdr:to>
    <xdr:pic>
      <xdr:nvPicPr>
        <xdr:cNvPr id="122" name="図 121">
          <a:extLst>
            <a:ext uri="{FF2B5EF4-FFF2-40B4-BE49-F238E27FC236}">
              <a16:creationId xmlns:a16="http://schemas.microsoft.com/office/drawing/2014/main" id="{AAA4BD6C-AEAA-D95E-3927-FB47E71602D1}"/>
            </a:ext>
          </a:extLst>
        </xdr:cNvPr>
        <xdr:cNvPicPr>
          <a:picLocks noChangeAspect="1"/>
        </xdr:cNvPicPr>
      </xdr:nvPicPr>
      <xdr:blipFill>
        <a:blip xmlns:r="http://schemas.openxmlformats.org/officeDocument/2006/relationships" r:embed="rId3"/>
        <a:stretch>
          <a:fillRect/>
        </a:stretch>
      </xdr:blipFill>
      <xdr:spPr>
        <a:xfrm>
          <a:off x="34023300" y="42957750"/>
          <a:ext cx="13627966" cy="6762750"/>
        </a:xfrm>
        <a:prstGeom prst="rect">
          <a:avLst/>
        </a:prstGeom>
      </xdr:spPr>
    </xdr:pic>
    <xdr:clientData/>
  </xdr:twoCellAnchor>
  <xdr:twoCellAnchor editAs="oneCell">
    <xdr:from>
      <xdr:col>18</xdr:col>
      <xdr:colOff>352425</xdr:colOff>
      <xdr:row>214</xdr:row>
      <xdr:rowOff>167959</xdr:rowOff>
    </xdr:from>
    <xdr:to>
      <xdr:col>42</xdr:col>
      <xdr:colOff>114300</xdr:colOff>
      <xdr:row>247</xdr:row>
      <xdr:rowOff>75501</xdr:rowOff>
    </xdr:to>
    <xdr:pic>
      <xdr:nvPicPr>
        <xdr:cNvPr id="119" name="図 118">
          <a:extLst>
            <a:ext uri="{FF2B5EF4-FFF2-40B4-BE49-F238E27FC236}">
              <a16:creationId xmlns:a16="http://schemas.microsoft.com/office/drawing/2014/main" id="{4C677C8B-B804-B68F-B8C2-99996B23A620}"/>
            </a:ext>
          </a:extLst>
        </xdr:cNvPr>
        <xdr:cNvPicPr>
          <a:picLocks noChangeAspect="1"/>
        </xdr:cNvPicPr>
      </xdr:nvPicPr>
      <xdr:blipFill>
        <a:blip xmlns:r="http://schemas.openxmlformats.org/officeDocument/2006/relationships" r:embed="rId4"/>
        <a:stretch>
          <a:fillRect/>
        </a:stretch>
      </xdr:blipFill>
      <xdr:spPr>
        <a:xfrm>
          <a:off x="18316575" y="51145759"/>
          <a:ext cx="14392275" cy="5565392"/>
        </a:xfrm>
        <a:prstGeom prst="rect">
          <a:avLst/>
        </a:prstGeom>
      </xdr:spPr>
    </xdr:pic>
    <xdr:clientData/>
  </xdr:twoCellAnchor>
  <xdr:twoCellAnchor editAs="oneCell">
    <xdr:from>
      <xdr:col>18</xdr:col>
      <xdr:colOff>352425</xdr:colOff>
      <xdr:row>189</xdr:row>
      <xdr:rowOff>142876</xdr:rowOff>
    </xdr:from>
    <xdr:to>
      <xdr:col>42</xdr:col>
      <xdr:colOff>114300</xdr:colOff>
      <xdr:row>215</xdr:row>
      <xdr:rowOff>44969</xdr:rowOff>
    </xdr:to>
    <xdr:pic>
      <xdr:nvPicPr>
        <xdr:cNvPr id="116" name="図 115">
          <a:extLst>
            <a:ext uri="{FF2B5EF4-FFF2-40B4-BE49-F238E27FC236}">
              <a16:creationId xmlns:a16="http://schemas.microsoft.com/office/drawing/2014/main" id="{47287AEF-0884-95CB-07CC-95C0058307B3}"/>
            </a:ext>
          </a:extLst>
        </xdr:cNvPr>
        <xdr:cNvPicPr>
          <a:picLocks noChangeAspect="1"/>
        </xdr:cNvPicPr>
      </xdr:nvPicPr>
      <xdr:blipFill>
        <a:blip xmlns:r="http://schemas.openxmlformats.org/officeDocument/2006/relationships" r:embed="rId5"/>
        <a:stretch>
          <a:fillRect/>
        </a:stretch>
      </xdr:blipFill>
      <xdr:spPr>
        <a:xfrm>
          <a:off x="18316575" y="46834426"/>
          <a:ext cx="14392275" cy="4359793"/>
        </a:xfrm>
        <a:prstGeom prst="rect">
          <a:avLst/>
        </a:prstGeom>
      </xdr:spPr>
    </xdr:pic>
    <xdr:clientData/>
  </xdr:twoCellAnchor>
  <xdr:twoCellAnchor editAs="oneCell">
    <xdr:from>
      <xdr:col>18</xdr:col>
      <xdr:colOff>341302</xdr:colOff>
      <xdr:row>171</xdr:row>
      <xdr:rowOff>200026</xdr:rowOff>
    </xdr:from>
    <xdr:to>
      <xdr:col>42</xdr:col>
      <xdr:colOff>104775</xdr:colOff>
      <xdr:row>190</xdr:row>
      <xdr:rowOff>41230</xdr:rowOff>
    </xdr:to>
    <xdr:pic>
      <xdr:nvPicPr>
        <xdr:cNvPr id="114" name="図 113">
          <a:extLst>
            <a:ext uri="{FF2B5EF4-FFF2-40B4-BE49-F238E27FC236}">
              <a16:creationId xmlns:a16="http://schemas.microsoft.com/office/drawing/2014/main" id="{BC11AA24-06A5-F3C5-FB56-6ACD0CC03B31}"/>
            </a:ext>
          </a:extLst>
        </xdr:cNvPr>
        <xdr:cNvPicPr>
          <a:picLocks noChangeAspect="1"/>
        </xdr:cNvPicPr>
      </xdr:nvPicPr>
      <xdr:blipFill>
        <a:blip xmlns:r="http://schemas.openxmlformats.org/officeDocument/2006/relationships" r:embed="rId6"/>
        <a:stretch>
          <a:fillRect/>
        </a:stretch>
      </xdr:blipFill>
      <xdr:spPr>
        <a:xfrm>
          <a:off x="18305452" y="41957626"/>
          <a:ext cx="14393873" cy="4946604"/>
        </a:xfrm>
        <a:prstGeom prst="rect">
          <a:avLst/>
        </a:prstGeom>
      </xdr:spPr>
    </xdr:pic>
    <xdr:clientData/>
  </xdr:twoCellAnchor>
  <xdr:twoCellAnchor editAs="oneCell">
    <xdr:from>
      <xdr:col>20</xdr:col>
      <xdr:colOff>257175</xdr:colOff>
      <xdr:row>135</xdr:row>
      <xdr:rowOff>47625</xdr:rowOff>
    </xdr:from>
    <xdr:to>
      <xdr:col>41</xdr:col>
      <xdr:colOff>398432</xdr:colOff>
      <xdr:row>164</xdr:row>
      <xdr:rowOff>37480</xdr:rowOff>
    </xdr:to>
    <xdr:pic>
      <xdr:nvPicPr>
        <xdr:cNvPr id="109" name="図 108">
          <a:extLst>
            <a:ext uri="{FF2B5EF4-FFF2-40B4-BE49-F238E27FC236}">
              <a16:creationId xmlns:a16="http://schemas.microsoft.com/office/drawing/2014/main" id="{991A0EC2-994C-87AE-4EC5-A1A88D4BAC4A}"/>
            </a:ext>
          </a:extLst>
        </xdr:cNvPr>
        <xdr:cNvPicPr>
          <a:picLocks noChangeAspect="1"/>
        </xdr:cNvPicPr>
      </xdr:nvPicPr>
      <xdr:blipFill>
        <a:blip xmlns:r="http://schemas.openxmlformats.org/officeDocument/2006/relationships" r:embed="rId7"/>
        <a:stretch>
          <a:fillRect/>
        </a:stretch>
      </xdr:blipFill>
      <xdr:spPr>
        <a:xfrm>
          <a:off x="19436715" y="33484185"/>
          <a:ext cx="12942857" cy="4859035"/>
        </a:xfrm>
        <a:prstGeom prst="rect">
          <a:avLst/>
        </a:prstGeom>
      </xdr:spPr>
    </xdr:pic>
    <xdr:clientData/>
  </xdr:twoCellAnchor>
  <xdr:twoCellAnchor editAs="oneCell">
    <xdr:from>
      <xdr:col>42</xdr:col>
      <xdr:colOff>66675</xdr:colOff>
      <xdr:row>58</xdr:row>
      <xdr:rowOff>152401</xdr:rowOff>
    </xdr:from>
    <xdr:to>
      <xdr:col>66</xdr:col>
      <xdr:colOff>191608</xdr:colOff>
      <xdr:row>86</xdr:row>
      <xdr:rowOff>19051</xdr:rowOff>
    </xdr:to>
    <xdr:pic>
      <xdr:nvPicPr>
        <xdr:cNvPr id="90" name="図 89">
          <a:extLst>
            <a:ext uri="{FF2B5EF4-FFF2-40B4-BE49-F238E27FC236}">
              <a16:creationId xmlns:a16="http://schemas.microsoft.com/office/drawing/2014/main" id="{67D6908D-358B-EA11-A700-496585EBEB64}"/>
            </a:ext>
          </a:extLst>
        </xdr:cNvPr>
        <xdr:cNvPicPr>
          <a:picLocks noChangeAspect="1"/>
        </xdr:cNvPicPr>
      </xdr:nvPicPr>
      <xdr:blipFill>
        <a:blip xmlns:r="http://schemas.openxmlformats.org/officeDocument/2006/relationships" r:embed="rId8"/>
        <a:stretch>
          <a:fillRect/>
        </a:stretch>
      </xdr:blipFill>
      <xdr:spPr>
        <a:xfrm>
          <a:off x="32661225" y="15059026"/>
          <a:ext cx="14755333" cy="5200650"/>
        </a:xfrm>
        <a:prstGeom prst="rect">
          <a:avLst/>
        </a:prstGeom>
      </xdr:spPr>
    </xdr:pic>
    <xdr:clientData/>
  </xdr:twoCellAnchor>
  <xdr:twoCellAnchor editAs="oneCell">
    <xdr:from>
      <xdr:col>42</xdr:col>
      <xdr:colOff>57149</xdr:colOff>
      <xdr:row>85</xdr:row>
      <xdr:rowOff>295276</xdr:rowOff>
    </xdr:from>
    <xdr:to>
      <xdr:col>66</xdr:col>
      <xdr:colOff>188462</xdr:colOff>
      <xdr:row>87</xdr:row>
      <xdr:rowOff>2830417</xdr:rowOff>
    </xdr:to>
    <xdr:pic>
      <xdr:nvPicPr>
        <xdr:cNvPr id="91" name="図 90">
          <a:extLst>
            <a:ext uri="{FF2B5EF4-FFF2-40B4-BE49-F238E27FC236}">
              <a16:creationId xmlns:a16="http://schemas.microsoft.com/office/drawing/2014/main" id="{513AEC83-75C3-8168-8033-AFB0330AE6EB}"/>
            </a:ext>
          </a:extLst>
        </xdr:cNvPr>
        <xdr:cNvPicPr>
          <a:picLocks noChangeAspect="1"/>
        </xdr:cNvPicPr>
      </xdr:nvPicPr>
      <xdr:blipFill>
        <a:blip xmlns:r="http://schemas.openxmlformats.org/officeDocument/2006/relationships" r:embed="rId9"/>
        <a:stretch>
          <a:fillRect/>
        </a:stretch>
      </xdr:blipFill>
      <xdr:spPr>
        <a:xfrm>
          <a:off x="32651699" y="20202526"/>
          <a:ext cx="14761713" cy="4563966"/>
        </a:xfrm>
        <a:prstGeom prst="rect">
          <a:avLst/>
        </a:prstGeom>
      </xdr:spPr>
    </xdr:pic>
    <xdr:clientData/>
  </xdr:twoCellAnchor>
  <xdr:twoCellAnchor editAs="oneCell">
    <xdr:from>
      <xdr:col>19</xdr:col>
      <xdr:colOff>455839</xdr:colOff>
      <xdr:row>76</xdr:row>
      <xdr:rowOff>16330</xdr:rowOff>
    </xdr:from>
    <xdr:to>
      <xdr:col>40</xdr:col>
      <xdr:colOff>371475</xdr:colOff>
      <xdr:row>87</xdr:row>
      <xdr:rowOff>1700564</xdr:rowOff>
    </xdr:to>
    <xdr:pic>
      <xdr:nvPicPr>
        <xdr:cNvPr id="33" name="図 32">
          <a:extLst>
            <a:ext uri="{FF2B5EF4-FFF2-40B4-BE49-F238E27FC236}">
              <a16:creationId xmlns:a16="http://schemas.microsoft.com/office/drawing/2014/main" id="{CF27B7BD-2227-03D5-4DD0-23F27708AD8B}"/>
            </a:ext>
          </a:extLst>
        </xdr:cNvPr>
        <xdr:cNvPicPr>
          <a:picLocks noChangeAspect="1"/>
        </xdr:cNvPicPr>
      </xdr:nvPicPr>
      <xdr:blipFill>
        <a:blip xmlns:r="http://schemas.openxmlformats.org/officeDocument/2006/relationships" r:embed="rId10"/>
        <a:stretch>
          <a:fillRect/>
        </a:stretch>
      </xdr:blipFill>
      <xdr:spPr>
        <a:xfrm>
          <a:off x="19029589" y="18009055"/>
          <a:ext cx="12717236" cy="5627584"/>
        </a:xfrm>
        <a:prstGeom prst="rect">
          <a:avLst/>
        </a:prstGeom>
      </xdr:spPr>
    </xdr:pic>
    <xdr:clientData/>
  </xdr:twoCellAnchor>
  <xdr:twoCellAnchor editAs="oneCell">
    <xdr:from>
      <xdr:col>19</xdr:col>
      <xdr:colOff>587828</xdr:colOff>
      <xdr:row>26</xdr:row>
      <xdr:rowOff>114295</xdr:rowOff>
    </xdr:from>
    <xdr:to>
      <xdr:col>40</xdr:col>
      <xdr:colOff>32657</xdr:colOff>
      <xdr:row>67</xdr:row>
      <xdr:rowOff>111388</xdr:rowOff>
    </xdr:to>
    <xdr:pic>
      <xdr:nvPicPr>
        <xdr:cNvPr id="20" name="図 19">
          <a:extLst>
            <a:ext uri="{FF2B5EF4-FFF2-40B4-BE49-F238E27FC236}">
              <a16:creationId xmlns:a16="http://schemas.microsoft.com/office/drawing/2014/main" id="{CC46C54B-0A8C-C3FB-D02B-113B5D91C722}"/>
            </a:ext>
          </a:extLst>
        </xdr:cNvPr>
        <xdr:cNvPicPr>
          <a:picLocks noChangeAspect="1"/>
        </xdr:cNvPicPr>
      </xdr:nvPicPr>
      <xdr:blipFill>
        <a:blip xmlns:r="http://schemas.openxmlformats.org/officeDocument/2006/relationships" r:embed="rId11"/>
        <a:stretch>
          <a:fillRect/>
        </a:stretch>
      </xdr:blipFill>
      <xdr:spPr>
        <a:xfrm>
          <a:off x="19161578" y="7305670"/>
          <a:ext cx="12246429" cy="9255393"/>
        </a:xfrm>
        <a:prstGeom prst="rect">
          <a:avLst/>
        </a:prstGeom>
      </xdr:spPr>
    </xdr:pic>
    <xdr:clientData/>
  </xdr:twoCellAnchor>
  <xdr:twoCellAnchor editAs="oneCell">
    <xdr:from>
      <xdr:col>44</xdr:col>
      <xdr:colOff>102430</xdr:colOff>
      <xdr:row>5</xdr:row>
      <xdr:rowOff>10886</xdr:rowOff>
    </xdr:from>
    <xdr:to>
      <xdr:col>78</xdr:col>
      <xdr:colOff>15012</xdr:colOff>
      <xdr:row>17</xdr:row>
      <xdr:rowOff>10885</xdr:rowOff>
    </xdr:to>
    <xdr:pic>
      <xdr:nvPicPr>
        <xdr:cNvPr id="11" name="図 10">
          <a:extLst>
            <a:ext uri="{FF2B5EF4-FFF2-40B4-BE49-F238E27FC236}">
              <a16:creationId xmlns:a16="http://schemas.microsoft.com/office/drawing/2014/main" id="{B8C1A872-987C-5EED-1BB8-5BA3FAC242CB}"/>
            </a:ext>
          </a:extLst>
        </xdr:cNvPr>
        <xdr:cNvPicPr>
          <a:picLocks noChangeAspect="1"/>
        </xdr:cNvPicPr>
      </xdr:nvPicPr>
      <xdr:blipFill>
        <a:blip xmlns:r="http://schemas.openxmlformats.org/officeDocument/2006/relationships" r:embed="rId12"/>
        <a:stretch>
          <a:fillRect/>
        </a:stretch>
      </xdr:blipFill>
      <xdr:spPr>
        <a:xfrm>
          <a:off x="33924344" y="892629"/>
          <a:ext cx="20638982" cy="4691742"/>
        </a:xfrm>
        <a:prstGeom prst="rect">
          <a:avLst/>
        </a:prstGeom>
      </xdr:spPr>
    </xdr:pic>
    <xdr:clientData/>
  </xdr:twoCellAnchor>
  <xdr:twoCellAnchor editAs="oneCell">
    <xdr:from>
      <xdr:col>19</xdr:col>
      <xdr:colOff>574224</xdr:colOff>
      <xdr:row>1</xdr:row>
      <xdr:rowOff>176893</xdr:rowOff>
    </xdr:from>
    <xdr:to>
      <xdr:col>38</xdr:col>
      <xdr:colOff>112846</xdr:colOff>
      <xdr:row>24</xdr:row>
      <xdr:rowOff>10885</xdr:rowOff>
    </xdr:to>
    <xdr:pic>
      <xdr:nvPicPr>
        <xdr:cNvPr id="6" name="図 5">
          <a:extLst>
            <a:ext uri="{FF2B5EF4-FFF2-40B4-BE49-F238E27FC236}">
              <a16:creationId xmlns:a16="http://schemas.microsoft.com/office/drawing/2014/main" id="{8F43809F-11CA-E776-AC43-096C4EE601EB}"/>
            </a:ext>
          </a:extLst>
        </xdr:cNvPr>
        <xdr:cNvPicPr>
          <a:picLocks noChangeAspect="1"/>
        </xdr:cNvPicPr>
      </xdr:nvPicPr>
      <xdr:blipFill>
        <a:blip xmlns:r="http://schemas.openxmlformats.org/officeDocument/2006/relationships" r:embed="rId13"/>
        <a:stretch>
          <a:fillRect/>
        </a:stretch>
      </xdr:blipFill>
      <xdr:spPr>
        <a:xfrm>
          <a:off x="19156138" y="340179"/>
          <a:ext cx="11121022" cy="6398077"/>
        </a:xfrm>
        <a:prstGeom prst="rect">
          <a:avLst/>
        </a:prstGeom>
      </xdr:spPr>
    </xdr:pic>
    <xdr:clientData/>
  </xdr:twoCellAnchor>
  <xdr:twoCellAnchor>
    <xdr:from>
      <xdr:col>42</xdr:col>
      <xdr:colOff>545930</xdr:colOff>
      <xdr:row>8</xdr:row>
      <xdr:rowOff>36452</xdr:rowOff>
    </xdr:from>
    <xdr:to>
      <xdr:col>50</xdr:col>
      <xdr:colOff>261858</xdr:colOff>
      <xdr:row>13</xdr:row>
      <xdr:rowOff>31689</xdr:rowOff>
    </xdr:to>
    <xdr:cxnSp macro="">
      <xdr:nvCxnSpPr>
        <xdr:cNvPr id="2" name="直線コネクタ 1">
          <a:extLst>
            <a:ext uri="{FF2B5EF4-FFF2-40B4-BE49-F238E27FC236}">
              <a16:creationId xmlns:a16="http://schemas.microsoft.com/office/drawing/2014/main" id="{00000000-0008-0000-0800-000002000000}"/>
            </a:ext>
          </a:extLst>
        </xdr:cNvPr>
        <xdr:cNvCxnSpPr>
          <a:stCxn id="8" idx="1"/>
          <a:endCxn id="18" idx="0"/>
        </xdr:cNvCxnSpPr>
      </xdr:nvCxnSpPr>
      <xdr:spPr>
        <a:xfrm flipH="1" flipV="1">
          <a:off x="33140480" y="3132077"/>
          <a:ext cx="4592728" cy="1862137"/>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314326</xdr:colOff>
      <xdr:row>32</xdr:row>
      <xdr:rowOff>57151</xdr:rowOff>
    </xdr:from>
    <xdr:to>
      <xdr:col>40</xdr:col>
      <xdr:colOff>9526</xdr:colOff>
      <xdr:row>38</xdr:row>
      <xdr:rowOff>85725</xdr:rowOff>
    </xdr:to>
    <xdr:sp macro="" textlink="">
      <xdr:nvSpPr>
        <xdr:cNvPr id="23" name="正方形/長方形 22">
          <a:extLst>
            <a:ext uri="{FF2B5EF4-FFF2-40B4-BE49-F238E27FC236}">
              <a16:creationId xmlns:a16="http://schemas.microsoft.com/office/drawing/2014/main" id="{00000000-0008-0000-0800-000017000000}"/>
            </a:ext>
          </a:extLst>
        </xdr:cNvPr>
        <xdr:cNvSpPr/>
      </xdr:nvSpPr>
      <xdr:spPr>
        <a:xfrm>
          <a:off x="28641676" y="8277226"/>
          <a:ext cx="2743200" cy="105727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448242</xdr:colOff>
      <xdr:row>24</xdr:row>
      <xdr:rowOff>28172</xdr:rowOff>
    </xdr:from>
    <xdr:to>
      <xdr:col>41</xdr:col>
      <xdr:colOff>459029</xdr:colOff>
      <xdr:row>28</xdr:row>
      <xdr:rowOff>157974</xdr:rowOff>
    </xdr:to>
    <xdr:sp macro="" textlink="">
      <xdr:nvSpPr>
        <xdr:cNvPr id="24" name="線吹き出し 1 (枠付き) 23">
          <a:extLst>
            <a:ext uri="{FF2B5EF4-FFF2-40B4-BE49-F238E27FC236}">
              <a16:creationId xmlns:a16="http://schemas.microsoft.com/office/drawing/2014/main" id="{00000000-0008-0000-0800-000018000000}"/>
            </a:ext>
          </a:extLst>
        </xdr:cNvPr>
        <xdr:cNvSpPr/>
      </xdr:nvSpPr>
      <xdr:spPr>
        <a:xfrm>
          <a:off x="30604392" y="6876647"/>
          <a:ext cx="1839587" cy="815602"/>
        </a:xfrm>
        <a:prstGeom prst="borderCallout1">
          <a:avLst>
            <a:gd name="adj1" fmla="val 52423"/>
            <a:gd name="adj2" fmla="val 83"/>
            <a:gd name="adj3" fmla="val 180849"/>
            <a:gd name="adj4" fmla="val -406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表示シンボルの切り替えは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p>
      </xdr:txBody>
    </xdr:sp>
    <xdr:clientData/>
  </xdr:twoCellAnchor>
  <xdr:twoCellAnchor>
    <xdr:from>
      <xdr:col>26</xdr:col>
      <xdr:colOff>504825</xdr:colOff>
      <xdr:row>41</xdr:row>
      <xdr:rowOff>8415</xdr:rowOff>
    </xdr:from>
    <xdr:to>
      <xdr:col>28</xdr:col>
      <xdr:colOff>250975</xdr:colOff>
      <xdr:row>56</xdr:row>
      <xdr:rowOff>19050</xdr:rowOff>
    </xdr:to>
    <xdr:sp macro="" textlink="">
      <xdr:nvSpPr>
        <xdr:cNvPr id="25" name="正方形/長方形 24">
          <a:extLst>
            <a:ext uri="{FF2B5EF4-FFF2-40B4-BE49-F238E27FC236}">
              <a16:creationId xmlns:a16="http://schemas.microsoft.com/office/drawing/2014/main" id="{00000000-0008-0000-0800-000019000000}"/>
            </a:ext>
          </a:extLst>
        </xdr:cNvPr>
        <xdr:cNvSpPr/>
      </xdr:nvSpPr>
      <xdr:spPr>
        <a:xfrm>
          <a:off x="23345775" y="9771540"/>
          <a:ext cx="965350" cy="481123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590246</xdr:colOff>
      <xdr:row>36</xdr:row>
      <xdr:rowOff>82403</xdr:rowOff>
    </xdr:from>
    <xdr:to>
      <xdr:col>31</xdr:col>
      <xdr:colOff>275687</xdr:colOff>
      <xdr:row>39</xdr:row>
      <xdr:rowOff>164464</xdr:rowOff>
    </xdr:to>
    <xdr:sp macro="" textlink="">
      <xdr:nvSpPr>
        <xdr:cNvPr id="26" name="線吹き出し 1 (枠付き) 25">
          <a:extLst>
            <a:ext uri="{FF2B5EF4-FFF2-40B4-BE49-F238E27FC236}">
              <a16:creationId xmlns:a16="http://schemas.microsoft.com/office/drawing/2014/main" id="{00000000-0008-0000-0800-00001A000000}"/>
            </a:ext>
          </a:extLst>
        </xdr:cNvPr>
        <xdr:cNvSpPr/>
      </xdr:nvSpPr>
      <xdr:spPr>
        <a:xfrm>
          <a:off x="24650396" y="8988278"/>
          <a:ext cx="1514241" cy="596411"/>
        </a:xfrm>
        <a:prstGeom prst="borderCallout1">
          <a:avLst>
            <a:gd name="adj1" fmla="val 52423"/>
            <a:gd name="adj2" fmla="val 83"/>
            <a:gd name="adj3" fmla="val 155175"/>
            <a:gd name="adj4" fmla="val -36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26</xdr:col>
      <xdr:colOff>552450</xdr:colOff>
      <xdr:row>58</xdr:row>
      <xdr:rowOff>85725</xdr:rowOff>
    </xdr:from>
    <xdr:to>
      <xdr:col>28</xdr:col>
      <xdr:colOff>190500</xdr:colOff>
      <xdr:row>67</xdr:row>
      <xdr:rowOff>76200</xdr:rowOff>
    </xdr:to>
    <xdr:sp macro="" textlink="">
      <xdr:nvSpPr>
        <xdr:cNvPr id="27" name="正方形/長方形 26">
          <a:extLst>
            <a:ext uri="{FF2B5EF4-FFF2-40B4-BE49-F238E27FC236}">
              <a16:creationId xmlns:a16="http://schemas.microsoft.com/office/drawing/2014/main" id="{00000000-0008-0000-0800-00001B000000}"/>
            </a:ext>
          </a:extLst>
        </xdr:cNvPr>
        <xdr:cNvSpPr/>
      </xdr:nvSpPr>
      <xdr:spPr>
        <a:xfrm>
          <a:off x="23393400" y="14992350"/>
          <a:ext cx="857250" cy="15335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213517</xdr:colOff>
      <xdr:row>68</xdr:row>
      <xdr:rowOff>87001</xdr:rowOff>
    </xdr:from>
    <xdr:to>
      <xdr:col>30</xdr:col>
      <xdr:colOff>342901</xdr:colOff>
      <xdr:row>74</xdr:row>
      <xdr:rowOff>161925</xdr:rowOff>
    </xdr:to>
    <xdr:sp macro="" textlink="">
      <xdr:nvSpPr>
        <xdr:cNvPr id="28" name="線吹き出し 1 (枠付き) 27">
          <a:extLst>
            <a:ext uri="{FF2B5EF4-FFF2-40B4-BE49-F238E27FC236}">
              <a16:creationId xmlns:a16="http://schemas.microsoft.com/office/drawing/2014/main" id="{00000000-0008-0000-0800-00001C000000}"/>
            </a:ext>
          </a:extLst>
        </xdr:cNvPr>
        <xdr:cNvSpPr/>
      </xdr:nvSpPr>
      <xdr:spPr>
        <a:xfrm>
          <a:off x="21225667" y="16708126"/>
          <a:ext cx="4396584" cy="1103624"/>
        </a:xfrm>
        <a:prstGeom prst="borderCallout1">
          <a:avLst>
            <a:gd name="adj1" fmla="val -4760"/>
            <a:gd name="adj2" fmla="val 37156"/>
            <a:gd name="adj3" fmla="val -70942"/>
            <a:gd name="adj4" fmla="val 482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表に記載されていない。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結果から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個別モジュールとして設計するため、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EPB1F01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を採用する。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47625</xdr:colOff>
      <xdr:row>58</xdr:row>
      <xdr:rowOff>95249</xdr:rowOff>
    </xdr:from>
    <xdr:to>
      <xdr:col>33</xdr:col>
      <xdr:colOff>38100</xdr:colOff>
      <xdr:row>67</xdr:row>
      <xdr:rowOff>104775</xdr:rowOff>
    </xdr:to>
    <xdr:sp macro="" textlink="">
      <xdr:nvSpPr>
        <xdr:cNvPr id="29" name="正方形/長方形 28">
          <a:extLst>
            <a:ext uri="{FF2B5EF4-FFF2-40B4-BE49-F238E27FC236}">
              <a16:creationId xmlns:a16="http://schemas.microsoft.com/office/drawing/2014/main" id="{00000000-0008-0000-0800-00001D000000}"/>
            </a:ext>
          </a:extLst>
        </xdr:cNvPr>
        <xdr:cNvSpPr/>
      </xdr:nvSpPr>
      <xdr:spPr>
        <a:xfrm>
          <a:off x="25936575" y="15001874"/>
          <a:ext cx="1209675" cy="15525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169113</xdr:colOff>
      <xdr:row>70</xdr:row>
      <xdr:rowOff>73489</xdr:rowOff>
    </xdr:from>
    <xdr:to>
      <xdr:col>23</xdr:col>
      <xdr:colOff>124615</xdr:colOff>
      <xdr:row>76</xdr:row>
      <xdr:rowOff>40620</xdr:rowOff>
    </xdr:to>
    <xdr:sp macro="" textlink="">
      <xdr:nvSpPr>
        <xdr:cNvPr id="35" name="線吹き出し 1 (枠付き) 34">
          <a:extLst>
            <a:ext uri="{FF2B5EF4-FFF2-40B4-BE49-F238E27FC236}">
              <a16:creationId xmlns:a16="http://schemas.microsoft.com/office/drawing/2014/main" id="{00000000-0008-0000-0800-000023000000}"/>
            </a:ext>
          </a:extLst>
        </xdr:cNvPr>
        <xdr:cNvSpPr/>
      </xdr:nvSpPr>
      <xdr:spPr>
        <a:xfrm>
          <a:off x="18133263" y="17037514"/>
          <a:ext cx="3003502" cy="995831"/>
        </a:xfrm>
        <a:prstGeom prst="borderCallout1">
          <a:avLst>
            <a:gd name="adj1" fmla="val 102711"/>
            <a:gd name="adj2" fmla="val 86310"/>
            <a:gd name="adj3" fmla="val 158216"/>
            <a:gd name="adj4" fmla="val 1092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のブレーキ警告灯判定と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表示判定は、ともに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信号送信条件となる信号で判定するため、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を統合する。</a:t>
          </a:r>
        </a:p>
      </xdr:txBody>
    </xdr:sp>
    <xdr:clientData/>
  </xdr:twoCellAnchor>
  <xdr:twoCellAnchor>
    <xdr:from>
      <xdr:col>26</xdr:col>
      <xdr:colOff>590550</xdr:colOff>
      <xdr:row>83</xdr:row>
      <xdr:rowOff>28576</xdr:rowOff>
    </xdr:from>
    <xdr:to>
      <xdr:col>28</xdr:col>
      <xdr:colOff>263327</xdr:colOff>
      <xdr:row>86</xdr:row>
      <xdr:rowOff>1390650</xdr:rowOff>
    </xdr:to>
    <xdr:sp macro="" textlink="">
      <xdr:nvSpPr>
        <xdr:cNvPr id="36" name="正方形/長方形 35">
          <a:extLst>
            <a:ext uri="{FF2B5EF4-FFF2-40B4-BE49-F238E27FC236}">
              <a16:creationId xmlns:a16="http://schemas.microsoft.com/office/drawing/2014/main" id="{00000000-0008-0000-0800-000024000000}"/>
            </a:ext>
          </a:extLst>
        </xdr:cNvPr>
        <xdr:cNvSpPr/>
      </xdr:nvSpPr>
      <xdr:spPr>
        <a:xfrm>
          <a:off x="23431500" y="19259551"/>
          <a:ext cx="891977" cy="237172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444193</xdr:colOff>
      <xdr:row>81</xdr:row>
      <xdr:rowOff>76200</xdr:rowOff>
    </xdr:from>
    <xdr:to>
      <xdr:col>30</xdr:col>
      <xdr:colOff>400051</xdr:colOff>
      <xdr:row>83</xdr:row>
      <xdr:rowOff>110916</xdr:rowOff>
    </xdr:to>
    <xdr:sp macro="" textlink="">
      <xdr:nvSpPr>
        <xdr:cNvPr id="37" name="線吹き出し 1 (枠付き) 36">
          <a:extLst>
            <a:ext uri="{FF2B5EF4-FFF2-40B4-BE49-F238E27FC236}">
              <a16:creationId xmlns:a16="http://schemas.microsoft.com/office/drawing/2014/main" id="{00000000-0008-0000-0800-000025000000}"/>
            </a:ext>
          </a:extLst>
        </xdr:cNvPr>
        <xdr:cNvSpPr/>
      </xdr:nvSpPr>
      <xdr:spPr>
        <a:xfrm>
          <a:off x="24504343" y="18945225"/>
          <a:ext cx="1175058" cy="396666"/>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34</xdr:col>
      <xdr:colOff>485774</xdr:colOff>
      <xdr:row>86</xdr:row>
      <xdr:rowOff>190423</xdr:rowOff>
    </xdr:from>
    <xdr:to>
      <xdr:col>35</xdr:col>
      <xdr:colOff>555543</xdr:colOff>
      <xdr:row>86</xdr:row>
      <xdr:rowOff>847725</xdr:rowOff>
    </xdr:to>
    <xdr:sp macro="" textlink="">
      <xdr:nvSpPr>
        <xdr:cNvPr id="38" name="正方形/長方形 37">
          <a:extLst>
            <a:ext uri="{FF2B5EF4-FFF2-40B4-BE49-F238E27FC236}">
              <a16:creationId xmlns:a16="http://schemas.microsoft.com/office/drawing/2014/main" id="{00000000-0008-0000-0800-000026000000}"/>
            </a:ext>
          </a:extLst>
        </xdr:cNvPr>
        <xdr:cNvSpPr/>
      </xdr:nvSpPr>
      <xdr:spPr>
        <a:xfrm>
          <a:off x="28203524" y="20431048"/>
          <a:ext cx="679369" cy="65730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136307</xdr:colOff>
      <xdr:row>84</xdr:row>
      <xdr:rowOff>432389</xdr:rowOff>
    </xdr:from>
    <xdr:to>
      <xdr:col>38</xdr:col>
      <xdr:colOff>444452</xdr:colOff>
      <xdr:row>86</xdr:row>
      <xdr:rowOff>119030</xdr:rowOff>
    </xdr:to>
    <xdr:sp macro="" textlink="">
      <xdr:nvSpPr>
        <xdr:cNvPr id="39" name="線吹き出し 1 (枠付き) 38">
          <a:extLst>
            <a:ext uri="{FF2B5EF4-FFF2-40B4-BE49-F238E27FC236}">
              <a16:creationId xmlns:a16="http://schemas.microsoft.com/office/drawing/2014/main" id="{00000000-0008-0000-0800-000027000000}"/>
            </a:ext>
          </a:extLst>
        </xdr:cNvPr>
        <xdr:cNvSpPr/>
      </xdr:nvSpPr>
      <xdr:spPr>
        <a:xfrm>
          <a:off x="29073257" y="19834814"/>
          <a:ext cx="1527345" cy="524841"/>
        </a:xfrm>
        <a:prstGeom prst="borderCallout1">
          <a:avLst>
            <a:gd name="adj1" fmla="val 52423"/>
            <a:gd name="adj2" fmla="val 83"/>
            <a:gd name="adj3" fmla="val 157482"/>
            <a:gd name="adj4" fmla="val -18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580733</xdr:colOff>
      <xdr:row>87</xdr:row>
      <xdr:rowOff>180974</xdr:rowOff>
    </xdr:from>
    <xdr:to>
      <xdr:col>28</xdr:col>
      <xdr:colOff>276225</xdr:colOff>
      <xdr:row>87</xdr:row>
      <xdr:rowOff>1736211</xdr:rowOff>
    </xdr:to>
    <xdr:sp macro="" textlink="">
      <xdr:nvSpPr>
        <xdr:cNvPr id="40" name="正方形/長方形 39">
          <a:extLst>
            <a:ext uri="{FF2B5EF4-FFF2-40B4-BE49-F238E27FC236}">
              <a16:creationId xmlns:a16="http://schemas.microsoft.com/office/drawing/2014/main" id="{00000000-0008-0000-0800-000028000000}"/>
            </a:ext>
          </a:extLst>
        </xdr:cNvPr>
        <xdr:cNvSpPr/>
      </xdr:nvSpPr>
      <xdr:spPr>
        <a:xfrm>
          <a:off x="23421683" y="22117049"/>
          <a:ext cx="914692" cy="155523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471391</xdr:colOff>
      <xdr:row>87</xdr:row>
      <xdr:rowOff>1840931</xdr:rowOff>
    </xdr:from>
    <xdr:to>
      <xdr:col>31</xdr:col>
      <xdr:colOff>26782</xdr:colOff>
      <xdr:row>87</xdr:row>
      <xdr:rowOff>3396765</xdr:rowOff>
    </xdr:to>
    <xdr:sp macro="" textlink="">
      <xdr:nvSpPr>
        <xdr:cNvPr id="41" name="線吹き出し 1 (枠付き) 40">
          <a:extLst>
            <a:ext uri="{FF2B5EF4-FFF2-40B4-BE49-F238E27FC236}">
              <a16:creationId xmlns:a16="http://schemas.microsoft.com/office/drawing/2014/main" id="{00000000-0008-0000-0800-000029000000}"/>
            </a:ext>
          </a:extLst>
        </xdr:cNvPr>
        <xdr:cNvSpPr/>
      </xdr:nvSpPr>
      <xdr:spPr>
        <a:xfrm>
          <a:off x="21483541" y="23777006"/>
          <a:ext cx="4432191" cy="1555834"/>
        </a:xfrm>
        <a:prstGeom prst="borderCallout1">
          <a:avLst>
            <a:gd name="adj1" fmla="val -4760"/>
            <a:gd name="adj2" fmla="val 37156"/>
            <a:gd name="adj3" fmla="val -56270"/>
            <a:gd name="adj4" fmla="val 50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表に記載されていない。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結果から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個別モジュールとして設計するため、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EPB1F01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を採用する。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156780</xdr:colOff>
      <xdr:row>87</xdr:row>
      <xdr:rowOff>2217183</xdr:rowOff>
    </xdr:from>
    <xdr:to>
      <xdr:col>35</xdr:col>
      <xdr:colOff>430905</xdr:colOff>
      <xdr:row>87</xdr:row>
      <xdr:rowOff>2742026</xdr:rowOff>
    </xdr:to>
    <xdr:sp macro="" textlink="">
      <xdr:nvSpPr>
        <xdr:cNvPr id="42" name="線吹き出し 1 (枠付き) 41">
          <a:extLst>
            <a:ext uri="{FF2B5EF4-FFF2-40B4-BE49-F238E27FC236}">
              <a16:creationId xmlns:a16="http://schemas.microsoft.com/office/drawing/2014/main" id="{00000000-0008-0000-0800-00002A000000}"/>
            </a:ext>
          </a:extLst>
        </xdr:cNvPr>
        <xdr:cNvSpPr/>
      </xdr:nvSpPr>
      <xdr:spPr>
        <a:xfrm>
          <a:off x="27264930" y="24153258"/>
          <a:ext cx="1493325" cy="524843"/>
        </a:xfrm>
        <a:prstGeom prst="borderCallout1">
          <a:avLst>
            <a:gd name="adj1" fmla="val 52423"/>
            <a:gd name="adj2" fmla="val 83"/>
            <a:gd name="adj3" fmla="val -113466"/>
            <a:gd name="adj4" fmla="val -226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193365</xdr:colOff>
      <xdr:row>87</xdr:row>
      <xdr:rowOff>142122</xdr:rowOff>
    </xdr:from>
    <xdr:to>
      <xdr:col>33</xdr:col>
      <xdr:colOff>247001</xdr:colOff>
      <xdr:row>87</xdr:row>
      <xdr:rowOff>1711336</xdr:rowOff>
    </xdr:to>
    <xdr:sp macro="" textlink="">
      <xdr:nvSpPr>
        <xdr:cNvPr id="43" name="正方形/長方形 42">
          <a:extLst>
            <a:ext uri="{FF2B5EF4-FFF2-40B4-BE49-F238E27FC236}">
              <a16:creationId xmlns:a16="http://schemas.microsoft.com/office/drawing/2014/main" id="{00000000-0008-0000-0800-00002B000000}"/>
            </a:ext>
          </a:extLst>
        </xdr:cNvPr>
        <xdr:cNvSpPr/>
      </xdr:nvSpPr>
      <xdr:spPr>
        <a:xfrm>
          <a:off x="26082315" y="22078197"/>
          <a:ext cx="1272836" cy="156921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504824</xdr:colOff>
      <xdr:row>84</xdr:row>
      <xdr:rowOff>295274</xdr:rowOff>
    </xdr:from>
    <xdr:to>
      <xdr:col>66</xdr:col>
      <xdr:colOff>171449</xdr:colOff>
      <xdr:row>85</xdr:row>
      <xdr:rowOff>304798</xdr:rowOff>
    </xdr:to>
    <xdr:sp macro="" textlink="">
      <xdr:nvSpPr>
        <xdr:cNvPr id="44" name="正方形/長方形 43">
          <a:extLst>
            <a:ext uri="{FF2B5EF4-FFF2-40B4-BE49-F238E27FC236}">
              <a16:creationId xmlns:a16="http://schemas.microsoft.com/office/drawing/2014/main" id="{00000000-0008-0000-0800-00002C000000}"/>
            </a:ext>
          </a:extLst>
        </xdr:cNvPr>
        <xdr:cNvSpPr/>
      </xdr:nvSpPr>
      <xdr:spPr>
        <a:xfrm>
          <a:off x="39804974" y="19697699"/>
          <a:ext cx="7591425" cy="51434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309199</xdr:colOff>
      <xdr:row>81</xdr:row>
      <xdr:rowOff>63441</xdr:rowOff>
    </xdr:from>
    <xdr:to>
      <xdr:col>68</xdr:col>
      <xdr:colOff>287816</xdr:colOff>
      <xdr:row>84</xdr:row>
      <xdr:rowOff>78742</xdr:rowOff>
    </xdr:to>
    <xdr:sp macro="" textlink="">
      <xdr:nvSpPr>
        <xdr:cNvPr id="45" name="線吹き出し 1 (枠付き) 44">
          <a:extLst>
            <a:ext uri="{FF2B5EF4-FFF2-40B4-BE49-F238E27FC236}">
              <a16:creationId xmlns:a16="http://schemas.microsoft.com/office/drawing/2014/main" id="{00000000-0008-0000-0800-00002D000000}"/>
            </a:ext>
          </a:extLst>
        </xdr:cNvPr>
        <xdr:cNvSpPr/>
      </xdr:nvSpPr>
      <xdr:spPr>
        <a:xfrm>
          <a:off x="45705349" y="18932466"/>
          <a:ext cx="3026617" cy="548701"/>
        </a:xfrm>
        <a:prstGeom prst="borderCallout1">
          <a:avLst>
            <a:gd name="adj1" fmla="val 52423"/>
            <a:gd name="adj2" fmla="val 83"/>
            <a:gd name="adj3" fmla="val 138309"/>
            <a:gd name="adj4" fmla="val -227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外部ドメインから機能有無情報を取得する。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561975</xdr:colOff>
      <xdr:row>87</xdr:row>
      <xdr:rowOff>857250</xdr:rowOff>
    </xdr:from>
    <xdr:to>
      <xdr:col>66</xdr:col>
      <xdr:colOff>152400</xdr:colOff>
      <xdr:row>87</xdr:row>
      <xdr:rowOff>2800350</xdr:rowOff>
    </xdr:to>
    <xdr:sp macro="" textlink="">
      <xdr:nvSpPr>
        <xdr:cNvPr id="46" name="正方形/長方形 45">
          <a:extLst>
            <a:ext uri="{FF2B5EF4-FFF2-40B4-BE49-F238E27FC236}">
              <a16:creationId xmlns:a16="http://schemas.microsoft.com/office/drawing/2014/main" id="{00000000-0008-0000-0800-00002E000000}"/>
            </a:ext>
          </a:extLst>
        </xdr:cNvPr>
        <xdr:cNvSpPr/>
      </xdr:nvSpPr>
      <xdr:spPr>
        <a:xfrm>
          <a:off x="39862125" y="22793325"/>
          <a:ext cx="7515225" cy="19431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532090</xdr:colOff>
      <xdr:row>87</xdr:row>
      <xdr:rowOff>2831704</xdr:rowOff>
    </xdr:from>
    <xdr:to>
      <xdr:col>70</xdr:col>
      <xdr:colOff>153180</xdr:colOff>
      <xdr:row>94</xdr:row>
      <xdr:rowOff>48033</xdr:rowOff>
    </xdr:to>
    <xdr:sp macro="" textlink="">
      <xdr:nvSpPr>
        <xdr:cNvPr id="47" name="線吹き出し 1 (枠付き) 46">
          <a:extLst>
            <a:ext uri="{FF2B5EF4-FFF2-40B4-BE49-F238E27FC236}">
              <a16:creationId xmlns:a16="http://schemas.microsoft.com/office/drawing/2014/main" id="{00000000-0008-0000-0800-00002F000000}"/>
            </a:ext>
          </a:extLst>
        </xdr:cNvPr>
        <xdr:cNvSpPr/>
      </xdr:nvSpPr>
      <xdr:spPr>
        <a:xfrm>
          <a:off x="45928240" y="24767779"/>
          <a:ext cx="3888290" cy="2112179"/>
        </a:xfrm>
        <a:prstGeom prst="borderCallout1">
          <a:avLst>
            <a:gd name="adj1" fmla="val 18808"/>
            <a:gd name="adj2" fmla="val -805"/>
            <a:gd name="adj3" fmla="val -11425"/>
            <a:gd name="adj4" fmla="val -79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B_EPBWL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信号を優先順位に従い判定する。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B_EBW,E_EBW2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は、他モジュールの制御で使用される信号のため、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B_EBW,E_EBW2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信号との優先度の判定は考慮せず、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側で、優先度を判定する。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としては、点消灯・点滅要求をレベル通知する。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257002</xdr:colOff>
      <xdr:row>139</xdr:row>
      <xdr:rowOff>104775</xdr:rowOff>
    </xdr:from>
    <xdr:to>
      <xdr:col>29</xdr:col>
      <xdr:colOff>552450</xdr:colOff>
      <xdr:row>151</xdr:row>
      <xdr:rowOff>70970</xdr:rowOff>
    </xdr:to>
    <xdr:sp macro="" textlink="">
      <xdr:nvSpPr>
        <xdr:cNvPr id="52" name="正方形/長方形 51">
          <a:extLst>
            <a:ext uri="{FF2B5EF4-FFF2-40B4-BE49-F238E27FC236}">
              <a16:creationId xmlns:a16="http://schemas.microsoft.com/office/drawing/2014/main" id="{00000000-0008-0000-0800-000034000000}"/>
            </a:ext>
          </a:extLst>
        </xdr:cNvPr>
        <xdr:cNvSpPr/>
      </xdr:nvSpPr>
      <xdr:spPr>
        <a:xfrm>
          <a:off x="24317152" y="34651950"/>
          <a:ext cx="905048" cy="202359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177124</xdr:colOff>
      <xdr:row>135</xdr:row>
      <xdr:rowOff>134743</xdr:rowOff>
    </xdr:from>
    <xdr:to>
      <xdr:col>32</xdr:col>
      <xdr:colOff>472165</xdr:colOff>
      <xdr:row>139</xdr:row>
      <xdr:rowOff>33426</xdr:rowOff>
    </xdr:to>
    <xdr:sp macro="" textlink="">
      <xdr:nvSpPr>
        <xdr:cNvPr id="53" name="線吹き出し 1 (枠付き) 52">
          <a:extLst>
            <a:ext uri="{FF2B5EF4-FFF2-40B4-BE49-F238E27FC236}">
              <a16:creationId xmlns:a16="http://schemas.microsoft.com/office/drawing/2014/main" id="{00000000-0008-0000-0800-000035000000}"/>
            </a:ext>
          </a:extLst>
        </xdr:cNvPr>
        <xdr:cNvSpPr/>
      </xdr:nvSpPr>
      <xdr:spPr>
        <a:xfrm>
          <a:off x="25456474" y="33996118"/>
          <a:ext cx="1514241" cy="584483"/>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28</xdr:col>
      <xdr:colOff>266700</xdr:colOff>
      <xdr:row>153</xdr:row>
      <xdr:rowOff>47625</xdr:rowOff>
    </xdr:from>
    <xdr:to>
      <xdr:col>29</xdr:col>
      <xdr:colOff>533400</xdr:colOff>
      <xdr:row>164</xdr:row>
      <xdr:rowOff>0</xdr:rowOff>
    </xdr:to>
    <xdr:sp macro="" textlink="">
      <xdr:nvSpPr>
        <xdr:cNvPr id="54" name="正方形/長方形 53">
          <a:extLst>
            <a:ext uri="{FF2B5EF4-FFF2-40B4-BE49-F238E27FC236}">
              <a16:creationId xmlns:a16="http://schemas.microsoft.com/office/drawing/2014/main" id="{00000000-0008-0000-0800-000036000000}"/>
            </a:ext>
          </a:extLst>
        </xdr:cNvPr>
        <xdr:cNvSpPr/>
      </xdr:nvSpPr>
      <xdr:spPr>
        <a:xfrm>
          <a:off x="24326850" y="36995100"/>
          <a:ext cx="876300" cy="18383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369381</xdr:colOff>
      <xdr:row>165</xdr:row>
      <xdr:rowOff>11186</xdr:rowOff>
    </xdr:from>
    <xdr:to>
      <xdr:col>31</xdr:col>
      <xdr:colOff>534372</xdr:colOff>
      <xdr:row>170</xdr:row>
      <xdr:rowOff>504938</xdr:rowOff>
    </xdr:to>
    <xdr:sp macro="" textlink="">
      <xdr:nvSpPr>
        <xdr:cNvPr id="55" name="線吹き出し 1 (枠付き) 54">
          <a:extLst>
            <a:ext uri="{FF2B5EF4-FFF2-40B4-BE49-F238E27FC236}">
              <a16:creationId xmlns:a16="http://schemas.microsoft.com/office/drawing/2014/main" id="{00000000-0008-0000-0800-000037000000}"/>
            </a:ext>
          </a:extLst>
        </xdr:cNvPr>
        <xdr:cNvSpPr/>
      </xdr:nvSpPr>
      <xdr:spPr>
        <a:xfrm>
          <a:off x="21991131" y="39035111"/>
          <a:ext cx="4432191" cy="1531977"/>
        </a:xfrm>
        <a:prstGeom prst="borderCallout1">
          <a:avLst>
            <a:gd name="adj1" fmla="val -4760"/>
            <a:gd name="adj2" fmla="val 37156"/>
            <a:gd name="adj3" fmla="val -56270"/>
            <a:gd name="adj4" fmla="val 50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表に記載されていない。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結果から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個別モジュールとして設計するため、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EPB1F01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を採用する。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561975</xdr:colOff>
      <xdr:row>153</xdr:row>
      <xdr:rowOff>57150</xdr:rowOff>
    </xdr:from>
    <xdr:to>
      <xdr:col>33</xdr:col>
      <xdr:colOff>590550</xdr:colOff>
      <xdr:row>164</xdr:row>
      <xdr:rowOff>0</xdr:rowOff>
    </xdr:to>
    <xdr:sp macro="" textlink="">
      <xdr:nvSpPr>
        <xdr:cNvPr id="56" name="正方形/長方形 55">
          <a:extLst>
            <a:ext uri="{FF2B5EF4-FFF2-40B4-BE49-F238E27FC236}">
              <a16:creationId xmlns:a16="http://schemas.microsoft.com/office/drawing/2014/main" id="{00000000-0008-0000-0800-000038000000}"/>
            </a:ext>
          </a:extLst>
        </xdr:cNvPr>
        <xdr:cNvSpPr/>
      </xdr:nvSpPr>
      <xdr:spPr>
        <a:xfrm>
          <a:off x="26450925" y="37004625"/>
          <a:ext cx="1247775" cy="18288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590549</xdr:colOff>
      <xdr:row>139</xdr:row>
      <xdr:rowOff>114300</xdr:rowOff>
    </xdr:from>
    <xdr:to>
      <xdr:col>33</xdr:col>
      <xdr:colOff>599998</xdr:colOff>
      <xdr:row>151</xdr:row>
      <xdr:rowOff>67272</xdr:rowOff>
    </xdr:to>
    <xdr:sp macro="" textlink="">
      <xdr:nvSpPr>
        <xdr:cNvPr id="58" name="正方形/長方形 57">
          <a:extLst>
            <a:ext uri="{FF2B5EF4-FFF2-40B4-BE49-F238E27FC236}">
              <a16:creationId xmlns:a16="http://schemas.microsoft.com/office/drawing/2014/main" id="{00000000-0008-0000-0800-00003A000000}"/>
            </a:ext>
          </a:extLst>
        </xdr:cNvPr>
        <xdr:cNvSpPr/>
      </xdr:nvSpPr>
      <xdr:spPr>
        <a:xfrm>
          <a:off x="26479499" y="34661475"/>
          <a:ext cx="1228649" cy="201037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283671</xdr:colOff>
      <xdr:row>135</xdr:row>
      <xdr:rowOff>149262</xdr:rowOff>
    </xdr:from>
    <xdr:to>
      <xdr:col>36</xdr:col>
      <xdr:colOff>578712</xdr:colOff>
      <xdr:row>139</xdr:row>
      <xdr:rowOff>59873</xdr:rowOff>
    </xdr:to>
    <xdr:sp macro="" textlink="">
      <xdr:nvSpPr>
        <xdr:cNvPr id="59" name="線吹き出し 1 (枠付き) 58">
          <a:extLst>
            <a:ext uri="{FF2B5EF4-FFF2-40B4-BE49-F238E27FC236}">
              <a16:creationId xmlns:a16="http://schemas.microsoft.com/office/drawing/2014/main" id="{00000000-0008-0000-0800-00003B000000}"/>
            </a:ext>
          </a:extLst>
        </xdr:cNvPr>
        <xdr:cNvSpPr/>
      </xdr:nvSpPr>
      <xdr:spPr>
        <a:xfrm>
          <a:off x="28001421" y="34010637"/>
          <a:ext cx="1514241" cy="596411"/>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157906</xdr:colOff>
      <xdr:row>83</xdr:row>
      <xdr:rowOff>49138</xdr:rowOff>
    </xdr:from>
    <xdr:to>
      <xdr:col>33</xdr:col>
      <xdr:colOff>222747</xdr:colOff>
      <xdr:row>86</xdr:row>
      <xdr:rowOff>1417305</xdr:rowOff>
    </xdr:to>
    <xdr:sp macro="" textlink="">
      <xdr:nvSpPr>
        <xdr:cNvPr id="60" name="正方形/長方形 59">
          <a:extLst>
            <a:ext uri="{FF2B5EF4-FFF2-40B4-BE49-F238E27FC236}">
              <a16:creationId xmlns:a16="http://schemas.microsoft.com/office/drawing/2014/main" id="{00000000-0008-0000-0800-00003C000000}"/>
            </a:ext>
          </a:extLst>
        </xdr:cNvPr>
        <xdr:cNvSpPr/>
      </xdr:nvSpPr>
      <xdr:spPr>
        <a:xfrm>
          <a:off x="26046856" y="19280113"/>
          <a:ext cx="1284041" cy="237781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241687</xdr:colOff>
      <xdr:row>80</xdr:row>
      <xdr:rowOff>17016</xdr:rowOff>
    </xdr:from>
    <xdr:to>
      <xdr:col>36</xdr:col>
      <xdr:colOff>536728</xdr:colOff>
      <xdr:row>83</xdr:row>
      <xdr:rowOff>49049</xdr:rowOff>
    </xdr:to>
    <xdr:sp macro="" textlink="">
      <xdr:nvSpPr>
        <xdr:cNvPr id="61" name="線吹き出し 1 (枠付き) 60">
          <a:extLst>
            <a:ext uri="{FF2B5EF4-FFF2-40B4-BE49-F238E27FC236}">
              <a16:creationId xmlns:a16="http://schemas.microsoft.com/office/drawing/2014/main" id="{00000000-0008-0000-0800-00003D000000}"/>
            </a:ext>
          </a:extLst>
        </xdr:cNvPr>
        <xdr:cNvSpPr/>
      </xdr:nvSpPr>
      <xdr:spPr>
        <a:xfrm>
          <a:off x="27959437" y="18695541"/>
          <a:ext cx="1514241" cy="584483"/>
        </a:xfrm>
        <a:prstGeom prst="borderCallout1">
          <a:avLst>
            <a:gd name="adj1" fmla="val 52423"/>
            <a:gd name="adj2" fmla="val 83"/>
            <a:gd name="adj3" fmla="val 118982"/>
            <a:gd name="adj4" fmla="val -463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536728</xdr:colOff>
      <xdr:row>81</xdr:row>
      <xdr:rowOff>118758</xdr:rowOff>
    </xdr:from>
    <xdr:to>
      <xdr:col>53</xdr:col>
      <xdr:colOff>504824</xdr:colOff>
      <xdr:row>85</xdr:row>
      <xdr:rowOff>47624</xdr:rowOff>
    </xdr:to>
    <xdr:cxnSp macro="">
      <xdr:nvCxnSpPr>
        <xdr:cNvPr id="62" name="直線コネクタ 61">
          <a:extLst>
            <a:ext uri="{FF2B5EF4-FFF2-40B4-BE49-F238E27FC236}">
              <a16:creationId xmlns:a16="http://schemas.microsoft.com/office/drawing/2014/main" id="{00000000-0008-0000-0800-00003E000000}"/>
            </a:ext>
          </a:extLst>
        </xdr:cNvPr>
        <xdr:cNvCxnSpPr>
          <a:stCxn id="61" idx="0"/>
          <a:endCxn id="44" idx="1"/>
        </xdr:cNvCxnSpPr>
      </xdr:nvCxnSpPr>
      <xdr:spPr>
        <a:xfrm>
          <a:off x="29473678" y="18987783"/>
          <a:ext cx="10331296" cy="96709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536728</xdr:colOff>
      <xdr:row>81</xdr:row>
      <xdr:rowOff>118758</xdr:rowOff>
    </xdr:from>
    <xdr:to>
      <xdr:col>53</xdr:col>
      <xdr:colOff>561975</xdr:colOff>
      <xdr:row>87</xdr:row>
      <xdr:rowOff>1828800</xdr:rowOff>
    </xdr:to>
    <xdr:cxnSp macro="">
      <xdr:nvCxnSpPr>
        <xdr:cNvPr id="63" name="直線コネクタ 62">
          <a:extLst>
            <a:ext uri="{FF2B5EF4-FFF2-40B4-BE49-F238E27FC236}">
              <a16:creationId xmlns:a16="http://schemas.microsoft.com/office/drawing/2014/main" id="{00000000-0008-0000-0800-00003F000000}"/>
            </a:ext>
          </a:extLst>
        </xdr:cNvPr>
        <xdr:cNvCxnSpPr>
          <a:stCxn id="61" idx="0"/>
          <a:endCxn id="46" idx="1"/>
        </xdr:cNvCxnSpPr>
      </xdr:nvCxnSpPr>
      <xdr:spPr>
        <a:xfrm>
          <a:off x="29473678" y="18987783"/>
          <a:ext cx="10388447" cy="477709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57150</xdr:colOff>
      <xdr:row>41</xdr:row>
      <xdr:rowOff>11920</xdr:rowOff>
    </xdr:from>
    <xdr:to>
      <xdr:col>33</xdr:col>
      <xdr:colOff>59548</xdr:colOff>
      <xdr:row>56</xdr:row>
      <xdr:rowOff>9525</xdr:rowOff>
    </xdr:to>
    <xdr:sp macro="" textlink="">
      <xdr:nvSpPr>
        <xdr:cNvPr id="64" name="正方形/長方形 63">
          <a:extLst>
            <a:ext uri="{FF2B5EF4-FFF2-40B4-BE49-F238E27FC236}">
              <a16:creationId xmlns:a16="http://schemas.microsoft.com/office/drawing/2014/main" id="{00000000-0008-0000-0800-000040000000}"/>
            </a:ext>
          </a:extLst>
        </xdr:cNvPr>
        <xdr:cNvSpPr/>
      </xdr:nvSpPr>
      <xdr:spPr>
        <a:xfrm>
          <a:off x="25946100" y="9775045"/>
          <a:ext cx="1221598" cy="479820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425450</xdr:colOff>
      <xdr:row>37</xdr:row>
      <xdr:rowOff>66020</xdr:rowOff>
    </xdr:from>
    <xdr:to>
      <xdr:col>36</xdr:col>
      <xdr:colOff>110891</xdr:colOff>
      <xdr:row>40</xdr:row>
      <xdr:rowOff>148081</xdr:rowOff>
    </xdr:to>
    <xdr:sp macro="" textlink="">
      <xdr:nvSpPr>
        <xdr:cNvPr id="65" name="線吹き出し 1 (枠付き) 64">
          <a:extLst>
            <a:ext uri="{FF2B5EF4-FFF2-40B4-BE49-F238E27FC236}">
              <a16:creationId xmlns:a16="http://schemas.microsoft.com/office/drawing/2014/main" id="{00000000-0008-0000-0800-000041000000}"/>
            </a:ext>
          </a:extLst>
        </xdr:cNvPr>
        <xdr:cNvSpPr/>
      </xdr:nvSpPr>
      <xdr:spPr>
        <a:xfrm>
          <a:off x="27533600" y="9143345"/>
          <a:ext cx="1514241" cy="596411"/>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295275</xdr:colOff>
      <xdr:row>171</xdr:row>
      <xdr:rowOff>1619250</xdr:rowOff>
    </xdr:from>
    <xdr:to>
      <xdr:col>27</xdr:col>
      <xdr:colOff>533400</xdr:colOff>
      <xdr:row>247</xdr:row>
      <xdr:rowOff>76200</xdr:rowOff>
    </xdr:to>
    <xdr:sp macro="" textlink="">
      <xdr:nvSpPr>
        <xdr:cNvPr id="67" name="正方形/長方形 66">
          <a:extLst>
            <a:ext uri="{FF2B5EF4-FFF2-40B4-BE49-F238E27FC236}">
              <a16:creationId xmlns:a16="http://schemas.microsoft.com/office/drawing/2014/main" id="{00000000-0008-0000-0800-000043000000}"/>
            </a:ext>
          </a:extLst>
        </xdr:cNvPr>
        <xdr:cNvSpPr/>
      </xdr:nvSpPr>
      <xdr:spPr>
        <a:xfrm>
          <a:off x="23136225" y="43376850"/>
          <a:ext cx="847725" cy="13335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245071</xdr:colOff>
      <xdr:row>171</xdr:row>
      <xdr:rowOff>376680</xdr:rowOff>
    </xdr:from>
    <xdr:to>
      <xdr:col>32</xdr:col>
      <xdr:colOff>543688</xdr:colOff>
      <xdr:row>171</xdr:row>
      <xdr:rowOff>1366724</xdr:rowOff>
    </xdr:to>
    <xdr:sp macro="" textlink="">
      <xdr:nvSpPr>
        <xdr:cNvPr id="68" name="線吹き出し 1 (枠付き) 67">
          <a:extLst>
            <a:ext uri="{FF2B5EF4-FFF2-40B4-BE49-F238E27FC236}">
              <a16:creationId xmlns:a16="http://schemas.microsoft.com/office/drawing/2014/main" id="{00000000-0008-0000-0800-000044000000}"/>
            </a:ext>
          </a:extLst>
        </xdr:cNvPr>
        <xdr:cNvSpPr/>
      </xdr:nvSpPr>
      <xdr:spPr>
        <a:xfrm>
          <a:off x="24305221" y="42134280"/>
          <a:ext cx="2737017" cy="990044"/>
        </a:xfrm>
        <a:prstGeom prst="borderCallout1">
          <a:avLst>
            <a:gd name="adj1" fmla="val 52423"/>
            <a:gd name="adj2" fmla="val 83"/>
            <a:gd name="adj3" fmla="val 135262"/>
            <a:gd name="adj4" fmla="val -181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表示するメッセージによって、電源状態が「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」で異なる。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を分割する。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231703</xdr:colOff>
      <xdr:row>255</xdr:row>
      <xdr:rowOff>28575</xdr:rowOff>
    </xdr:from>
    <xdr:to>
      <xdr:col>32</xdr:col>
      <xdr:colOff>371475</xdr:colOff>
      <xdr:row>266</xdr:row>
      <xdr:rowOff>123367</xdr:rowOff>
    </xdr:to>
    <xdr:sp macro="" textlink="">
      <xdr:nvSpPr>
        <xdr:cNvPr id="69" name="正方形/長方形 68">
          <a:extLst>
            <a:ext uri="{FF2B5EF4-FFF2-40B4-BE49-F238E27FC236}">
              <a16:creationId xmlns:a16="http://schemas.microsoft.com/office/drawing/2014/main" id="{00000000-0008-0000-0800-000045000000}"/>
            </a:ext>
          </a:extLst>
        </xdr:cNvPr>
        <xdr:cNvSpPr/>
      </xdr:nvSpPr>
      <xdr:spPr>
        <a:xfrm>
          <a:off x="25511053" y="58035825"/>
          <a:ext cx="1358972" cy="198074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526343</xdr:colOff>
      <xdr:row>270</xdr:row>
      <xdr:rowOff>118120</xdr:rowOff>
    </xdr:from>
    <xdr:to>
      <xdr:col>39</xdr:col>
      <xdr:colOff>214084</xdr:colOff>
      <xdr:row>273</xdr:row>
      <xdr:rowOff>147366</xdr:rowOff>
    </xdr:to>
    <xdr:sp macro="" textlink="">
      <xdr:nvSpPr>
        <xdr:cNvPr id="70" name="線吹き出し 1 (枠付き) 69">
          <a:extLst>
            <a:ext uri="{FF2B5EF4-FFF2-40B4-BE49-F238E27FC236}">
              <a16:creationId xmlns:a16="http://schemas.microsoft.com/office/drawing/2014/main" id="{00000000-0008-0000-0800-000046000000}"/>
            </a:ext>
          </a:extLst>
        </xdr:cNvPr>
        <xdr:cNvSpPr/>
      </xdr:nvSpPr>
      <xdr:spPr>
        <a:xfrm>
          <a:off x="26415293" y="60697120"/>
          <a:ext cx="4564541" cy="543596"/>
        </a:xfrm>
        <a:prstGeom prst="borderCallout1">
          <a:avLst>
            <a:gd name="adj1" fmla="val -10570"/>
            <a:gd name="adj2" fmla="val 5808"/>
            <a:gd name="adj3" fmla="val -150559"/>
            <a:gd name="adj4" fmla="val -18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REQ13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中は非表示として動作</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668096</xdr:colOff>
      <xdr:row>254</xdr:row>
      <xdr:rowOff>151380</xdr:rowOff>
    </xdr:from>
    <xdr:to>
      <xdr:col>28</xdr:col>
      <xdr:colOff>395349</xdr:colOff>
      <xdr:row>266</xdr:row>
      <xdr:rowOff>110143</xdr:rowOff>
    </xdr:to>
    <xdr:sp macro="" textlink="">
      <xdr:nvSpPr>
        <xdr:cNvPr id="71" name="正方形/長方形 70">
          <a:extLst>
            <a:ext uri="{FF2B5EF4-FFF2-40B4-BE49-F238E27FC236}">
              <a16:creationId xmlns:a16="http://schemas.microsoft.com/office/drawing/2014/main" id="{00000000-0008-0000-0800-000047000000}"/>
            </a:ext>
          </a:extLst>
        </xdr:cNvPr>
        <xdr:cNvSpPr/>
      </xdr:nvSpPr>
      <xdr:spPr>
        <a:xfrm>
          <a:off x="25461671" y="58444380"/>
          <a:ext cx="1784653" cy="201616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305820</xdr:colOff>
      <xdr:row>267</xdr:row>
      <xdr:rowOff>134949</xdr:rowOff>
    </xdr:from>
    <xdr:to>
      <xdr:col>29</xdr:col>
      <xdr:colOff>470811</xdr:colOff>
      <xdr:row>276</xdr:row>
      <xdr:rowOff>52307</xdr:rowOff>
    </xdr:to>
    <xdr:sp macro="" textlink="">
      <xdr:nvSpPr>
        <xdr:cNvPr id="72" name="線吹き出し 1 (枠付き) 71">
          <a:extLst>
            <a:ext uri="{FF2B5EF4-FFF2-40B4-BE49-F238E27FC236}">
              <a16:creationId xmlns:a16="http://schemas.microsoft.com/office/drawing/2014/main" id="{00000000-0008-0000-0800-000048000000}"/>
            </a:ext>
          </a:extLst>
        </xdr:cNvPr>
        <xdr:cNvSpPr/>
      </xdr:nvSpPr>
      <xdr:spPr>
        <a:xfrm>
          <a:off x="20708370" y="60199599"/>
          <a:ext cx="4432191" cy="1460408"/>
        </a:xfrm>
        <a:prstGeom prst="borderCallout1">
          <a:avLst>
            <a:gd name="adj1" fmla="val -4760"/>
            <a:gd name="adj2" fmla="val 37156"/>
            <a:gd name="adj3" fmla="val -93397"/>
            <a:gd name="adj4" fmla="val 50433"/>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表に記載されていない。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結果から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個別モジュールとして設計するため、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EPB1F01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を採用する。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表を確認後、再度検討</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9525</xdr:colOff>
      <xdr:row>230</xdr:row>
      <xdr:rowOff>38100</xdr:rowOff>
    </xdr:from>
    <xdr:to>
      <xdr:col>31</xdr:col>
      <xdr:colOff>114300</xdr:colOff>
      <xdr:row>234</xdr:row>
      <xdr:rowOff>28576</xdr:rowOff>
    </xdr:to>
    <xdr:sp macro="" textlink="">
      <xdr:nvSpPr>
        <xdr:cNvPr id="74" name="正方形/長方形 73">
          <a:extLst>
            <a:ext uri="{FF2B5EF4-FFF2-40B4-BE49-F238E27FC236}">
              <a16:creationId xmlns:a16="http://schemas.microsoft.com/office/drawing/2014/main" id="{00000000-0008-0000-0800-00004A000000}"/>
            </a:ext>
          </a:extLst>
        </xdr:cNvPr>
        <xdr:cNvSpPr/>
      </xdr:nvSpPr>
      <xdr:spPr>
        <a:xfrm>
          <a:off x="25288875" y="53759100"/>
          <a:ext cx="714375" cy="6762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30209</xdr:colOff>
      <xdr:row>188</xdr:row>
      <xdr:rowOff>58698</xdr:rowOff>
    </xdr:from>
    <xdr:to>
      <xdr:col>66</xdr:col>
      <xdr:colOff>430357</xdr:colOff>
      <xdr:row>191</xdr:row>
      <xdr:rowOff>55764</xdr:rowOff>
    </xdr:to>
    <xdr:sp macro="" textlink="">
      <xdr:nvSpPr>
        <xdr:cNvPr id="76" name="正方形/長方形 75">
          <a:extLst>
            <a:ext uri="{FF2B5EF4-FFF2-40B4-BE49-F238E27FC236}">
              <a16:creationId xmlns:a16="http://schemas.microsoft.com/office/drawing/2014/main" id="{00000000-0008-0000-0800-00004C000000}"/>
            </a:ext>
          </a:extLst>
        </xdr:cNvPr>
        <xdr:cNvSpPr/>
      </xdr:nvSpPr>
      <xdr:spPr>
        <a:xfrm>
          <a:off x="40549559" y="46578798"/>
          <a:ext cx="7105748" cy="51141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291934</xdr:colOff>
      <xdr:row>184</xdr:row>
      <xdr:rowOff>146483</xdr:rowOff>
    </xdr:from>
    <xdr:to>
      <xdr:col>66</xdr:col>
      <xdr:colOff>230714</xdr:colOff>
      <xdr:row>187</xdr:row>
      <xdr:rowOff>73479</xdr:rowOff>
    </xdr:to>
    <xdr:sp macro="" textlink="">
      <xdr:nvSpPr>
        <xdr:cNvPr id="77" name="線吹き出し 1 (枠付き) 76">
          <a:extLst>
            <a:ext uri="{FF2B5EF4-FFF2-40B4-BE49-F238E27FC236}">
              <a16:creationId xmlns:a16="http://schemas.microsoft.com/office/drawing/2014/main" id="{00000000-0008-0000-0800-00004D000000}"/>
            </a:ext>
          </a:extLst>
        </xdr:cNvPr>
        <xdr:cNvSpPr/>
      </xdr:nvSpPr>
      <xdr:spPr>
        <a:xfrm>
          <a:off x="44468884" y="45980783"/>
          <a:ext cx="2986780" cy="441346"/>
        </a:xfrm>
        <a:prstGeom prst="borderCallout1">
          <a:avLst>
            <a:gd name="adj1" fmla="val 52423"/>
            <a:gd name="adj2" fmla="val 83"/>
            <a:gd name="adj3" fmla="val 138309"/>
            <a:gd name="adj4" fmla="val -227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外部ドメインから機能有無情報を取得する。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45028</xdr:colOff>
      <xdr:row>191</xdr:row>
      <xdr:rowOff>55764</xdr:rowOff>
    </xdr:from>
    <xdr:to>
      <xdr:col>60</xdr:col>
      <xdr:colOff>535085</xdr:colOff>
      <xdr:row>234</xdr:row>
      <xdr:rowOff>43656</xdr:rowOff>
    </xdr:to>
    <xdr:cxnSp macro="">
      <xdr:nvCxnSpPr>
        <xdr:cNvPr id="80" name="直線コネクタ 79">
          <a:extLst>
            <a:ext uri="{FF2B5EF4-FFF2-40B4-BE49-F238E27FC236}">
              <a16:creationId xmlns:a16="http://schemas.microsoft.com/office/drawing/2014/main" id="{00000000-0008-0000-0800-000050000000}"/>
            </a:ext>
          </a:extLst>
        </xdr:cNvPr>
        <xdr:cNvCxnSpPr>
          <a:cxnSpLocks/>
          <a:endCxn id="76" idx="2"/>
        </xdr:cNvCxnSpPr>
      </xdr:nvCxnSpPr>
      <xdr:spPr>
        <a:xfrm flipV="1">
          <a:off x="34468378" y="47090214"/>
          <a:ext cx="9634057" cy="736024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604155</xdr:colOff>
      <xdr:row>283</xdr:row>
      <xdr:rowOff>35377</xdr:rowOff>
    </xdr:from>
    <xdr:to>
      <xdr:col>29</xdr:col>
      <xdr:colOff>373389</xdr:colOff>
      <xdr:row>288</xdr:row>
      <xdr:rowOff>96603</xdr:rowOff>
    </xdr:to>
    <xdr:sp macro="" textlink="">
      <xdr:nvSpPr>
        <xdr:cNvPr id="83" name="正方形/長方形 82">
          <a:extLst>
            <a:ext uri="{FF2B5EF4-FFF2-40B4-BE49-F238E27FC236}">
              <a16:creationId xmlns:a16="http://schemas.microsoft.com/office/drawing/2014/main" id="{00000000-0008-0000-0800-000053000000}"/>
            </a:ext>
          </a:extLst>
        </xdr:cNvPr>
        <xdr:cNvSpPr/>
      </xdr:nvSpPr>
      <xdr:spPr>
        <a:xfrm>
          <a:off x="19177905" y="62843227"/>
          <a:ext cx="5865234" cy="9184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35833</xdr:colOff>
      <xdr:row>281</xdr:row>
      <xdr:rowOff>8513</xdr:rowOff>
    </xdr:from>
    <xdr:to>
      <xdr:col>33</xdr:col>
      <xdr:colOff>100447</xdr:colOff>
      <xdr:row>283</xdr:row>
      <xdr:rowOff>166600</xdr:rowOff>
    </xdr:to>
    <xdr:sp macro="" textlink="">
      <xdr:nvSpPr>
        <xdr:cNvPr id="84" name="線吹き出し 1 (枠付き) 83">
          <a:extLst>
            <a:ext uri="{FF2B5EF4-FFF2-40B4-BE49-F238E27FC236}">
              <a16:creationId xmlns:a16="http://schemas.microsoft.com/office/drawing/2014/main" id="{00000000-0008-0000-0800-000054000000}"/>
            </a:ext>
          </a:extLst>
        </xdr:cNvPr>
        <xdr:cNvSpPr/>
      </xdr:nvSpPr>
      <xdr:spPr>
        <a:xfrm>
          <a:off x="25315183" y="62473463"/>
          <a:ext cx="1893414" cy="500987"/>
        </a:xfrm>
        <a:prstGeom prst="borderCallout1">
          <a:avLst>
            <a:gd name="adj1" fmla="val 52423"/>
            <a:gd name="adj2" fmla="val 83"/>
            <a:gd name="adj3" fmla="val 119871"/>
            <a:gd name="adj4" fmla="val -199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600076</xdr:colOff>
      <xdr:row>63</xdr:row>
      <xdr:rowOff>161925</xdr:rowOff>
    </xdr:from>
    <xdr:to>
      <xdr:col>35</xdr:col>
      <xdr:colOff>314326</xdr:colOff>
      <xdr:row>67</xdr:row>
      <xdr:rowOff>95251</xdr:rowOff>
    </xdr:to>
    <xdr:sp macro="" textlink="">
      <xdr:nvSpPr>
        <xdr:cNvPr id="85" name="正方形/長方形 84">
          <a:extLst>
            <a:ext uri="{FF2B5EF4-FFF2-40B4-BE49-F238E27FC236}">
              <a16:creationId xmlns:a16="http://schemas.microsoft.com/office/drawing/2014/main" id="{00000000-0008-0000-0800-000055000000}"/>
            </a:ext>
          </a:extLst>
        </xdr:cNvPr>
        <xdr:cNvSpPr/>
      </xdr:nvSpPr>
      <xdr:spPr>
        <a:xfrm>
          <a:off x="19173826" y="15925800"/>
          <a:ext cx="9467850" cy="61912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107172</xdr:colOff>
      <xdr:row>67</xdr:row>
      <xdr:rowOff>148692</xdr:rowOff>
    </xdr:from>
    <xdr:to>
      <xdr:col>41</xdr:col>
      <xdr:colOff>414889</xdr:colOff>
      <xdr:row>76</xdr:row>
      <xdr:rowOff>114424</xdr:rowOff>
    </xdr:to>
    <xdr:sp macro="" textlink="">
      <xdr:nvSpPr>
        <xdr:cNvPr id="86" name="線吹き出し 1 (枠付き) 85">
          <a:extLst>
            <a:ext uri="{FF2B5EF4-FFF2-40B4-BE49-F238E27FC236}">
              <a16:creationId xmlns:a16="http://schemas.microsoft.com/office/drawing/2014/main" id="{00000000-0008-0000-0800-000056000000}"/>
            </a:ext>
          </a:extLst>
        </xdr:cNvPr>
        <xdr:cNvSpPr/>
      </xdr:nvSpPr>
      <xdr:spPr>
        <a:xfrm>
          <a:off x="27824922" y="16598367"/>
          <a:ext cx="4574917" cy="1508782"/>
        </a:xfrm>
        <a:prstGeom prst="borderCallout1">
          <a:avLst>
            <a:gd name="adj1" fmla="val 52423"/>
            <a:gd name="adj2" fmla="val 83"/>
            <a:gd name="adj3" fmla="val -9952"/>
            <a:gd name="adj4" fmla="val -180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中は前回値保持</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中は途絶状態を意識せず、</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通信ソフトから取得したデータをそのまま使用して判定する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36</xdr:col>
      <xdr:colOff>513277</xdr:colOff>
      <xdr:row>57</xdr:row>
      <xdr:rowOff>33646</xdr:rowOff>
    </xdr:from>
    <xdr:to>
      <xdr:col>41</xdr:col>
      <xdr:colOff>588323</xdr:colOff>
      <xdr:row>64</xdr:row>
      <xdr:rowOff>85961</xdr:rowOff>
    </xdr:to>
    <xdr:sp macro="" textlink="">
      <xdr:nvSpPr>
        <xdr:cNvPr id="87" name="線吹き出し 1 (枠付き) 86">
          <a:extLst>
            <a:ext uri="{FF2B5EF4-FFF2-40B4-BE49-F238E27FC236}">
              <a16:creationId xmlns:a16="http://schemas.microsoft.com/office/drawing/2014/main" id="{00000000-0008-0000-0800-000057000000}"/>
            </a:ext>
          </a:extLst>
        </xdr:cNvPr>
        <xdr:cNvSpPr/>
      </xdr:nvSpPr>
      <xdr:spPr>
        <a:xfrm>
          <a:off x="29450227" y="14768821"/>
          <a:ext cx="3123046" cy="1252465"/>
        </a:xfrm>
        <a:prstGeom prst="borderCallout1">
          <a:avLst>
            <a:gd name="adj1" fmla="val 52423"/>
            <a:gd name="adj2" fmla="val 83"/>
            <a:gd name="adj3" fmla="val 118939"/>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通信仕様</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No.3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通信周期、送信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DMSVer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、最大通信遅延許容時間が異なるが、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では考慮していない内容のため、影響無し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33155</xdr:colOff>
      <xdr:row>162</xdr:row>
      <xdr:rowOff>121522</xdr:rowOff>
    </xdr:from>
    <xdr:to>
      <xdr:col>41</xdr:col>
      <xdr:colOff>438807</xdr:colOff>
      <xdr:row>170</xdr:row>
      <xdr:rowOff>166033</xdr:rowOff>
    </xdr:to>
    <xdr:sp macro="" textlink="">
      <xdr:nvSpPr>
        <xdr:cNvPr id="92" name="線吹き出し 1 (枠付き) 91">
          <a:extLst>
            <a:ext uri="{FF2B5EF4-FFF2-40B4-BE49-F238E27FC236}">
              <a16:creationId xmlns:a16="http://schemas.microsoft.com/office/drawing/2014/main" id="{00000000-0008-0000-0800-00005C000000}"/>
            </a:ext>
          </a:extLst>
        </xdr:cNvPr>
        <xdr:cNvSpPr/>
      </xdr:nvSpPr>
      <xdr:spPr>
        <a:xfrm>
          <a:off x="27750905" y="38612047"/>
          <a:ext cx="4672852" cy="1616136"/>
        </a:xfrm>
        <a:prstGeom prst="borderCallout1">
          <a:avLst>
            <a:gd name="adj1" fmla="val 52423"/>
            <a:gd name="adj2" fmla="val 83"/>
            <a:gd name="adj3" fmla="val 149"/>
            <a:gd name="adj4" fmla="val -8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中は前固定値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関わらず、途絶時は非吹鳴とする。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352425</xdr:colOff>
      <xdr:row>234</xdr:row>
      <xdr:rowOff>66675</xdr:rowOff>
    </xdr:from>
    <xdr:to>
      <xdr:col>42</xdr:col>
      <xdr:colOff>104775</xdr:colOff>
      <xdr:row>239</xdr:row>
      <xdr:rowOff>1</xdr:rowOff>
    </xdr:to>
    <xdr:sp macro="" textlink="">
      <xdr:nvSpPr>
        <xdr:cNvPr id="94" name="正方形/長方形 93">
          <a:extLst>
            <a:ext uri="{FF2B5EF4-FFF2-40B4-BE49-F238E27FC236}">
              <a16:creationId xmlns:a16="http://schemas.microsoft.com/office/drawing/2014/main" id="{00000000-0008-0000-0800-00005E000000}"/>
            </a:ext>
          </a:extLst>
        </xdr:cNvPr>
        <xdr:cNvSpPr/>
      </xdr:nvSpPr>
      <xdr:spPr>
        <a:xfrm>
          <a:off x="18316575" y="54473475"/>
          <a:ext cx="14382750" cy="7905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258536</xdr:colOff>
      <xdr:row>226</xdr:row>
      <xdr:rowOff>159025</xdr:rowOff>
    </xdr:from>
    <xdr:to>
      <xdr:col>17</xdr:col>
      <xdr:colOff>819370</xdr:colOff>
      <xdr:row>233</xdr:row>
      <xdr:rowOff>38205</xdr:rowOff>
    </xdr:to>
    <xdr:sp macro="" textlink="">
      <xdr:nvSpPr>
        <xdr:cNvPr id="96" name="線吹き出し 1 (枠付き) 95">
          <a:extLst>
            <a:ext uri="{FF2B5EF4-FFF2-40B4-BE49-F238E27FC236}">
              <a16:creationId xmlns:a16="http://schemas.microsoft.com/office/drawing/2014/main" id="{00000000-0008-0000-0800-000060000000}"/>
            </a:ext>
          </a:extLst>
        </xdr:cNvPr>
        <xdr:cNvSpPr/>
      </xdr:nvSpPr>
      <xdr:spPr>
        <a:xfrm>
          <a:off x="14431736" y="53194225"/>
          <a:ext cx="3504059" cy="1079330"/>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No.14</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TT/BC/PD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判定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にて要求を出すようにする。</a:t>
          </a:r>
        </a:p>
      </xdr:txBody>
    </xdr:sp>
    <xdr:clientData/>
  </xdr:twoCellAnchor>
  <xdr:twoCellAnchor>
    <xdr:from>
      <xdr:col>65</xdr:col>
      <xdr:colOff>367073</xdr:colOff>
      <xdr:row>7</xdr:row>
      <xdr:rowOff>1170693</xdr:rowOff>
    </xdr:from>
    <xdr:to>
      <xdr:col>72</xdr:col>
      <xdr:colOff>485196</xdr:colOff>
      <xdr:row>8</xdr:row>
      <xdr:rowOff>1040433</xdr:rowOff>
    </xdr:to>
    <xdr:sp macro="" textlink="">
      <xdr:nvSpPr>
        <xdr:cNvPr id="13" name="線吹き出し 1 (枠付き) 12">
          <a:extLst>
            <a:ext uri="{FF2B5EF4-FFF2-40B4-BE49-F238E27FC236}">
              <a16:creationId xmlns:a16="http://schemas.microsoft.com/office/drawing/2014/main" id="{00000000-0008-0000-0800-00000D000000}"/>
            </a:ext>
          </a:extLst>
        </xdr:cNvPr>
        <xdr:cNvSpPr/>
      </xdr:nvSpPr>
      <xdr:spPr>
        <a:xfrm>
          <a:off x="46982423" y="2570868"/>
          <a:ext cx="4385323" cy="1565190"/>
        </a:xfrm>
        <a:prstGeom prst="borderCallout1">
          <a:avLst>
            <a:gd name="adj1" fmla="val 52423"/>
            <a:gd name="adj2" fmla="val 83"/>
            <a:gd name="adj3" fmla="val 144132"/>
            <a:gd name="adj4" fmla="val -816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信号を使用しているため、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のブレーキ警告灯判定と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表示判定は、ともに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信号送信条件となる信号で判定するため、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ただし、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表示は電源状態により表示可能なメッセージが異なるため、機能動作電源状態によって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を分割する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298184</xdr:colOff>
      <xdr:row>9</xdr:row>
      <xdr:rowOff>154743</xdr:rowOff>
    </xdr:from>
    <xdr:to>
      <xdr:col>59</xdr:col>
      <xdr:colOff>559340</xdr:colOff>
      <xdr:row>13</xdr:row>
      <xdr:rowOff>108134</xdr:rowOff>
    </xdr:to>
    <xdr:sp macro="" textlink="">
      <xdr:nvSpPr>
        <xdr:cNvPr id="14" name="正方形/長方形 13">
          <a:extLst>
            <a:ext uri="{FF2B5EF4-FFF2-40B4-BE49-F238E27FC236}">
              <a16:creationId xmlns:a16="http://schemas.microsoft.com/office/drawing/2014/main" id="{00000000-0008-0000-0800-00000E000000}"/>
            </a:ext>
          </a:extLst>
        </xdr:cNvPr>
        <xdr:cNvSpPr/>
      </xdr:nvSpPr>
      <xdr:spPr>
        <a:xfrm>
          <a:off x="41427134" y="4431468"/>
          <a:ext cx="2089956" cy="6391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266832</xdr:colOff>
      <xdr:row>13</xdr:row>
      <xdr:rowOff>94914</xdr:rowOff>
    </xdr:from>
    <xdr:to>
      <xdr:col>59</xdr:col>
      <xdr:colOff>548460</xdr:colOff>
      <xdr:row>17</xdr:row>
      <xdr:rowOff>21998</xdr:rowOff>
    </xdr:to>
    <xdr:sp macro="" textlink="">
      <xdr:nvSpPr>
        <xdr:cNvPr id="15" name="正方形/長方形 14">
          <a:extLst>
            <a:ext uri="{FF2B5EF4-FFF2-40B4-BE49-F238E27FC236}">
              <a16:creationId xmlns:a16="http://schemas.microsoft.com/office/drawing/2014/main" id="{00000000-0008-0000-0800-00000F000000}"/>
            </a:ext>
          </a:extLst>
        </xdr:cNvPr>
        <xdr:cNvSpPr/>
      </xdr:nvSpPr>
      <xdr:spPr>
        <a:xfrm>
          <a:off x="41395782" y="5057439"/>
          <a:ext cx="2110428" cy="61288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384681</xdr:colOff>
      <xdr:row>18</xdr:row>
      <xdr:rowOff>159527</xdr:rowOff>
    </xdr:from>
    <xdr:to>
      <xdr:col>71</xdr:col>
      <xdr:colOff>346444</xdr:colOff>
      <xdr:row>25</xdr:row>
      <xdr:rowOff>76912</xdr:rowOff>
    </xdr:to>
    <xdr:sp macro="" textlink="">
      <xdr:nvSpPr>
        <xdr:cNvPr id="16" name="線吹き出し 1 (枠付き) 15">
          <a:extLst>
            <a:ext uri="{FF2B5EF4-FFF2-40B4-BE49-F238E27FC236}">
              <a16:creationId xmlns:a16="http://schemas.microsoft.com/office/drawing/2014/main" id="{00000000-0008-0000-0800-000010000000}"/>
            </a:ext>
          </a:extLst>
        </xdr:cNvPr>
        <xdr:cNvSpPr/>
      </xdr:nvSpPr>
      <xdr:spPr>
        <a:xfrm>
          <a:off x="47000031" y="5979302"/>
          <a:ext cx="3619363" cy="1117535"/>
        </a:xfrm>
        <a:prstGeom prst="borderCallout1">
          <a:avLst>
            <a:gd name="adj1" fmla="val 52423"/>
            <a:gd name="adj2" fmla="val 83"/>
            <a:gd name="adj3" fmla="val -46977"/>
            <a:gd name="adj4" fmla="val -989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回答から、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はシリアル通信実装対象外とし、個別モジュールとして設計する。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チケット：</a:t>
          </a:r>
        </a:p>
      </xdr:txBody>
    </xdr:sp>
    <xdr:clientData/>
  </xdr:twoCellAnchor>
  <xdr:twoCellAnchor>
    <xdr:from>
      <xdr:col>67</xdr:col>
      <xdr:colOff>76273</xdr:colOff>
      <xdr:row>22</xdr:row>
      <xdr:rowOff>101503</xdr:rowOff>
    </xdr:from>
    <xdr:to>
      <xdr:col>69</xdr:col>
      <xdr:colOff>306859</xdr:colOff>
      <xdr:row>24</xdr:row>
      <xdr:rowOff>99629</xdr:rowOff>
    </xdr:to>
    <xdr:sp macro="" textlink="">
      <xdr:nvSpPr>
        <xdr:cNvPr id="17" name="正方形/長方形 16">
          <a:hlinkClick xmlns:r="http://schemas.openxmlformats.org/officeDocument/2006/relationships" r:id="rId14"/>
          <a:extLst>
            <a:ext uri="{FF2B5EF4-FFF2-40B4-BE49-F238E27FC236}">
              <a16:creationId xmlns:a16="http://schemas.microsoft.com/office/drawing/2014/main" id="{00000000-0008-0000-0800-000011000000}"/>
            </a:ext>
          </a:extLst>
        </xdr:cNvPr>
        <xdr:cNvSpPr/>
      </xdr:nvSpPr>
      <xdr:spPr>
        <a:xfrm>
          <a:off x="47910823" y="6607078"/>
          <a:ext cx="1449786" cy="341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METHUD800B-6402</a:t>
          </a:r>
          <a:endParaRPr kumimoji="1" lang="ja-JP" altLang="en-US" sz="1100"/>
        </a:p>
      </xdr:txBody>
    </xdr:sp>
    <xdr:clientData/>
  </xdr:twoCellAnchor>
  <xdr:twoCellAnchor>
    <xdr:from>
      <xdr:col>37</xdr:col>
      <xdr:colOff>46497</xdr:colOff>
      <xdr:row>7</xdr:row>
      <xdr:rowOff>1294304</xdr:rowOff>
    </xdr:from>
    <xdr:to>
      <xdr:col>42</xdr:col>
      <xdr:colOff>545930</xdr:colOff>
      <xdr:row>8</xdr:row>
      <xdr:rowOff>474049</xdr:rowOff>
    </xdr:to>
    <xdr:sp macro="" textlink="">
      <xdr:nvSpPr>
        <xdr:cNvPr id="18" name="線吹き出し 1 (枠付き) 17">
          <a:extLst>
            <a:ext uri="{FF2B5EF4-FFF2-40B4-BE49-F238E27FC236}">
              <a16:creationId xmlns:a16="http://schemas.microsoft.com/office/drawing/2014/main" id="{00000000-0008-0000-0800-000012000000}"/>
            </a:ext>
          </a:extLst>
        </xdr:cNvPr>
        <xdr:cNvSpPr/>
      </xdr:nvSpPr>
      <xdr:spPr>
        <a:xfrm>
          <a:off x="29593047" y="2694479"/>
          <a:ext cx="3547433" cy="875195"/>
        </a:xfrm>
        <a:prstGeom prst="borderCallout1">
          <a:avLst>
            <a:gd name="adj1" fmla="val 151566"/>
            <a:gd name="adj2" fmla="val -30243"/>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MET-M_REMWAR-CSTD-1-07-A-C0.xlsx</a:t>
          </a:r>
        </a:p>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に記載があるため、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有</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581025</xdr:colOff>
      <xdr:row>8</xdr:row>
      <xdr:rowOff>752475</xdr:rowOff>
    </xdr:from>
    <xdr:to>
      <xdr:col>38</xdr:col>
      <xdr:colOff>43542</xdr:colOff>
      <xdr:row>8</xdr:row>
      <xdr:rowOff>1068161</xdr:rowOff>
    </xdr:to>
    <xdr:sp macro="" textlink="">
      <xdr:nvSpPr>
        <xdr:cNvPr id="10" name="正方形/長方形 9">
          <a:extLst>
            <a:ext uri="{FF2B5EF4-FFF2-40B4-BE49-F238E27FC236}">
              <a16:creationId xmlns:a16="http://schemas.microsoft.com/office/drawing/2014/main" id="{00000000-0008-0000-0800-00000A000000}"/>
            </a:ext>
          </a:extLst>
        </xdr:cNvPr>
        <xdr:cNvSpPr/>
      </xdr:nvSpPr>
      <xdr:spPr>
        <a:xfrm>
          <a:off x="19154775" y="3848100"/>
          <a:ext cx="11044917" cy="31568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261858</xdr:colOff>
      <xdr:row>9</xdr:row>
      <xdr:rowOff>63378</xdr:rowOff>
    </xdr:from>
    <xdr:to>
      <xdr:col>51</xdr:col>
      <xdr:colOff>484413</xdr:colOff>
      <xdr:row>17</xdr:row>
      <xdr:rowOff>0</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37741372" y="4319692"/>
          <a:ext cx="832155" cy="125379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46265</xdr:colOff>
      <xdr:row>0</xdr:row>
      <xdr:rowOff>119746</xdr:rowOff>
    </xdr:from>
    <xdr:to>
      <xdr:col>19</xdr:col>
      <xdr:colOff>568780</xdr:colOff>
      <xdr:row>5</xdr:row>
      <xdr:rowOff>70759</xdr:rowOff>
    </xdr:to>
    <xdr:sp macro="" textlink="">
      <xdr:nvSpPr>
        <xdr:cNvPr id="113" name="正方形/長方形 112">
          <a:extLst>
            <a:ext uri="{FF2B5EF4-FFF2-40B4-BE49-F238E27FC236}">
              <a16:creationId xmlns:a16="http://schemas.microsoft.com/office/drawing/2014/main" id="{00000000-0008-0000-0800-000071000000}"/>
            </a:ext>
          </a:extLst>
        </xdr:cNvPr>
        <xdr:cNvSpPr/>
      </xdr:nvSpPr>
      <xdr:spPr>
        <a:xfrm>
          <a:off x="19109872" y="119746"/>
          <a:ext cx="2141765" cy="862692"/>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0-03-A-C0</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からの変更を赤文字で記載</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402771</xdr:colOff>
      <xdr:row>21</xdr:row>
      <xdr:rowOff>108857</xdr:rowOff>
    </xdr:from>
    <xdr:to>
      <xdr:col>13</xdr:col>
      <xdr:colOff>751113</xdr:colOff>
      <xdr:row>28</xdr:row>
      <xdr:rowOff>65314</xdr:rowOff>
    </xdr:to>
    <xdr:sp macro="" textlink="">
      <xdr:nvSpPr>
        <xdr:cNvPr id="117" name="線吹き出し 1 (枠付き) 116">
          <a:extLst>
            <a:ext uri="{FF2B5EF4-FFF2-40B4-BE49-F238E27FC236}">
              <a16:creationId xmlns:a16="http://schemas.microsoft.com/office/drawing/2014/main" id="{00000000-0008-0000-0800-000075000000}"/>
            </a:ext>
          </a:extLst>
        </xdr:cNvPr>
        <xdr:cNvSpPr/>
      </xdr:nvSpPr>
      <xdr:spPr>
        <a:xfrm>
          <a:off x="9318171" y="6346371"/>
          <a:ext cx="4441371" cy="1099457"/>
        </a:xfrm>
        <a:prstGeom prst="borderCallout1">
          <a:avLst>
            <a:gd name="adj1" fmla="val 52423"/>
            <a:gd name="adj2" fmla="val 83"/>
            <a:gd name="adj3" fmla="val -218353"/>
            <a:gd name="adj4" fmla="val -22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p>
      </xdr:txBody>
    </xdr:sp>
    <xdr:clientData/>
  </xdr:twoCellAnchor>
  <xdr:twoCellAnchor>
    <xdr:from>
      <xdr:col>7</xdr:col>
      <xdr:colOff>185056</xdr:colOff>
      <xdr:row>157</xdr:row>
      <xdr:rowOff>65314</xdr:rowOff>
    </xdr:from>
    <xdr:to>
      <xdr:col>11</xdr:col>
      <xdr:colOff>1142999</xdr:colOff>
      <xdr:row>161</xdr:row>
      <xdr:rowOff>119742</xdr:rowOff>
    </xdr:to>
    <xdr:sp macro="" textlink="">
      <xdr:nvSpPr>
        <xdr:cNvPr id="118" name="線吹き出し 1 (枠付き) 117">
          <a:extLst>
            <a:ext uri="{FF2B5EF4-FFF2-40B4-BE49-F238E27FC236}">
              <a16:creationId xmlns:a16="http://schemas.microsoft.com/office/drawing/2014/main" id="{00000000-0008-0000-0800-000076000000}"/>
            </a:ext>
          </a:extLst>
        </xdr:cNvPr>
        <xdr:cNvSpPr/>
      </xdr:nvSpPr>
      <xdr:spPr>
        <a:xfrm>
          <a:off x="7032170" y="36630428"/>
          <a:ext cx="3026229" cy="707571"/>
        </a:xfrm>
        <a:prstGeom prst="borderCallout1">
          <a:avLst>
            <a:gd name="adj1" fmla="val 52423"/>
            <a:gd name="adj2" fmla="val 83"/>
            <a:gd name="adj3" fmla="val -34382"/>
            <a:gd name="adj4" fmla="val -16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20</xdr:col>
      <xdr:colOff>19050</xdr:colOff>
      <xdr:row>264</xdr:row>
      <xdr:rowOff>58510</xdr:rowOff>
    </xdr:from>
    <xdr:to>
      <xdr:col>35</xdr:col>
      <xdr:colOff>440174</xdr:colOff>
      <xdr:row>266</xdr:row>
      <xdr:rowOff>126546</xdr:rowOff>
    </xdr:to>
    <xdr:sp macro="" textlink="">
      <xdr:nvSpPr>
        <xdr:cNvPr id="137" name="正方形/長方形 136">
          <a:extLst>
            <a:ext uri="{FF2B5EF4-FFF2-40B4-BE49-F238E27FC236}">
              <a16:creationId xmlns:a16="http://schemas.microsoft.com/office/drawing/2014/main" id="{00000000-0008-0000-0800-000089000000}"/>
            </a:ext>
          </a:extLst>
        </xdr:cNvPr>
        <xdr:cNvSpPr/>
      </xdr:nvSpPr>
      <xdr:spPr>
        <a:xfrm>
          <a:off x="19202400" y="59608810"/>
          <a:ext cx="9565124" cy="4109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106137</xdr:colOff>
      <xdr:row>262</xdr:row>
      <xdr:rowOff>157843</xdr:rowOff>
    </xdr:from>
    <xdr:to>
      <xdr:col>41</xdr:col>
      <xdr:colOff>174217</xdr:colOff>
      <xdr:row>267</xdr:row>
      <xdr:rowOff>157842</xdr:rowOff>
    </xdr:to>
    <xdr:sp macro="" textlink="">
      <xdr:nvSpPr>
        <xdr:cNvPr id="138" name="線吹き出し 1 (枠付き) 137">
          <a:extLst>
            <a:ext uri="{FF2B5EF4-FFF2-40B4-BE49-F238E27FC236}">
              <a16:creationId xmlns:a16="http://schemas.microsoft.com/office/drawing/2014/main" id="{00000000-0008-0000-0800-00008A000000}"/>
            </a:ext>
          </a:extLst>
        </xdr:cNvPr>
        <xdr:cNvSpPr/>
      </xdr:nvSpPr>
      <xdr:spPr>
        <a:xfrm>
          <a:off x="29043087" y="59365243"/>
          <a:ext cx="3116080" cy="857249"/>
        </a:xfrm>
        <a:prstGeom prst="borderCallout1">
          <a:avLst>
            <a:gd name="adj1" fmla="val 52423"/>
            <a:gd name="adj2" fmla="val 83"/>
            <a:gd name="adj3" fmla="val 52846"/>
            <a:gd name="adj4" fmla="val -1611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通信仕様</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No.6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DMSVer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が異なるが、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では考慮していない内容のため、影響無し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42</xdr:col>
      <xdr:colOff>14968</xdr:colOff>
      <xdr:row>25</xdr:row>
      <xdr:rowOff>53067</xdr:rowOff>
    </xdr:from>
    <xdr:to>
      <xdr:col>64</xdr:col>
      <xdr:colOff>352425</xdr:colOff>
      <xdr:row>50</xdr:row>
      <xdr:rowOff>14307</xdr:rowOff>
    </xdr:to>
    <xdr:pic>
      <xdr:nvPicPr>
        <xdr:cNvPr id="22" name="図 21">
          <a:extLst>
            <a:ext uri="{FF2B5EF4-FFF2-40B4-BE49-F238E27FC236}">
              <a16:creationId xmlns:a16="http://schemas.microsoft.com/office/drawing/2014/main" id="{40802CB5-8A01-311B-EC9E-A7ECDD50EBDD}"/>
            </a:ext>
          </a:extLst>
        </xdr:cNvPr>
        <xdr:cNvPicPr>
          <a:picLocks noChangeAspect="1"/>
        </xdr:cNvPicPr>
      </xdr:nvPicPr>
      <xdr:blipFill>
        <a:blip xmlns:r="http://schemas.openxmlformats.org/officeDocument/2006/relationships" r:embed="rId15"/>
        <a:stretch>
          <a:fillRect/>
        </a:stretch>
      </xdr:blipFill>
      <xdr:spPr>
        <a:xfrm>
          <a:off x="32609518" y="7072992"/>
          <a:ext cx="13748657" cy="4285590"/>
        </a:xfrm>
        <a:prstGeom prst="rect">
          <a:avLst/>
        </a:prstGeom>
      </xdr:spPr>
    </xdr:pic>
    <xdr:clientData/>
  </xdr:twoCellAnchor>
  <xdr:twoCellAnchor editAs="oneCell">
    <xdr:from>
      <xdr:col>42</xdr:col>
      <xdr:colOff>25256</xdr:colOff>
      <xdr:row>49</xdr:row>
      <xdr:rowOff>161926</xdr:rowOff>
    </xdr:from>
    <xdr:to>
      <xdr:col>64</xdr:col>
      <xdr:colOff>361951</xdr:colOff>
      <xdr:row>54</xdr:row>
      <xdr:rowOff>276225</xdr:rowOff>
    </xdr:to>
    <xdr:pic>
      <xdr:nvPicPr>
        <xdr:cNvPr id="32" name="図 31">
          <a:extLst>
            <a:ext uri="{FF2B5EF4-FFF2-40B4-BE49-F238E27FC236}">
              <a16:creationId xmlns:a16="http://schemas.microsoft.com/office/drawing/2014/main" id="{7956C149-7601-9E79-4231-D34804C97B6A}"/>
            </a:ext>
          </a:extLst>
        </xdr:cNvPr>
        <xdr:cNvPicPr>
          <a:picLocks noChangeAspect="1"/>
        </xdr:cNvPicPr>
      </xdr:nvPicPr>
      <xdr:blipFill>
        <a:blip xmlns:r="http://schemas.openxmlformats.org/officeDocument/2006/relationships" r:embed="rId16"/>
        <a:stretch>
          <a:fillRect/>
        </a:stretch>
      </xdr:blipFill>
      <xdr:spPr>
        <a:xfrm>
          <a:off x="32619806" y="11334751"/>
          <a:ext cx="13747895" cy="2657474"/>
        </a:xfrm>
        <a:prstGeom prst="rect">
          <a:avLst/>
        </a:prstGeom>
      </xdr:spPr>
    </xdr:pic>
    <xdr:clientData/>
  </xdr:twoCellAnchor>
  <xdr:twoCellAnchor editAs="oneCell">
    <xdr:from>
      <xdr:col>42</xdr:col>
      <xdr:colOff>27422</xdr:colOff>
      <xdr:row>89</xdr:row>
      <xdr:rowOff>161925</xdr:rowOff>
    </xdr:from>
    <xdr:to>
      <xdr:col>63</xdr:col>
      <xdr:colOff>217346</xdr:colOff>
      <xdr:row>117</xdr:row>
      <xdr:rowOff>130252</xdr:rowOff>
    </xdr:to>
    <xdr:pic>
      <xdr:nvPicPr>
        <xdr:cNvPr id="79" name="図 78">
          <a:extLst>
            <a:ext uri="{FF2B5EF4-FFF2-40B4-BE49-F238E27FC236}">
              <a16:creationId xmlns:a16="http://schemas.microsoft.com/office/drawing/2014/main" id="{D8F4A136-6F3D-2D9B-F01C-D4DF10F198E4}"/>
            </a:ext>
          </a:extLst>
        </xdr:cNvPr>
        <xdr:cNvPicPr>
          <a:picLocks noChangeAspect="1"/>
        </xdr:cNvPicPr>
      </xdr:nvPicPr>
      <xdr:blipFill>
        <a:blip xmlns:r="http://schemas.openxmlformats.org/officeDocument/2006/relationships" r:embed="rId17"/>
        <a:stretch>
          <a:fillRect/>
        </a:stretch>
      </xdr:blipFill>
      <xdr:spPr>
        <a:xfrm>
          <a:off x="32621972" y="26136600"/>
          <a:ext cx="12991524" cy="4768927"/>
        </a:xfrm>
        <a:prstGeom prst="rect">
          <a:avLst/>
        </a:prstGeom>
      </xdr:spPr>
    </xdr:pic>
    <xdr:clientData/>
  </xdr:twoCellAnchor>
  <xdr:twoCellAnchor editAs="oneCell">
    <xdr:from>
      <xdr:col>42</xdr:col>
      <xdr:colOff>28575</xdr:colOff>
      <xdr:row>117</xdr:row>
      <xdr:rowOff>114300</xdr:rowOff>
    </xdr:from>
    <xdr:to>
      <xdr:col>63</xdr:col>
      <xdr:colOff>236394</xdr:colOff>
      <xdr:row>132</xdr:row>
      <xdr:rowOff>56750</xdr:rowOff>
    </xdr:to>
    <xdr:pic>
      <xdr:nvPicPr>
        <xdr:cNvPr id="88" name="図 87">
          <a:extLst>
            <a:ext uri="{FF2B5EF4-FFF2-40B4-BE49-F238E27FC236}">
              <a16:creationId xmlns:a16="http://schemas.microsoft.com/office/drawing/2014/main" id="{A8F02D46-901E-6EC1-609B-C7F7E4F85D7A}"/>
            </a:ext>
          </a:extLst>
        </xdr:cNvPr>
        <xdr:cNvPicPr>
          <a:picLocks noChangeAspect="1"/>
        </xdr:cNvPicPr>
      </xdr:nvPicPr>
      <xdr:blipFill>
        <a:blip xmlns:r="http://schemas.openxmlformats.org/officeDocument/2006/relationships" r:embed="rId18"/>
        <a:stretch>
          <a:fillRect/>
        </a:stretch>
      </xdr:blipFill>
      <xdr:spPr>
        <a:xfrm>
          <a:off x="32623125" y="30889575"/>
          <a:ext cx="13009419" cy="2514200"/>
        </a:xfrm>
        <a:prstGeom prst="rect">
          <a:avLst/>
        </a:prstGeom>
      </xdr:spPr>
    </xdr:pic>
    <xdr:clientData/>
  </xdr:twoCellAnchor>
  <xdr:twoCellAnchor editAs="oneCell">
    <xdr:from>
      <xdr:col>19</xdr:col>
      <xdr:colOff>514350</xdr:colOff>
      <xdr:row>124</xdr:row>
      <xdr:rowOff>133350</xdr:rowOff>
    </xdr:from>
    <xdr:to>
      <xdr:col>24</xdr:col>
      <xdr:colOff>18731</xdr:colOff>
      <xdr:row>128</xdr:row>
      <xdr:rowOff>133264</xdr:rowOff>
    </xdr:to>
    <xdr:pic>
      <xdr:nvPicPr>
        <xdr:cNvPr id="105" name="図 104">
          <a:extLst>
            <a:ext uri="{FF2B5EF4-FFF2-40B4-BE49-F238E27FC236}">
              <a16:creationId xmlns:a16="http://schemas.microsoft.com/office/drawing/2014/main" id="{D970BD3B-FE75-1FA2-7262-3541DA69AC61}"/>
            </a:ext>
          </a:extLst>
        </xdr:cNvPr>
        <xdr:cNvPicPr>
          <a:picLocks noChangeAspect="1"/>
        </xdr:cNvPicPr>
      </xdr:nvPicPr>
      <xdr:blipFill>
        <a:blip xmlns:r="http://schemas.openxmlformats.org/officeDocument/2006/relationships" r:embed="rId19"/>
        <a:stretch>
          <a:fillRect/>
        </a:stretch>
      </xdr:blipFill>
      <xdr:spPr>
        <a:xfrm>
          <a:off x="19088100" y="32108775"/>
          <a:ext cx="2552381" cy="685714"/>
        </a:xfrm>
        <a:prstGeom prst="rect">
          <a:avLst/>
        </a:prstGeom>
      </xdr:spPr>
    </xdr:pic>
    <xdr:clientData/>
  </xdr:twoCellAnchor>
  <xdr:twoCellAnchor editAs="oneCell">
    <xdr:from>
      <xdr:col>24</xdr:col>
      <xdr:colOff>314325</xdr:colOff>
      <xdr:row>124</xdr:row>
      <xdr:rowOff>142875</xdr:rowOff>
    </xdr:from>
    <xdr:to>
      <xdr:col>28</xdr:col>
      <xdr:colOff>437830</xdr:colOff>
      <xdr:row>128</xdr:row>
      <xdr:rowOff>104694</xdr:rowOff>
    </xdr:to>
    <xdr:pic>
      <xdr:nvPicPr>
        <xdr:cNvPr id="212" name="図 211">
          <a:extLst>
            <a:ext uri="{FF2B5EF4-FFF2-40B4-BE49-F238E27FC236}">
              <a16:creationId xmlns:a16="http://schemas.microsoft.com/office/drawing/2014/main" id="{EA337A89-16A6-2EFB-D000-897F8A19BB4E}"/>
            </a:ext>
          </a:extLst>
        </xdr:cNvPr>
        <xdr:cNvPicPr>
          <a:picLocks noChangeAspect="1"/>
        </xdr:cNvPicPr>
      </xdr:nvPicPr>
      <xdr:blipFill>
        <a:blip xmlns:r="http://schemas.openxmlformats.org/officeDocument/2006/relationships" r:embed="rId20"/>
        <a:stretch>
          <a:fillRect/>
        </a:stretch>
      </xdr:blipFill>
      <xdr:spPr>
        <a:xfrm>
          <a:off x="21936075" y="32118300"/>
          <a:ext cx="2561905" cy="647619"/>
        </a:xfrm>
        <a:prstGeom prst="rect">
          <a:avLst/>
        </a:prstGeom>
      </xdr:spPr>
    </xdr:pic>
    <xdr:clientData/>
  </xdr:twoCellAnchor>
  <xdr:twoCellAnchor editAs="oneCell">
    <xdr:from>
      <xdr:col>42</xdr:col>
      <xdr:colOff>19050</xdr:colOff>
      <xdr:row>135</xdr:row>
      <xdr:rowOff>0</xdr:rowOff>
    </xdr:from>
    <xdr:to>
      <xdr:col>64</xdr:col>
      <xdr:colOff>426897</xdr:colOff>
      <xdr:row>165</xdr:row>
      <xdr:rowOff>123164</xdr:rowOff>
    </xdr:to>
    <xdr:pic>
      <xdr:nvPicPr>
        <xdr:cNvPr id="111" name="図 110">
          <a:extLst>
            <a:ext uri="{FF2B5EF4-FFF2-40B4-BE49-F238E27FC236}">
              <a16:creationId xmlns:a16="http://schemas.microsoft.com/office/drawing/2014/main" id="{24C586C7-86F3-70C2-9D81-2BADE31AB807}"/>
            </a:ext>
          </a:extLst>
        </xdr:cNvPr>
        <xdr:cNvPicPr>
          <a:picLocks noChangeAspect="1"/>
        </xdr:cNvPicPr>
      </xdr:nvPicPr>
      <xdr:blipFill>
        <a:blip xmlns:r="http://schemas.openxmlformats.org/officeDocument/2006/relationships" r:embed="rId21"/>
        <a:stretch>
          <a:fillRect/>
        </a:stretch>
      </xdr:blipFill>
      <xdr:spPr>
        <a:xfrm>
          <a:off x="32613600" y="33861375"/>
          <a:ext cx="13819047" cy="5285714"/>
        </a:xfrm>
        <a:prstGeom prst="rect">
          <a:avLst/>
        </a:prstGeom>
      </xdr:spPr>
    </xdr:pic>
    <xdr:clientData/>
  </xdr:twoCellAnchor>
  <xdr:twoCellAnchor editAs="oneCell">
    <xdr:from>
      <xdr:col>42</xdr:col>
      <xdr:colOff>19050</xdr:colOff>
      <xdr:row>165</xdr:row>
      <xdr:rowOff>95250</xdr:rowOff>
    </xdr:from>
    <xdr:to>
      <xdr:col>64</xdr:col>
      <xdr:colOff>426897</xdr:colOff>
      <xdr:row>171</xdr:row>
      <xdr:rowOff>28242</xdr:rowOff>
    </xdr:to>
    <xdr:pic>
      <xdr:nvPicPr>
        <xdr:cNvPr id="112" name="図 111">
          <a:extLst>
            <a:ext uri="{FF2B5EF4-FFF2-40B4-BE49-F238E27FC236}">
              <a16:creationId xmlns:a16="http://schemas.microsoft.com/office/drawing/2014/main" id="{327AE1B5-2885-50B1-075A-EA63AAFE8648}"/>
            </a:ext>
          </a:extLst>
        </xdr:cNvPr>
        <xdr:cNvPicPr>
          <a:picLocks noChangeAspect="1"/>
        </xdr:cNvPicPr>
      </xdr:nvPicPr>
      <xdr:blipFill>
        <a:blip xmlns:r="http://schemas.openxmlformats.org/officeDocument/2006/relationships" r:embed="rId22"/>
        <a:stretch>
          <a:fillRect/>
        </a:stretch>
      </xdr:blipFill>
      <xdr:spPr>
        <a:xfrm>
          <a:off x="32613600" y="39119175"/>
          <a:ext cx="13819047" cy="2666667"/>
        </a:xfrm>
        <a:prstGeom prst="rect">
          <a:avLst/>
        </a:prstGeom>
      </xdr:spPr>
    </xdr:pic>
    <xdr:clientData/>
  </xdr:twoCellAnchor>
  <xdr:twoCellAnchor>
    <xdr:from>
      <xdr:col>42</xdr:col>
      <xdr:colOff>476250</xdr:colOff>
      <xdr:row>231</xdr:row>
      <xdr:rowOff>161925</xdr:rowOff>
    </xdr:from>
    <xdr:to>
      <xdr:col>45</xdr:col>
      <xdr:colOff>161691</xdr:colOff>
      <xdr:row>235</xdr:row>
      <xdr:rowOff>60608</xdr:rowOff>
    </xdr:to>
    <xdr:sp macro="" textlink="">
      <xdr:nvSpPr>
        <xdr:cNvPr id="214" name="線吹き出し 1 (枠付き) 74">
          <a:extLst>
            <a:ext uri="{FF2B5EF4-FFF2-40B4-BE49-F238E27FC236}">
              <a16:creationId xmlns:a16="http://schemas.microsoft.com/office/drawing/2014/main" id="{738D057A-001F-47C7-A8FC-EB0F64912D80}"/>
            </a:ext>
          </a:extLst>
        </xdr:cNvPr>
        <xdr:cNvSpPr/>
      </xdr:nvSpPr>
      <xdr:spPr>
        <a:xfrm>
          <a:off x="33070800" y="54054375"/>
          <a:ext cx="1514241" cy="584483"/>
        </a:xfrm>
        <a:prstGeom prst="borderCallout1">
          <a:avLst>
            <a:gd name="adj1" fmla="val 52423"/>
            <a:gd name="adj2" fmla="val 83"/>
            <a:gd name="adj3" fmla="val 1536"/>
            <a:gd name="adj4" fmla="val -4674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19050</xdr:colOff>
      <xdr:row>283</xdr:row>
      <xdr:rowOff>85725</xdr:rowOff>
    </xdr:from>
    <xdr:to>
      <xdr:col>24</xdr:col>
      <xdr:colOff>182060</xdr:colOff>
      <xdr:row>288</xdr:row>
      <xdr:rowOff>57150</xdr:rowOff>
    </xdr:to>
    <xdr:pic>
      <xdr:nvPicPr>
        <xdr:cNvPr id="215" name="図 214">
          <a:extLst>
            <a:ext uri="{FF2B5EF4-FFF2-40B4-BE49-F238E27FC236}">
              <a16:creationId xmlns:a16="http://schemas.microsoft.com/office/drawing/2014/main" id="{E82EA19D-BF0E-8EC1-2D23-653C5F9AFBB4}"/>
            </a:ext>
          </a:extLst>
        </xdr:cNvPr>
        <xdr:cNvPicPr>
          <a:picLocks noChangeAspect="1"/>
        </xdr:cNvPicPr>
      </xdr:nvPicPr>
      <xdr:blipFill>
        <a:blip xmlns:r="http://schemas.openxmlformats.org/officeDocument/2006/relationships" r:embed="rId23"/>
        <a:stretch>
          <a:fillRect/>
        </a:stretch>
      </xdr:blipFill>
      <xdr:spPr>
        <a:xfrm>
          <a:off x="19202400" y="62893575"/>
          <a:ext cx="2601410" cy="828675"/>
        </a:xfrm>
        <a:prstGeom prst="rect">
          <a:avLst/>
        </a:prstGeom>
      </xdr:spPr>
    </xdr:pic>
    <xdr:clientData/>
  </xdr:twoCellAnchor>
  <xdr:twoCellAnchor editAs="oneCell">
    <xdr:from>
      <xdr:col>24</xdr:col>
      <xdr:colOff>247650</xdr:colOff>
      <xdr:row>283</xdr:row>
      <xdr:rowOff>104775</xdr:rowOff>
    </xdr:from>
    <xdr:to>
      <xdr:col>29</xdr:col>
      <xdr:colOff>256793</xdr:colOff>
      <xdr:row>288</xdr:row>
      <xdr:rowOff>18954</xdr:rowOff>
    </xdr:to>
    <xdr:pic>
      <xdr:nvPicPr>
        <xdr:cNvPr id="216" name="図 215">
          <a:extLst>
            <a:ext uri="{FF2B5EF4-FFF2-40B4-BE49-F238E27FC236}">
              <a16:creationId xmlns:a16="http://schemas.microsoft.com/office/drawing/2014/main" id="{BA5BCA1C-5C64-6FE6-0479-C547C5257CA7}"/>
            </a:ext>
          </a:extLst>
        </xdr:cNvPr>
        <xdr:cNvPicPr>
          <a:picLocks noChangeAspect="1"/>
        </xdr:cNvPicPr>
      </xdr:nvPicPr>
      <xdr:blipFill>
        <a:blip xmlns:r="http://schemas.openxmlformats.org/officeDocument/2006/relationships" r:embed="rId24"/>
        <a:stretch>
          <a:fillRect/>
        </a:stretch>
      </xdr:blipFill>
      <xdr:spPr>
        <a:xfrm>
          <a:off x="21869400" y="62912625"/>
          <a:ext cx="3057143" cy="771429"/>
        </a:xfrm>
        <a:prstGeom prst="rect">
          <a:avLst/>
        </a:prstGeom>
      </xdr:spPr>
    </xdr:pic>
    <xdr:clientData/>
  </xdr:twoCellAnchor>
  <xdr:twoCellAnchor>
    <xdr:from>
      <xdr:col>18</xdr:col>
      <xdr:colOff>352425</xdr:colOff>
      <xdr:row>238</xdr:row>
      <xdr:rowOff>164612</xdr:rowOff>
    </xdr:from>
    <xdr:to>
      <xdr:col>42</xdr:col>
      <xdr:colOff>142875</xdr:colOff>
      <xdr:row>247</xdr:row>
      <xdr:rowOff>95250</xdr:rowOff>
    </xdr:to>
    <xdr:sp macro="" textlink="">
      <xdr:nvSpPr>
        <xdr:cNvPr id="217" name="正方形/長方形 216">
          <a:extLst>
            <a:ext uri="{FF2B5EF4-FFF2-40B4-BE49-F238E27FC236}">
              <a16:creationId xmlns:a16="http://schemas.microsoft.com/office/drawing/2014/main" id="{A5F1D09D-C45B-49FC-9F8C-F7BF39A37CEE}"/>
            </a:ext>
          </a:extLst>
        </xdr:cNvPr>
        <xdr:cNvSpPr/>
      </xdr:nvSpPr>
      <xdr:spPr>
        <a:xfrm>
          <a:off x="18316575" y="55257212"/>
          <a:ext cx="14420850" cy="147368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361950</xdr:colOff>
      <xdr:row>210</xdr:row>
      <xdr:rowOff>57150</xdr:rowOff>
    </xdr:from>
    <xdr:to>
      <xdr:col>42</xdr:col>
      <xdr:colOff>123825</xdr:colOff>
      <xdr:row>215</xdr:row>
      <xdr:rowOff>38100</xdr:rowOff>
    </xdr:to>
    <xdr:sp macro="" textlink="">
      <xdr:nvSpPr>
        <xdr:cNvPr id="221" name="正方形/長方形 220">
          <a:extLst>
            <a:ext uri="{FF2B5EF4-FFF2-40B4-BE49-F238E27FC236}">
              <a16:creationId xmlns:a16="http://schemas.microsoft.com/office/drawing/2014/main" id="{B1131AD1-F444-498A-B8DB-809743303E79}"/>
            </a:ext>
          </a:extLst>
        </xdr:cNvPr>
        <xdr:cNvSpPr/>
      </xdr:nvSpPr>
      <xdr:spPr>
        <a:xfrm>
          <a:off x="18326100" y="50349150"/>
          <a:ext cx="14392275" cy="838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809625</xdr:colOff>
      <xdr:row>208</xdr:row>
      <xdr:rowOff>114300</xdr:rowOff>
    </xdr:from>
    <xdr:to>
      <xdr:col>18</xdr:col>
      <xdr:colOff>304800</xdr:colOff>
      <xdr:row>210</xdr:row>
      <xdr:rowOff>123929</xdr:rowOff>
    </xdr:to>
    <xdr:sp macro="" textlink="">
      <xdr:nvSpPr>
        <xdr:cNvPr id="222" name="線吹き出し 1 (枠付き) 95">
          <a:extLst>
            <a:ext uri="{FF2B5EF4-FFF2-40B4-BE49-F238E27FC236}">
              <a16:creationId xmlns:a16="http://schemas.microsoft.com/office/drawing/2014/main" id="{CA1D618F-DE5B-2F32-FED5-0445C79509A0}"/>
            </a:ext>
          </a:extLst>
        </xdr:cNvPr>
        <xdr:cNvSpPr/>
      </xdr:nvSpPr>
      <xdr:spPr>
        <a:xfrm>
          <a:off x="17078325" y="50063400"/>
          <a:ext cx="1190625" cy="35252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No.9</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742950</xdr:colOff>
      <xdr:row>234</xdr:row>
      <xdr:rowOff>104774</xdr:rowOff>
    </xdr:from>
    <xdr:to>
      <xdr:col>17</xdr:col>
      <xdr:colOff>323850</xdr:colOff>
      <xdr:row>241</xdr:row>
      <xdr:rowOff>133349</xdr:rowOff>
    </xdr:to>
    <xdr:sp macro="" textlink="">
      <xdr:nvSpPr>
        <xdr:cNvPr id="223" name="線吹き出し 1 (枠付き) 95">
          <a:extLst>
            <a:ext uri="{FF2B5EF4-FFF2-40B4-BE49-F238E27FC236}">
              <a16:creationId xmlns:a16="http://schemas.microsoft.com/office/drawing/2014/main" id="{CC21C678-DB5A-DD0B-E85E-5EFFE90BD339}"/>
            </a:ext>
          </a:extLst>
        </xdr:cNvPr>
        <xdr:cNvSpPr/>
      </xdr:nvSpPr>
      <xdr:spPr>
        <a:xfrm>
          <a:off x="14916150" y="54511574"/>
          <a:ext cx="2524125" cy="1228725"/>
        </a:xfrm>
        <a:prstGeom prst="borderCallout1">
          <a:avLst>
            <a:gd name="adj1" fmla="val 102711"/>
            <a:gd name="adj2" fmla="val 86310"/>
            <a:gd name="adj3" fmla="val 116404"/>
            <a:gd name="adj4" fmla="val 1386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No.15,16</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表示するメッセージによって、</a:t>
          </a:r>
          <a:endParaRPr kumimoji="1" lang="en-US" altLang="ja-JP" sz="1200" b="1">
            <a:solidFill>
              <a:srgbClr val="FF0000"/>
            </a:solidFill>
            <a:effectLst/>
            <a:latin typeface="Meiryo UI" panose="020B0604030504040204" pitchFamily="50" charset="-128"/>
            <a:ea typeface="Meiryo UI" panose="020B0604030504040204" pitchFamily="50" charset="-128"/>
            <a:cs typeface="+mn-cs"/>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電源状態が「</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+B</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IG</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」で異なる。</a:t>
          </a:r>
          <a:br>
            <a:rPr kumimoji="1" lang="en-US" altLang="ja-JP" sz="1200" b="1">
              <a:solidFill>
                <a:srgbClr val="FF0000"/>
              </a:solidFill>
              <a:effectLst/>
              <a:latin typeface="Meiryo UI" panose="020B0604030504040204" pitchFamily="50" charset="-128"/>
              <a:ea typeface="Meiryo UI" panose="020B0604030504040204" pitchFamily="50" charset="-128"/>
              <a:cs typeface="+mn-cs"/>
            </a:rPr>
          </a:br>
          <a:r>
            <a:rPr kumimoji="1" lang="ja-JP" altLang="ja-JP" sz="1200" b="1">
              <a:solidFill>
                <a:srgbClr val="FF0000"/>
              </a:solidFill>
              <a:effectLst/>
              <a:latin typeface="Meiryo UI" panose="020B0604030504040204" pitchFamily="50" charset="-128"/>
              <a:ea typeface="Meiryo UI" panose="020B0604030504040204" pitchFamily="50" charset="-128"/>
              <a:cs typeface="+mn-cs"/>
            </a:rPr>
            <a:t>電源状態によって</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CH</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を分割する。</a:t>
          </a:r>
          <a:endParaRPr lang="ja-JP" altLang="ja-JP" sz="14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18</xdr:col>
      <xdr:colOff>361950</xdr:colOff>
      <xdr:row>172</xdr:row>
      <xdr:rowOff>123825</xdr:rowOff>
    </xdr:from>
    <xdr:to>
      <xdr:col>42</xdr:col>
      <xdr:colOff>104775</xdr:colOff>
      <xdr:row>176</xdr:row>
      <xdr:rowOff>142875</xdr:rowOff>
    </xdr:to>
    <xdr:sp macro="" textlink="">
      <xdr:nvSpPr>
        <xdr:cNvPr id="224" name="正方形/長方形 223">
          <a:extLst>
            <a:ext uri="{FF2B5EF4-FFF2-40B4-BE49-F238E27FC236}">
              <a16:creationId xmlns:a16="http://schemas.microsoft.com/office/drawing/2014/main" id="{FB8CFCE6-9FF3-4B19-AC4C-38504998F356}"/>
            </a:ext>
          </a:extLst>
        </xdr:cNvPr>
        <xdr:cNvSpPr/>
      </xdr:nvSpPr>
      <xdr:spPr>
        <a:xfrm>
          <a:off x="18326100" y="43900725"/>
          <a:ext cx="14373225" cy="7048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66675</xdr:colOff>
      <xdr:row>171</xdr:row>
      <xdr:rowOff>1828800</xdr:rowOff>
    </xdr:from>
    <xdr:to>
      <xdr:col>18</xdr:col>
      <xdr:colOff>409575</xdr:colOff>
      <xdr:row>172</xdr:row>
      <xdr:rowOff>162029</xdr:rowOff>
    </xdr:to>
    <xdr:sp macro="" textlink="">
      <xdr:nvSpPr>
        <xdr:cNvPr id="225" name="線吹き出し 1 (枠付き) 95">
          <a:extLst>
            <a:ext uri="{FF2B5EF4-FFF2-40B4-BE49-F238E27FC236}">
              <a16:creationId xmlns:a16="http://schemas.microsoft.com/office/drawing/2014/main" id="{CD8EEDBC-94C6-4658-9B13-059A27D0D9BF}"/>
            </a:ext>
          </a:extLst>
        </xdr:cNvPr>
        <xdr:cNvSpPr/>
      </xdr:nvSpPr>
      <xdr:spPr>
        <a:xfrm>
          <a:off x="17183100" y="43586400"/>
          <a:ext cx="1190625" cy="35252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38100</xdr:colOff>
      <xdr:row>176</xdr:row>
      <xdr:rowOff>57150</xdr:rowOff>
    </xdr:from>
    <xdr:to>
      <xdr:col>18</xdr:col>
      <xdr:colOff>171450</xdr:colOff>
      <xdr:row>180</xdr:row>
      <xdr:rowOff>85725</xdr:rowOff>
    </xdr:to>
    <xdr:sp macro="" textlink="">
      <xdr:nvSpPr>
        <xdr:cNvPr id="226" name="線吹き出し 1 (枠付き) 241">
          <a:extLst>
            <a:ext uri="{FF2B5EF4-FFF2-40B4-BE49-F238E27FC236}">
              <a16:creationId xmlns:a16="http://schemas.microsoft.com/office/drawing/2014/main" id="{ADCF8749-C7C6-4819-9BB2-00074D86914F}"/>
            </a:ext>
          </a:extLst>
        </xdr:cNvPr>
        <xdr:cNvSpPr/>
      </xdr:nvSpPr>
      <xdr:spPr>
        <a:xfrm>
          <a:off x="16306800" y="44519850"/>
          <a:ext cx="1828800" cy="714375"/>
        </a:xfrm>
        <a:prstGeom prst="borderCallout1">
          <a:avLst>
            <a:gd name="adj1" fmla="val 48645"/>
            <a:gd name="adj2" fmla="val -635"/>
            <a:gd name="adj3" fmla="val 127705"/>
            <a:gd name="adj4" fmla="val -60871"/>
          </a:avLst>
        </a:prstGeom>
        <a:solidFill>
          <a:schemeClr val="accent5">
            <a:lumMod val="20000"/>
            <a:lumOff val="80000"/>
          </a:schemeClr>
        </a:solidFill>
        <a:ln w="28575">
          <a:solidFill>
            <a:srgbClr val="4F81B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No.2,No.9</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No.15,No.16</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p>
      </xdr:txBody>
    </xdr:sp>
    <xdr:clientData/>
  </xdr:twoCellAnchor>
  <xdr:twoCellAnchor>
    <xdr:from>
      <xdr:col>16</xdr:col>
      <xdr:colOff>38100</xdr:colOff>
      <xdr:row>176</xdr:row>
      <xdr:rowOff>47625</xdr:rowOff>
    </xdr:from>
    <xdr:to>
      <xdr:col>18</xdr:col>
      <xdr:colOff>171450</xdr:colOff>
      <xdr:row>180</xdr:row>
      <xdr:rowOff>76200</xdr:rowOff>
    </xdr:to>
    <xdr:sp macro="" textlink="">
      <xdr:nvSpPr>
        <xdr:cNvPr id="228" name="線吹き出し 1 (枠付き) 241">
          <a:extLst>
            <a:ext uri="{FF2B5EF4-FFF2-40B4-BE49-F238E27FC236}">
              <a16:creationId xmlns:a16="http://schemas.microsoft.com/office/drawing/2014/main" id="{5ABDBD1F-8D2B-46C7-A749-81F11327C87A}"/>
            </a:ext>
          </a:extLst>
        </xdr:cNvPr>
        <xdr:cNvSpPr/>
      </xdr:nvSpPr>
      <xdr:spPr>
        <a:xfrm>
          <a:off x="16306800" y="44510325"/>
          <a:ext cx="1828800" cy="714375"/>
        </a:xfrm>
        <a:prstGeom prst="borderCallout1">
          <a:avLst>
            <a:gd name="adj1" fmla="val 48645"/>
            <a:gd name="adj2" fmla="val -635"/>
            <a:gd name="adj3" fmla="val -41628"/>
            <a:gd name="adj4" fmla="val -65038"/>
          </a:avLst>
        </a:prstGeom>
        <a:solidFill>
          <a:schemeClr val="accent5">
            <a:lumMod val="20000"/>
            <a:lumOff val="80000"/>
          </a:schemeClr>
        </a:solidFill>
        <a:ln w="28575">
          <a:solidFill>
            <a:srgbClr val="4F81B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No.2,No.9</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No.15,No.16</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p>
      </xdr:txBody>
    </xdr:sp>
    <xdr:clientData/>
  </xdr:twoCellAnchor>
  <xdr:twoCellAnchor editAs="oneCell">
    <xdr:from>
      <xdr:col>26</xdr:col>
      <xdr:colOff>626424</xdr:colOff>
      <xdr:row>95</xdr:row>
      <xdr:rowOff>65562</xdr:rowOff>
    </xdr:from>
    <xdr:to>
      <xdr:col>28</xdr:col>
      <xdr:colOff>363682</xdr:colOff>
      <xdr:row>106</xdr:row>
      <xdr:rowOff>69273</xdr:rowOff>
    </xdr:to>
    <xdr:sp macro="" textlink="">
      <xdr:nvSpPr>
        <xdr:cNvPr id="108" name="正方形/長方形 107">
          <a:extLst>
            <a:ext uri="{FF2B5EF4-FFF2-40B4-BE49-F238E27FC236}">
              <a16:creationId xmlns:a16="http://schemas.microsoft.com/office/drawing/2014/main" id="{10C8B6C4-D098-4F85-B0E8-DCDA5B3AEECF}"/>
            </a:ext>
          </a:extLst>
        </xdr:cNvPr>
        <xdr:cNvSpPr/>
      </xdr:nvSpPr>
      <xdr:spPr>
        <a:xfrm>
          <a:off x="26188060" y="27497562"/>
          <a:ext cx="1122713" cy="190871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193469</xdr:colOff>
      <xdr:row>87</xdr:row>
      <xdr:rowOff>2915217</xdr:rowOff>
    </xdr:from>
    <xdr:to>
      <xdr:col>22</xdr:col>
      <xdr:colOff>174649</xdr:colOff>
      <xdr:row>87</xdr:row>
      <xdr:rowOff>3359829</xdr:rowOff>
    </xdr:to>
    <xdr:sp macro="" textlink="">
      <xdr:nvSpPr>
        <xdr:cNvPr id="110" name="線吹き出し 1 (枠付き) 93">
          <a:extLst>
            <a:ext uri="{FF2B5EF4-FFF2-40B4-BE49-F238E27FC236}">
              <a16:creationId xmlns:a16="http://schemas.microsoft.com/office/drawing/2014/main" id="{9106F77A-28E9-4830-8B6F-9387173E0D7F}"/>
            </a:ext>
          </a:extLst>
        </xdr:cNvPr>
        <xdr:cNvSpPr/>
      </xdr:nvSpPr>
      <xdr:spPr>
        <a:xfrm>
          <a:off x="21598742" y="25186399"/>
          <a:ext cx="1366634" cy="444612"/>
        </a:xfrm>
        <a:prstGeom prst="borderCallout1">
          <a:avLst>
            <a:gd name="adj1" fmla="val 97130"/>
            <a:gd name="adj2" fmla="val 25584"/>
            <a:gd name="adj3" fmla="val 517260"/>
            <a:gd name="adj4" fmla="val 3271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editAs="oneCell">
    <xdr:from>
      <xdr:col>31</xdr:col>
      <xdr:colOff>132608</xdr:colOff>
      <xdr:row>98</xdr:row>
      <xdr:rowOff>117519</xdr:rowOff>
    </xdr:from>
    <xdr:to>
      <xdr:col>33</xdr:col>
      <xdr:colOff>184068</xdr:colOff>
      <xdr:row>105</xdr:row>
      <xdr:rowOff>155864</xdr:rowOff>
    </xdr:to>
    <xdr:sp macro="" textlink="">
      <xdr:nvSpPr>
        <xdr:cNvPr id="115" name="正方形/長方形 114">
          <a:extLst>
            <a:ext uri="{FF2B5EF4-FFF2-40B4-BE49-F238E27FC236}">
              <a16:creationId xmlns:a16="http://schemas.microsoft.com/office/drawing/2014/main" id="{78A5D769-6189-4CA2-B6B5-F2E10F8B144A}"/>
            </a:ext>
          </a:extLst>
        </xdr:cNvPr>
        <xdr:cNvSpPr/>
      </xdr:nvSpPr>
      <xdr:spPr>
        <a:xfrm>
          <a:off x="29157881" y="28069064"/>
          <a:ext cx="1436914" cy="125061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615142</xdr:colOff>
      <xdr:row>87</xdr:row>
      <xdr:rowOff>2961409</xdr:rowOff>
    </xdr:from>
    <xdr:to>
      <xdr:col>37</xdr:col>
      <xdr:colOff>596321</xdr:colOff>
      <xdr:row>87</xdr:row>
      <xdr:rowOff>3403332</xdr:rowOff>
    </xdr:to>
    <xdr:sp macro="" textlink="">
      <xdr:nvSpPr>
        <xdr:cNvPr id="120" name="線吹き出し 1 (枠付き) 95">
          <a:extLst>
            <a:ext uri="{FF2B5EF4-FFF2-40B4-BE49-F238E27FC236}">
              <a16:creationId xmlns:a16="http://schemas.microsoft.com/office/drawing/2014/main" id="{C1964FAB-CA09-4D2E-8252-FB5DCED114C2}"/>
            </a:ext>
          </a:extLst>
        </xdr:cNvPr>
        <xdr:cNvSpPr/>
      </xdr:nvSpPr>
      <xdr:spPr>
        <a:xfrm>
          <a:off x="32411324" y="25232591"/>
          <a:ext cx="1366633" cy="441923"/>
        </a:xfrm>
        <a:prstGeom prst="borderCallout1">
          <a:avLst>
            <a:gd name="adj1" fmla="val 89576"/>
            <a:gd name="adj2" fmla="val 31920"/>
            <a:gd name="adj3" fmla="val 625512"/>
            <a:gd name="adj4" fmla="val -1779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138544</xdr:colOff>
      <xdr:row>111</xdr:row>
      <xdr:rowOff>115043</xdr:rowOff>
    </xdr:from>
    <xdr:to>
      <xdr:col>33</xdr:col>
      <xdr:colOff>124389</xdr:colOff>
      <xdr:row>115</xdr:row>
      <xdr:rowOff>86591</xdr:rowOff>
    </xdr:to>
    <xdr:sp macro="" textlink="">
      <xdr:nvSpPr>
        <xdr:cNvPr id="121" name="正方形/長方形 120">
          <a:extLst>
            <a:ext uri="{FF2B5EF4-FFF2-40B4-BE49-F238E27FC236}">
              <a16:creationId xmlns:a16="http://schemas.microsoft.com/office/drawing/2014/main" id="{307CA773-6EA0-4E16-BF7A-479A49BBB5A1}"/>
            </a:ext>
          </a:extLst>
        </xdr:cNvPr>
        <xdr:cNvSpPr/>
      </xdr:nvSpPr>
      <xdr:spPr>
        <a:xfrm>
          <a:off x="29163817" y="30317952"/>
          <a:ext cx="1371299" cy="6642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462643</xdr:colOff>
      <xdr:row>118</xdr:row>
      <xdr:rowOff>108857</xdr:rowOff>
    </xdr:from>
    <xdr:to>
      <xdr:col>36</xdr:col>
      <xdr:colOff>473605</xdr:colOff>
      <xdr:row>120</xdr:row>
      <xdr:rowOff>124663</xdr:rowOff>
    </xdr:to>
    <xdr:sp macro="" textlink="">
      <xdr:nvSpPr>
        <xdr:cNvPr id="123" name="線吹き出し 1 (枠付き) 100">
          <a:extLst>
            <a:ext uri="{FF2B5EF4-FFF2-40B4-BE49-F238E27FC236}">
              <a16:creationId xmlns:a16="http://schemas.microsoft.com/office/drawing/2014/main" id="{57FFEF9F-98B6-40A8-9112-6AD816AC63E4}"/>
            </a:ext>
          </a:extLst>
        </xdr:cNvPr>
        <xdr:cNvSpPr/>
      </xdr:nvSpPr>
      <xdr:spPr>
        <a:xfrm>
          <a:off x="31350857" y="31881536"/>
          <a:ext cx="1371677" cy="369591"/>
        </a:xfrm>
        <a:prstGeom prst="borderCallout1">
          <a:avLst>
            <a:gd name="adj1" fmla="val 52423"/>
            <a:gd name="adj2" fmla="val 83"/>
            <a:gd name="adj3" fmla="val -143953"/>
            <a:gd name="adj4" fmla="val -782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途絶時は消灯</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4116663</xdr:colOff>
      <xdr:row>33</xdr:row>
      <xdr:rowOff>86591</xdr:rowOff>
    </xdr:from>
    <xdr:to>
      <xdr:col>9</xdr:col>
      <xdr:colOff>189896</xdr:colOff>
      <xdr:row>36</xdr:row>
      <xdr:rowOff>50981</xdr:rowOff>
    </xdr:to>
    <xdr:sp macro="" textlink="">
      <xdr:nvSpPr>
        <xdr:cNvPr id="128" name="線吹き出し 1 (枠付き) 96">
          <a:extLst>
            <a:ext uri="{FF2B5EF4-FFF2-40B4-BE49-F238E27FC236}">
              <a16:creationId xmlns:a16="http://schemas.microsoft.com/office/drawing/2014/main" id="{C7527D1E-3EC5-4457-96B5-541FB0505C2A}"/>
            </a:ext>
          </a:extLst>
        </xdr:cNvPr>
        <xdr:cNvSpPr/>
      </xdr:nvSpPr>
      <xdr:spPr>
        <a:xfrm>
          <a:off x="4726263" y="8422871"/>
          <a:ext cx="2763593" cy="467310"/>
        </a:xfrm>
        <a:prstGeom prst="borderCallout1">
          <a:avLst>
            <a:gd name="adj1" fmla="val 52423"/>
            <a:gd name="adj2" fmla="val 83"/>
            <a:gd name="adj3" fmla="val 475431"/>
            <a:gd name="adj4" fmla="val -707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面企画では対応必要なため追加。</a:t>
          </a:r>
          <a:endParaRPr kumimoji="1" lang="en-US" altLang="ja-JP" sz="14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658091</xdr:colOff>
      <xdr:row>46</xdr:row>
      <xdr:rowOff>142518</xdr:rowOff>
    </xdr:from>
    <xdr:to>
      <xdr:col>17</xdr:col>
      <xdr:colOff>242455</xdr:colOff>
      <xdr:row>65</xdr:row>
      <xdr:rowOff>87842</xdr:rowOff>
    </xdr:to>
    <xdr:sp macro="" textlink="">
      <xdr:nvSpPr>
        <xdr:cNvPr id="129" name="正方形/長方形 128">
          <a:extLst>
            <a:ext uri="{FF2B5EF4-FFF2-40B4-BE49-F238E27FC236}">
              <a16:creationId xmlns:a16="http://schemas.microsoft.com/office/drawing/2014/main" id="{4363A145-9698-4FED-A626-3235D2BEE1DB}"/>
            </a:ext>
          </a:extLst>
        </xdr:cNvPr>
        <xdr:cNvSpPr/>
      </xdr:nvSpPr>
      <xdr:spPr>
        <a:xfrm>
          <a:off x="658091" y="10914427"/>
          <a:ext cx="18669000" cy="552177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541020</xdr:colOff>
      <xdr:row>87</xdr:row>
      <xdr:rowOff>3771900</xdr:rowOff>
    </xdr:from>
    <xdr:to>
      <xdr:col>41</xdr:col>
      <xdr:colOff>168843</xdr:colOff>
      <xdr:row>122</xdr:row>
      <xdr:rowOff>53341</xdr:rowOff>
    </xdr:to>
    <xdr:sp macro="" textlink="">
      <xdr:nvSpPr>
        <xdr:cNvPr id="107" name="正方形/長方形 106">
          <a:extLst>
            <a:ext uri="{FF2B5EF4-FFF2-40B4-BE49-F238E27FC236}">
              <a16:creationId xmlns:a16="http://schemas.microsoft.com/office/drawing/2014/main" id="{119422C0-679E-4D57-A9E0-8271E9906104}"/>
            </a:ext>
          </a:extLst>
        </xdr:cNvPr>
        <xdr:cNvSpPr/>
      </xdr:nvSpPr>
      <xdr:spPr>
        <a:xfrm>
          <a:off x="19110960" y="25458420"/>
          <a:ext cx="13039023" cy="585216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bitbucket/scm/aip_tp/tmcapp_ict1_alert.git" TargetMode="Externa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aip01.dndev.net/svn/aip/tmcapp/sd/evidence/trunk/02_Design/01_Vom/Alert/03_Component/alert_design.pptx" TargetMode="Externa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23080-D86B-4B74-95F5-9A8DA31D9FB1}">
  <sheetPr>
    <tabColor theme="5"/>
  </sheetPr>
  <dimension ref="C1:AM57"/>
  <sheetViews>
    <sheetView showGridLines="0" tabSelected="1" view="pageBreakPreview" zoomScale="85" zoomScaleNormal="100" zoomScaleSheetLayoutView="85" workbookViewId="0">
      <selection activeCell="BI22" sqref="BI22"/>
    </sheetView>
  </sheetViews>
  <sheetFormatPr defaultColWidth="8.125" defaultRowHeight="15.75"/>
  <cols>
    <col min="1" max="52" width="2.125" style="275" customWidth="1"/>
    <col min="53" max="16384" width="8.125" style="27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76"/>
    </row>
    <row r="11" spans="6:20" ht="13.15" customHeight="1"/>
    <row r="12" spans="6:20" ht="13.15" customHeight="1"/>
    <row r="13" spans="6:20" ht="13.15" customHeight="1">
      <c r="T13" s="277" t="str">
        <f ca="1">MID(CELL("filename",A1),FIND("[",CELL("filename",A1))+1,FIND("]",CELL("filename",A1))-FIND("[",CELL("filename",A1))-1)</f>
        <v>alert_C_EPB-CSTD-0-05-A-C0.xlsx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78"/>
      <c r="V32" s="278"/>
    </row>
    <row r="33" spans="3:39" ht="13.15" customHeight="1">
      <c r="M33" s="279"/>
      <c r="N33" s="279"/>
      <c r="O33" s="279"/>
      <c r="P33" s="279"/>
      <c r="Q33" s="279"/>
      <c r="AF33" s="279"/>
      <c r="AG33" s="279"/>
      <c r="AH33" s="279"/>
      <c r="AI33" s="279"/>
      <c r="AJ33" s="279"/>
    </row>
    <row r="34" spans="3:39" ht="13.15" customHeight="1">
      <c r="Y34" s="278" t="s">
        <v>494</v>
      </c>
    </row>
    <row r="35" spans="3:39" ht="13.15" customHeight="1">
      <c r="Y35" s="298" t="s">
        <v>495</v>
      </c>
      <c r="Z35" s="299"/>
      <c r="AA35" s="299"/>
      <c r="AB35" s="299"/>
      <c r="AC35" s="300"/>
      <c r="AD35" s="298" t="s">
        <v>496</v>
      </c>
      <c r="AE35" s="299"/>
      <c r="AF35" s="299"/>
      <c r="AG35" s="299"/>
      <c r="AH35" s="300"/>
      <c r="AI35" s="298" t="s">
        <v>497</v>
      </c>
      <c r="AJ35" s="299"/>
      <c r="AK35" s="299"/>
      <c r="AL35" s="299"/>
      <c r="AM35" s="300"/>
    </row>
    <row r="36" spans="3:39" ht="13.15" customHeight="1">
      <c r="D36" s="279"/>
      <c r="E36" s="280"/>
      <c r="F36" s="279"/>
      <c r="G36" s="279"/>
      <c r="I36" s="279"/>
      <c r="J36" s="280"/>
      <c r="K36" s="279"/>
      <c r="L36" s="279"/>
      <c r="M36" s="279"/>
      <c r="N36" s="279"/>
      <c r="O36" s="280"/>
      <c r="P36" s="279"/>
      <c r="Q36" s="279"/>
      <c r="W36" s="279"/>
      <c r="X36" s="280"/>
      <c r="Y36" s="281"/>
      <c r="Z36" s="282"/>
      <c r="AA36" s="282"/>
      <c r="AB36" s="282"/>
      <c r="AC36" s="283"/>
      <c r="AD36" s="281"/>
      <c r="AE36" s="282"/>
      <c r="AF36" s="282"/>
      <c r="AG36" s="282"/>
      <c r="AH36" s="283"/>
      <c r="AI36" s="281"/>
      <c r="AJ36" s="282"/>
      <c r="AK36" s="282"/>
      <c r="AL36" s="282"/>
      <c r="AM36" s="283"/>
    </row>
    <row r="37" spans="3:39" ht="13.15" customHeight="1">
      <c r="Y37" s="284"/>
      <c r="AC37" s="285"/>
      <c r="AD37" s="284"/>
      <c r="AH37" s="285"/>
      <c r="AI37" s="284"/>
      <c r="AM37" s="285"/>
    </row>
    <row r="38" spans="3:39" ht="13.15" customHeight="1">
      <c r="Y38" s="284"/>
      <c r="Z38" s="279"/>
      <c r="AA38" s="280" t="s">
        <v>498</v>
      </c>
      <c r="AB38" s="279"/>
      <c r="AC38" s="286"/>
      <c r="AD38" s="284"/>
      <c r="AE38" s="279"/>
      <c r="AF38" s="280" t="s">
        <v>499</v>
      </c>
      <c r="AG38" s="279"/>
      <c r="AH38" s="286"/>
      <c r="AI38" s="287"/>
      <c r="AJ38" s="279"/>
      <c r="AK38" s="280" t="s">
        <v>500</v>
      </c>
      <c r="AL38" s="279"/>
      <c r="AM38" s="286"/>
    </row>
    <row r="39" spans="3:39" ht="13.15" customHeight="1">
      <c r="Y39" s="284"/>
      <c r="AC39" s="285"/>
      <c r="AD39" s="284"/>
      <c r="AH39" s="285"/>
      <c r="AI39" s="284"/>
      <c r="AM39" s="285"/>
    </row>
    <row r="40" spans="3:39" ht="13.15" customHeight="1">
      <c r="C40" s="278"/>
      <c r="V40" s="278"/>
      <c r="Y40" s="288"/>
      <c r="Z40" s="289"/>
      <c r="AA40" s="289"/>
      <c r="AB40" s="289"/>
      <c r="AC40" s="290"/>
      <c r="AD40" s="288"/>
      <c r="AE40" s="289"/>
      <c r="AF40" s="289"/>
      <c r="AG40" s="289"/>
      <c r="AH40" s="290"/>
      <c r="AI40" s="288"/>
      <c r="AJ40" s="289"/>
      <c r="AK40" s="289"/>
      <c r="AL40" s="289"/>
      <c r="AM40" s="290"/>
    </row>
    <row r="41" spans="3:39" ht="13.15" customHeight="1"/>
    <row r="42" spans="3:39" ht="13.15" customHeight="1">
      <c r="Y42" s="278" t="s">
        <v>501</v>
      </c>
    </row>
    <row r="43" spans="3:39" ht="13.15" customHeight="1">
      <c r="Y43" s="298" t="s">
        <v>495</v>
      </c>
      <c r="Z43" s="299"/>
      <c r="AA43" s="299"/>
      <c r="AB43" s="299"/>
      <c r="AC43" s="300"/>
      <c r="AD43" s="298" t="s">
        <v>496</v>
      </c>
      <c r="AE43" s="299"/>
      <c r="AF43" s="299"/>
      <c r="AG43" s="299"/>
      <c r="AH43" s="300"/>
      <c r="AI43" s="298" t="s">
        <v>497</v>
      </c>
      <c r="AJ43" s="299"/>
      <c r="AK43" s="299"/>
      <c r="AL43" s="299"/>
      <c r="AM43" s="300"/>
    </row>
    <row r="44" spans="3:39" ht="13.15" customHeight="1">
      <c r="D44" s="279"/>
      <c r="E44" s="280"/>
      <c r="F44" s="279"/>
      <c r="G44" s="279"/>
      <c r="H44" s="279"/>
      <c r="I44" s="279"/>
      <c r="J44" s="280"/>
      <c r="K44" s="279"/>
      <c r="L44" s="279"/>
      <c r="M44" s="279"/>
      <c r="N44" s="279"/>
      <c r="O44" s="280"/>
      <c r="P44" s="279"/>
      <c r="Q44" s="279"/>
      <c r="W44" s="279"/>
      <c r="X44" s="280"/>
      <c r="Y44" s="281"/>
      <c r="Z44" s="282"/>
      <c r="AA44" s="282"/>
      <c r="AB44" s="282"/>
      <c r="AC44" s="283"/>
      <c r="AD44" s="282"/>
      <c r="AE44" s="282"/>
      <c r="AF44" s="282"/>
      <c r="AG44" s="282"/>
      <c r="AH44" s="283"/>
      <c r="AI44" s="281"/>
      <c r="AJ44" s="282"/>
      <c r="AK44" s="282"/>
      <c r="AL44" s="282"/>
      <c r="AM44" s="283"/>
    </row>
    <row r="45" spans="3:39" ht="13.15" customHeight="1">
      <c r="Y45" s="284"/>
      <c r="AC45" s="285"/>
      <c r="AH45" s="285"/>
      <c r="AI45" s="284"/>
      <c r="AM45" s="285"/>
    </row>
    <row r="46" spans="3:39" ht="13.15" customHeight="1">
      <c r="Y46" s="284"/>
      <c r="Z46" s="279"/>
      <c r="AA46" s="280" t="s">
        <v>502</v>
      </c>
      <c r="AB46" s="279"/>
      <c r="AC46" s="286"/>
      <c r="AD46" s="279"/>
      <c r="AE46" s="279"/>
      <c r="AF46" s="280" t="s">
        <v>503</v>
      </c>
      <c r="AG46" s="279"/>
      <c r="AH46" s="286"/>
      <c r="AI46" s="287"/>
      <c r="AJ46" s="279"/>
      <c r="AK46" s="280" t="s">
        <v>504</v>
      </c>
      <c r="AL46" s="279"/>
      <c r="AM46" s="286"/>
    </row>
    <row r="47" spans="3:39" ht="13.15" customHeight="1">
      <c r="Y47" s="284"/>
      <c r="AC47" s="285"/>
      <c r="AH47" s="285"/>
      <c r="AI47" s="284"/>
      <c r="AM47" s="285"/>
    </row>
    <row r="48" spans="3:39" ht="13.15" customHeight="1">
      <c r="C48" s="278"/>
      <c r="V48" s="278"/>
      <c r="Y48" s="288"/>
      <c r="Z48" s="289"/>
      <c r="AA48" s="289"/>
      <c r="AB48" s="289"/>
      <c r="AC48" s="290"/>
      <c r="AD48" s="289"/>
      <c r="AE48" s="289"/>
      <c r="AF48" s="289"/>
      <c r="AG48" s="289"/>
      <c r="AH48" s="290"/>
      <c r="AI48" s="288"/>
      <c r="AJ48" s="289"/>
      <c r="AK48" s="289"/>
      <c r="AL48" s="289"/>
      <c r="AM48" s="290"/>
    </row>
    <row r="49" spans="4:39" ht="13.15" customHeight="1"/>
    <row r="50" spans="4:39" ht="13.15" customHeight="1">
      <c r="Y50" s="278" t="s">
        <v>505</v>
      </c>
    </row>
    <row r="51" spans="4:39" ht="13.15" customHeight="1">
      <c r="Y51" s="298" t="s">
        <v>495</v>
      </c>
      <c r="Z51" s="299"/>
      <c r="AA51" s="299"/>
      <c r="AB51" s="299"/>
      <c r="AC51" s="300"/>
      <c r="AD51" s="298" t="s">
        <v>496</v>
      </c>
      <c r="AE51" s="299"/>
      <c r="AF51" s="299"/>
      <c r="AG51" s="299"/>
      <c r="AH51" s="300"/>
      <c r="AI51" s="298" t="s">
        <v>497</v>
      </c>
      <c r="AJ51" s="299"/>
      <c r="AK51" s="299"/>
      <c r="AL51" s="299"/>
      <c r="AM51" s="300"/>
    </row>
    <row r="52" spans="4:39" ht="13.15" customHeight="1">
      <c r="D52" s="279"/>
      <c r="E52" s="280"/>
      <c r="F52" s="279"/>
      <c r="G52" s="279"/>
      <c r="H52" s="279"/>
      <c r="I52" s="279"/>
      <c r="J52" s="280"/>
      <c r="K52" s="279"/>
      <c r="L52" s="279"/>
      <c r="M52" s="279"/>
      <c r="N52" s="279"/>
      <c r="O52" s="280"/>
      <c r="P52" s="279"/>
      <c r="Q52" s="279"/>
      <c r="W52" s="279"/>
      <c r="X52" s="280"/>
      <c r="Y52" s="281"/>
      <c r="Z52" s="282"/>
      <c r="AA52" s="282"/>
      <c r="AB52" s="282"/>
      <c r="AC52" s="283"/>
      <c r="AD52" s="282"/>
      <c r="AE52" s="282"/>
      <c r="AF52" s="282"/>
      <c r="AG52" s="282"/>
      <c r="AH52" s="283"/>
      <c r="AI52" s="281"/>
      <c r="AJ52" s="282"/>
      <c r="AK52" s="282"/>
      <c r="AL52" s="282"/>
      <c r="AM52" s="283"/>
    </row>
    <row r="53" spans="4:39" ht="13.15" customHeight="1">
      <c r="Y53" s="284"/>
      <c r="AC53" s="285"/>
      <c r="AH53" s="285"/>
      <c r="AI53" s="284"/>
      <c r="AM53" s="285"/>
    </row>
    <row r="54" spans="4:39" ht="13.15" customHeight="1">
      <c r="Y54" s="284"/>
      <c r="Z54" s="279"/>
      <c r="AA54" s="280" t="s">
        <v>506</v>
      </c>
      <c r="AB54" s="279"/>
      <c r="AC54" s="286"/>
      <c r="AD54" s="279"/>
      <c r="AE54" s="279"/>
      <c r="AF54" s="280" t="s">
        <v>507</v>
      </c>
      <c r="AG54" s="279"/>
      <c r="AH54" s="286"/>
      <c r="AI54" s="287"/>
      <c r="AJ54" s="279"/>
      <c r="AK54" s="280" t="s">
        <v>500</v>
      </c>
      <c r="AL54" s="279"/>
      <c r="AM54" s="286"/>
    </row>
    <row r="55" spans="4:39" ht="13.15" customHeight="1">
      <c r="Y55" s="284"/>
      <c r="AC55" s="285"/>
      <c r="AH55" s="285"/>
      <c r="AI55" s="284"/>
      <c r="AM55" s="285"/>
    </row>
    <row r="56" spans="4:39" ht="13.15" customHeight="1">
      <c r="Y56" s="288"/>
      <c r="Z56" s="289"/>
      <c r="AA56" s="289"/>
      <c r="AB56" s="289"/>
      <c r="AC56" s="290"/>
      <c r="AD56" s="289"/>
      <c r="AE56" s="289"/>
      <c r="AF56" s="289"/>
      <c r="AG56" s="289"/>
      <c r="AH56" s="290"/>
      <c r="AI56" s="288"/>
      <c r="AJ56" s="289"/>
      <c r="AK56" s="289"/>
      <c r="AL56" s="289"/>
      <c r="AM56" s="290"/>
    </row>
    <row r="57" spans="4:39" ht="13.15" customHeight="1">
      <c r="AK57" s="275" t="s">
        <v>508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A4" zoomScale="85" zoomScaleNormal="85" workbookViewId="0">
      <selection activeCell="G1" sqref="G1:V1048576"/>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309" t="s">
        <v>14</v>
      </c>
      <c r="J2" s="309"/>
      <c r="K2" s="309"/>
      <c r="L2" s="309"/>
      <c r="M2" s="309"/>
      <c r="N2" s="309"/>
      <c r="O2" s="309"/>
      <c r="P2" s="309"/>
      <c r="Q2" s="309"/>
      <c r="R2" s="309"/>
    </row>
    <row r="3" spans="2:24" ht="25.5" customHeight="1">
      <c r="C3" s="6"/>
      <c r="D3" s="10" t="str">
        <f ca="1">REPLACE(LEFT(CELL("filename",$B$1),FIND(".xls",CELL("filename",$B$1))-1),1,FIND("[",CELL("filename",$B$1)),)</f>
        <v>alert_C_EPB-CSTD-0-05-A-C0</v>
      </c>
      <c r="E3" s="6"/>
      <c r="F3" s="6"/>
      <c r="H3" s="8" t="s">
        <v>178</v>
      </c>
      <c r="I3" s="310" t="s">
        <v>177</v>
      </c>
      <c r="J3" s="311"/>
      <c r="K3" s="311"/>
      <c r="L3" s="311"/>
      <c r="M3" s="311"/>
      <c r="N3" s="311"/>
      <c r="O3" s="311"/>
      <c r="P3" s="311"/>
      <c r="Q3" s="311"/>
      <c r="R3" s="311"/>
    </row>
    <row r="4" spans="2:24" ht="25.5" customHeight="1">
      <c r="C4" s="6"/>
      <c r="D4" s="6"/>
      <c r="E4" s="23" t="str">
        <f>DGET(B8:C15,"Ver.",H4:H5)</f>
        <v>1.2.1</v>
      </c>
      <c r="F4" s="6"/>
      <c r="H4" s="9" t="s">
        <v>15</v>
      </c>
    </row>
    <row r="5" spans="2:24" ht="25.5" customHeight="1">
      <c r="C5" s="6"/>
      <c r="D5" s="6"/>
      <c r="E5" s="6"/>
      <c r="F5" s="6"/>
      <c r="H5" s="11">
        <f>MAX(B9:B15)</f>
        <v>4</v>
      </c>
    </row>
    <row r="6" spans="2:24" ht="14.25" thickBot="1"/>
    <row r="7" spans="2:24">
      <c r="C7" s="303" t="s">
        <v>0</v>
      </c>
      <c r="D7" s="304"/>
      <c r="E7" s="305" t="s">
        <v>2</v>
      </c>
      <c r="F7" s="305"/>
      <c r="G7" s="306" t="s">
        <v>5</v>
      </c>
      <c r="H7" s="306"/>
      <c r="I7" s="306"/>
      <c r="J7" s="306"/>
      <c r="K7" s="306"/>
      <c r="L7" s="306"/>
      <c r="M7" s="307" t="s">
        <v>12</v>
      </c>
      <c r="N7" s="307"/>
      <c r="O7" s="307"/>
      <c r="P7" s="307"/>
      <c r="Q7" s="307"/>
      <c r="R7" s="308"/>
      <c r="S7" s="301" t="s">
        <v>509</v>
      </c>
      <c r="T7" s="301"/>
      <c r="U7" s="301"/>
      <c r="V7" s="301"/>
      <c r="W7" s="301"/>
      <c r="X7" s="302"/>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91" t="s">
        <v>11</v>
      </c>
      <c r="S8" s="16" t="s">
        <v>510</v>
      </c>
      <c r="T8" s="16" t="s">
        <v>7</v>
      </c>
      <c r="U8" s="16" t="s">
        <v>8</v>
      </c>
      <c r="V8" s="16" t="s">
        <v>9</v>
      </c>
      <c r="W8" s="16" t="s">
        <v>10</v>
      </c>
      <c r="X8" s="292" t="s">
        <v>11</v>
      </c>
    </row>
    <row r="9" spans="2:24" ht="257.25" thickTop="1">
      <c r="B9" s="9">
        <f>IF(C9=0,0,ROW()-ROW($B$8))</f>
        <v>1</v>
      </c>
      <c r="C9" s="294" t="s">
        <v>219</v>
      </c>
      <c r="D9" s="295" t="s">
        <v>229</v>
      </c>
      <c r="E9" s="296" t="s">
        <v>30</v>
      </c>
      <c r="F9" s="296" t="s">
        <v>220</v>
      </c>
      <c r="G9" s="296" t="s">
        <v>30</v>
      </c>
      <c r="H9" s="296" t="s">
        <v>30</v>
      </c>
      <c r="I9" s="296" t="s">
        <v>30</v>
      </c>
      <c r="J9" s="296" t="s">
        <v>30</v>
      </c>
      <c r="K9" s="296" t="s">
        <v>30</v>
      </c>
      <c r="L9" s="296" t="s">
        <v>30</v>
      </c>
      <c r="M9" s="296"/>
      <c r="N9" s="297"/>
      <c r="O9" s="296"/>
      <c r="P9" s="297"/>
      <c r="Q9" s="296" t="s">
        <v>228</v>
      </c>
      <c r="R9" s="297">
        <v>44364</v>
      </c>
      <c r="S9" s="29" t="s">
        <v>30</v>
      </c>
      <c r="T9" s="211" t="s">
        <v>30</v>
      </c>
      <c r="U9" s="1" t="s">
        <v>30</v>
      </c>
      <c r="V9" s="211" t="s">
        <v>30</v>
      </c>
      <c r="W9" s="1" t="s">
        <v>30</v>
      </c>
      <c r="X9" s="209" t="s">
        <v>30</v>
      </c>
    </row>
    <row r="10" spans="2:24" ht="121.5">
      <c r="B10" s="9">
        <f t="shared" ref="B10:B13" si="0">IF(C10=0,0,ROW()-ROW($B$8))</f>
        <v>2</v>
      </c>
      <c r="C10" s="2" t="s">
        <v>463</v>
      </c>
      <c r="D10" s="253" t="s">
        <v>464</v>
      </c>
      <c r="E10" s="13" t="s">
        <v>30</v>
      </c>
      <c r="F10" s="13" t="s">
        <v>220</v>
      </c>
      <c r="G10" s="13" t="s">
        <v>30</v>
      </c>
      <c r="H10" s="13" t="s">
        <v>30</v>
      </c>
      <c r="I10" s="13" t="s">
        <v>30</v>
      </c>
      <c r="J10" s="13" t="s">
        <v>30</v>
      </c>
      <c r="K10" s="13" t="s">
        <v>30</v>
      </c>
      <c r="L10" s="13" t="s">
        <v>30</v>
      </c>
      <c r="M10" s="1"/>
      <c r="N10" s="211"/>
      <c r="O10" s="1"/>
      <c r="P10" s="211"/>
      <c r="Q10" s="1" t="s">
        <v>462</v>
      </c>
      <c r="R10" s="211">
        <v>44575</v>
      </c>
      <c r="S10" s="29" t="s">
        <v>30</v>
      </c>
      <c r="T10" s="211" t="s">
        <v>30</v>
      </c>
      <c r="U10" s="1" t="s">
        <v>30</v>
      </c>
      <c r="V10" s="211" t="s">
        <v>30</v>
      </c>
      <c r="W10" s="1" t="s">
        <v>30</v>
      </c>
      <c r="X10" s="209" t="s">
        <v>30</v>
      </c>
    </row>
    <row r="11" spans="2:24" ht="202.5">
      <c r="B11" s="9">
        <f t="shared" si="0"/>
        <v>3</v>
      </c>
      <c r="C11" s="2" t="s">
        <v>474</v>
      </c>
      <c r="D11" s="210" t="s">
        <v>492</v>
      </c>
      <c r="E11" s="13" t="s">
        <v>30</v>
      </c>
      <c r="F11" s="13" t="s">
        <v>475</v>
      </c>
      <c r="G11" s="13" t="s">
        <v>30</v>
      </c>
      <c r="H11" s="13" t="s">
        <v>30</v>
      </c>
      <c r="I11" s="13" t="s">
        <v>30</v>
      </c>
      <c r="J11" s="13" t="s">
        <v>30</v>
      </c>
      <c r="K11" s="13" t="s">
        <v>30</v>
      </c>
      <c r="L11" s="13" t="s">
        <v>30</v>
      </c>
      <c r="M11" s="1"/>
      <c r="N11" s="1"/>
      <c r="O11" s="1"/>
      <c r="P11" s="1"/>
      <c r="Q11" s="1" t="s">
        <v>476</v>
      </c>
      <c r="R11" s="211">
        <v>44707</v>
      </c>
      <c r="S11" s="29" t="s">
        <v>30</v>
      </c>
      <c r="T11" s="211" t="s">
        <v>30</v>
      </c>
      <c r="U11" s="1" t="s">
        <v>30</v>
      </c>
      <c r="V11" s="211" t="s">
        <v>30</v>
      </c>
      <c r="W11" s="1" t="s">
        <v>30</v>
      </c>
      <c r="X11" s="209" t="s">
        <v>30</v>
      </c>
    </row>
    <row r="12" spans="2:24" ht="67.5">
      <c r="B12" s="9">
        <f t="shared" si="0"/>
        <v>4</v>
      </c>
      <c r="C12" s="2" t="s">
        <v>511</v>
      </c>
      <c r="D12" s="210" t="s">
        <v>513</v>
      </c>
      <c r="E12" s="1" t="s">
        <v>30</v>
      </c>
      <c r="F12" s="1" t="s">
        <v>30</v>
      </c>
      <c r="G12" s="1" t="s">
        <v>30</v>
      </c>
      <c r="H12" s="1" t="s">
        <v>30</v>
      </c>
      <c r="I12" s="1" t="s">
        <v>30</v>
      </c>
      <c r="J12" s="1" t="s">
        <v>30</v>
      </c>
      <c r="K12" s="1" t="s">
        <v>30</v>
      </c>
      <c r="L12" s="1" t="s">
        <v>30</v>
      </c>
      <c r="M12" s="1"/>
      <c r="N12" s="1"/>
      <c r="O12" s="1"/>
      <c r="P12" s="1"/>
      <c r="Q12" s="1"/>
      <c r="R12" s="1"/>
      <c r="S12" s="1"/>
      <c r="T12" s="1"/>
      <c r="U12" s="1"/>
      <c r="V12" s="211"/>
      <c r="W12" s="1" t="s">
        <v>512</v>
      </c>
      <c r="X12" s="209">
        <v>45807</v>
      </c>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93"/>
    </row>
  </sheetData>
  <customSheetViews>
    <customSheetView guid="{835E1E8D-859C-4113-A3E5-0B83A29207D2}" scale="85" showGridLines="0" hiddenColumns="1">
      <pageMargins left="0.7" right="0.7" top="0.75" bottom="0.75" header="0.3" footer="0.3"/>
      <pageSetup paperSize="9" orientation="portrait" r:id="rId1"/>
    </customSheetView>
  </customSheetViews>
  <mergeCells count="7">
    <mergeCell ref="I2:R2"/>
    <mergeCell ref="I3:R3"/>
    <mergeCell ref="S7:X7"/>
    <mergeCell ref="C7:D7"/>
    <mergeCell ref="E7:F7"/>
    <mergeCell ref="G7:L7"/>
    <mergeCell ref="M7:R7"/>
  </mergeCells>
  <phoneticPr fontId="2"/>
  <hyperlinks>
    <hyperlink ref="I3" r:id="rId2" xr:uid="{00000000-0004-0000-0000-000000000000}"/>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9" t="s">
        <v>129</v>
      </c>
    </row>
    <row r="3" spans="2:5">
      <c r="C3" t="s">
        <v>139</v>
      </c>
    </row>
    <row r="6" spans="2:5" ht="14.25" thickBot="1">
      <c r="B6" s="159" t="s">
        <v>130</v>
      </c>
      <c r="C6" s="159"/>
    </row>
    <row r="7" spans="2:5" ht="14.25" thickBot="1">
      <c r="C7" s="89" t="s">
        <v>132</v>
      </c>
      <c r="D7" s="97"/>
      <c r="E7" s="90" t="s">
        <v>140</v>
      </c>
    </row>
    <row r="8" spans="2:5" ht="20.25" customHeight="1" thickTop="1">
      <c r="C8" s="163">
        <v>0</v>
      </c>
      <c r="D8" s="98" t="s">
        <v>141</v>
      </c>
      <c r="E8" s="162" t="s">
        <v>470</v>
      </c>
    </row>
    <row r="9" spans="2:5">
      <c r="C9" s="169"/>
      <c r="D9" s="171"/>
      <c r="E9" s="170"/>
    </row>
    <row r="10" spans="2:5" ht="14.25" thickBot="1">
      <c r="C10" s="167"/>
      <c r="D10" s="100"/>
      <c r="E10" s="5"/>
    </row>
    <row r="11" spans="2:5">
      <c r="C11" s="165"/>
    </row>
    <row r="12" spans="2:5" ht="14.25" thickBot="1">
      <c r="B12" s="160" t="s">
        <v>131</v>
      </c>
      <c r="C12" s="96"/>
      <c r="D12" s="96"/>
    </row>
    <row r="13" spans="2:5" ht="14.25" thickBot="1">
      <c r="B13" s="161"/>
      <c r="C13" s="166" t="s">
        <v>132</v>
      </c>
      <c r="D13" s="97" t="s">
        <v>133</v>
      </c>
      <c r="E13" s="90" t="s">
        <v>134</v>
      </c>
    </row>
    <row r="14" spans="2:5" ht="14.25" thickTop="1">
      <c r="C14" s="163">
        <v>0</v>
      </c>
      <c r="D14" s="98" t="s">
        <v>146</v>
      </c>
      <c r="E14" s="168" t="s">
        <v>147</v>
      </c>
    </row>
    <row r="15" spans="2:5">
      <c r="C15" s="164">
        <v>1</v>
      </c>
      <c r="D15" s="99" t="s">
        <v>23</v>
      </c>
      <c r="E15" s="85" t="s">
        <v>135</v>
      </c>
    </row>
    <row r="16" spans="2:5">
      <c r="C16" s="164">
        <v>2</v>
      </c>
      <c r="D16" s="99" t="s">
        <v>24</v>
      </c>
      <c r="E16" s="85" t="s">
        <v>136</v>
      </c>
    </row>
    <row r="17" spans="2:5">
      <c r="C17" s="164">
        <v>3</v>
      </c>
      <c r="D17" s="99" t="s">
        <v>25</v>
      </c>
      <c r="E17" s="85" t="s">
        <v>137</v>
      </c>
    </row>
    <row r="18" spans="2:5">
      <c r="C18" s="164">
        <v>4</v>
      </c>
      <c r="D18" s="99" t="s">
        <v>26</v>
      </c>
      <c r="E18" s="85" t="s">
        <v>138</v>
      </c>
    </row>
    <row r="19" spans="2:5">
      <c r="C19" s="164">
        <v>5</v>
      </c>
      <c r="D19" s="99" t="s">
        <v>148</v>
      </c>
      <c r="E19" s="85" t="s">
        <v>150</v>
      </c>
    </row>
    <row r="20" spans="2:5">
      <c r="C20" s="164">
        <v>6</v>
      </c>
      <c r="D20" s="99" t="s">
        <v>154</v>
      </c>
      <c r="E20" s="85" t="s">
        <v>172</v>
      </c>
    </row>
    <row r="21" spans="2:5" ht="14.25" thickBot="1">
      <c r="C21" s="167"/>
      <c r="D21" s="100"/>
      <c r="E21" s="5"/>
    </row>
    <row r="24" spans="2:5" ht="14.25" thickBot="1">
      <c r="B24" s="159" t="s">
        <v>142</v>
      </c>
    </row>
    <row r="25" spans="2:5" ht="14.25" thickBot="1">
      <c r="C25" s="166" t="s">
        <v>132</v>
      </c>
      <c r="D25" s="97" t="s">
        <v>133</v>
      </c>
      <c r="E25" s="90" t="s">
        <v>134</v>
      </c>
    </row>
    <row r="26" spans="2:5" ht="30.75" customHeight="1" thickTop="1">
      <c r="C26" s="163">
        <v>0</v>
      </c>
      <c r="D26" s="98" t="s">
        <v>143</v>
      </c>
      <c r="E26" s="168" t="s">
        <v>151</v>
      </c>
    </row>
    <row r="27" spans="2:5" ht="120" customHeight="1">
      <c r="C27" s="164">
        <v>1</v>
      </c>
      <c r="D27" s="99" t="s">
        <v>174</v>
      </c>
      <c r="E27" s="101" t="s">
        <v>176</v>
      </c>
    </row>
    <row r="28" spans="2:5" ht="81" customHeight="1">
      <c r="C28" s="164">
        <v>2</v>
      </c>
      <c r="D28" s="99" t="s">
        <v>171</v>
      </c>
      <c r="E28" s="101" t="s">
        <v>182</v>
      </c>
    </row>
    <row r="29" spans="2:5" ht="45" customHeight="1">
      <c r="C29" s="164">
        <v>3</v>
      </c>
      <c r="D29" s="99" t="s">
        <v>149</v>
      </c>
      <c r="E29" s="101" t="s">
        <v>152</v>
      </c>
    </row>
    <row r="30" spans="2:5" ht="16.5" customHeight="1">
      <c r="C30" s="164">
        <v>4</v>
      </c>
      <c r="D30" s="99" t="s">
        <v>144</v>
      </c>
      <c r="E30" s="85" t="s">
        <v>156</v>
      </c>
    </row>
    <row r="31" spans="2:5" ht="16.5" customHeight="1">
      <c r="C31" s="164">
        <v>5</v>
      </c>
      <c r="D31" s="99" t="s">
        <v>145</v>
      </c>
      <c r="E31" s="85" t="s">
        <v>153</v>
      </c>
    </row>
    <row r="32" spans="2:5">
      <c r="C32" s="164"/>
      <c r="D32" s="99"/>
      <c r="E32" s="85"/>
    </row>
    <row r="33" spans="2:5">
      <c r="C33" s="164"/>
      <c r="D33" s="99"/>
      <c r="E33" s="85"/>
    </row>
    <row r="34" spans="2:5" ht="14.25" thickBot="1">
      <c r="C34" s="167"/>
      <c r="D34" s="100"/>
      <c r="E34" s="5"/>
    </row>
    <row r="37" spans="2:5" ht="14.25" thickBot="1">
      <c r="B37" s="159" t="s">
        <v>168</v>
      </c>
    </row>
    <row r="38" spans="2:5">
      <c r="C38" s="312"/>
      <c r="D38" s="313"/>
      <c r="E38" s="124" t="s">
        <v>118</v>
      </c>
    </row>
    <row r="39" spans="2:5" ht="14.25" thickBot="1">
      <c r="C39" s="314"/>
      <c r="D39" s="315"/>
      <c r="E39" s="5" t="s">
        <v>119</v>
      </c>
    </row>
  </sheetData>
  <customSheetViews>
    <customSheetView guid="{835E1E8D-859C-4113-A3E5-0B83A29207D2}" scale="85">
      <pageMargins left="0.7" right="0.7" top="0.75" bottom="0.75" header="0.3" footer="0.3"/>
      <pageSetup paperSize="9" orientation="portrait" r:id="rId1"/>
    </customSheetView>
  </customSheetViews>
  <mergeCells count="2">
    <mergeCell ref="C38:D38"/>
    <mergeCell ref="C39:D39"/>
  </mergeCells>
  <phoneticPr fontId="2"/>
  <hyperlinks>
    <hyperlink ref="E8" r:id="rId2" xr:uid="{00000000-0004-0000-0100-000000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41" t="s">
        <v>18</v>
      </c>
      <c r="C2" s="342"/>
      <c r="D2" s="329" t="s">
        <v>514</v>
      </c>
      <c r="E2" s="330"/>
      <c r="F2" s="330"/>
      <c r="G2" s="330"/>
      <c r="H2" s="331"/>
    </row>
    <row r="3" spans="2:14">
      <c r="B3" s="316" t="s">
        <v>116</v>
      </c>
      <c r="C3" s="317"/>
      <c r="D3" s="332" t="s">
        <v>515</v>
      </c>
      <c r="E3" s="333"/>
      <c r="F3" s="333"/>
      <c r="G3" s="333"/>
      <c r="H3" s="334"/>
    </row>
    <row r="4" spans="2:14" ht="14.25" thickBot="1">
      <c r="B4" s="327" t="s">
        <v>17</v>
      </c>
      <c r="C4" s="328"/>
      <c r="D4" s="335" t="str">
        <f ca="1">表紙!D3&amp;".c"</f>
        <v>alert_C_EPB-CSTD-0-05-A-C0.c</v>
      </c>
      <c r="E4" s="336"/>
      <c r="F4" s="336"/>
      <c r="G4" s="336"/>
      <c r="H4" s="33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41" t="s">
        <v>40</v>
      </c>
      <c r="C6" s="342"/>
      <c r="D6" s="338" t="str">
        <f ca="1">MID(D4, LEN("alert_") + 1, FIND("-",D4,1) - LEN("alert_") - 1)</f>
        <v>C_EPB</v>
      </c>
      <c r="E6" s="339"/>
      <c r="F6" s="339"/>
      <c r="G6" s="339"/>
      <c r="H6" s="340"/>
    </row>
    <row r="7" spans="2:14">
      <c r="B7" s="316" t="s">
        <v>41</v>
      </c>
      <c r="C7" s="317"/>
      <c r="D7" s="318">
        <f>COUNTA($D$13:$D$37)</f>
        <v>4</v>
      </c>
      <c r="E7" s="319"/>
      <c r="F7" s="319"/>
      <c r="G7" s="319"/>
      <c r="H7" s="320"/>
    </row>
    <row r="8" spans="2:14">
      <c r="B8" s="316" t="s">
        <v>95</v>
      </c>
      <c r="C8" s="317"/>
      <c r="D8" s="318" t="str">
        <f ca="1">"st_gp_ALERT_"&amp;UPPER(D6)&amp;"_MTRX"</f>
        <v>st_gp_ALERT_C_EPB_MTRX</v>
      </c>
      <c r="E8" s="319"/>
      <c r="F8" s="319"/>
      <c r="G8" s="319"/>
      <c r="H8" s="320"/>
    </row>
    <row r="9" spans="2:14">
      <c r="B9" s="316" t="s">
        <v>42</v>
      </c>
      <c r="C9" s="317"/>
      <c r="D9" s="321" t="s">
        <v>230</v>
      </c>
      <c r="E9" s="322"/>
      <c r="F9" s="322"/>
      <c r="G9" s="322"/>
      <c r="H9" s="323"/>
    </row>
    <row r="10" spans="2:14" ht="14.25" thickBot="1">
      <c r="B10" s="327" t="s">
        <v>48</v>
      </c>
      <c r="C10" s="328"/>
      <c r="D10" s="324"/>
      <c r="E10" s="325"/>
      <c r="F10" s="325"/>
      <c r="G10" s="325"/>
      <c r="H10" s="326"/>
    </row>
    <row r="11" spans="2:14" ht="14.25" thickBot="1"/>
    <row r="12" spans="2:14" ht="14.25" thickBot="1">
      <c r="B12" s="150" t="s">
        <v>38</v>
      </c>
      <c r="C12" s="115" t="s">
        <v>47</v>
      </c>
      <c r="D12" s="116" t="s">
        <v>39</v>
      </c>
      <c r="E12" s="116" t="s">
        <v>43</v>
      </c>
      <c r="F12" s="116" t="s">
        <v>44</v>
      </c>
      <c r="G12" s="116" t="s">
        <v>45</v>
      </c>
      <c r="H12" s="117" t="s">
        <v>46</v>
      </c>
      <c r="I12" s="155" t="s">
        <v>55</v>
      </c>
      <c r="K12" s="55" t="s">
        <v>49</v>
      </c>
      <c r="L12" s="55" t="s">
        <v>42</v>
      </c>
      <c r="M12" t="s">
        <v>88</v>
      </c>
    </row>
    <row r="13" spans="2:14" ht="14.25" thickTop="1">
      <c r="B13" s="118">
        <v>1</v>
      </c>
      <c r="C13" s="122" t="s">
        <v>231</v>
      </c>
      <c r="D13" s="197" t="s">
        <v>51</v>
      </c>
      <c r="E13" s="123" t="s">
        <v>201</v>
      </c>
      <c r="F13" s="61" t="str">
        <f t="shared" ref="F13:F37" ca="1" si="0">IF($D13&lt;&gt;"","u4_s_Alert"&amp;UPPER(LEFT($D$6,1))&amp;LOWER(MID($D$6,2,100))&amp;IF($D$7=1,"",N13)&amp;"Srcchk","")</f>
        <v>u4_s_AlertC_epbTtPkbSrcchk</v>
      </c>
      <c r="G13" s="61" t="str">
        <f t="shared" ref="G13:G37" si="1">IF($D13&lt;&gt;"",IF($E13="○","vd_s_Alert"&amp;UPPER(LEFT($D$6,1))&amp;LOWER(MID($D$6,2,100))&amp;IF($D$7=1,"",N13)&amp;"RwTx","NULL"),"")</f>
        <v>NULL</v>
      </c>
      <c r="H13" s="121" t="str">
        <f ca="1">IF($D13&lt;&gt;"","ALERT_CH_"&amp;UPPER($D$6)&amp;IF($D$7=1,"","_"&amp;UPPER($C13)),"")</f>
        <v>ALERT_CH_C_EPB_TT_PKB</v>
      </c>
      <c r="I13" s="156" t="str">
        <f ca="1">IF($D13&lt;&gt;"","ALERT_REQ_"&amp;UPPER($D$6)&amp;IF($D$7=1,"","_"&amp;UPPER($C13)),"")</f>
        <v>ALERT_REQ_C_EPB_TT_PKB</v>
      </c>
      <c r="K13" t="s">
        <v>50</v>
      </c>
      <c r="L13" t="s">
        <v>54</v>
      </c>
      <c r="M13">
        <f t="shared" ref="M13:M37" si="2">FIND("_",C13,1)</f>
        <v>3</v>
      </c>
      <c r="N13" t="str">
        <f t="shared" ref="N13:N37" si="3">IF(IFERROR(M13,0),UPPER(LEFT(C13,1))&amp;LOWER(MID(C13,2,M13-2))&amp;UPPER(MID(C13,M13+1,1))&amp;LOWER(MID(C13,M13+2,100)),UPPER(LEFT(C13,1))&amp;LOWER(MID(C13,2,100)))</f>
        <v>TtPkb</v>
      </c>
    </row>
    <row r="14" spans="2:14">
      <c r="B14" s="108">
        <v>2</v>
      </c>
      <c r="C14" s="198" t="s">
        <v>232</v>
      </c>
      <c r="D14" s="197" t="s">
        <v>52</v>
      </c>
      <c r="E14" s="203" t="s">
        <v>233</v>
      </c>
      <c r="F14" s="56" t="str">
        <f t="shared" ca="1" si="0"/>
        <v>u4_s_AlertC_epbWrnIgSrcchk</v>
      </c>
      <c r="G14" s="56" t="str">
        <f t="shared" ca="1" si="1"/>
        <v>vd_s_AlertC_epbWrnIgRwTx</v>
      </c>
      <c r="H14" s="77" t="str">
        <f t="shared" ref="H14:H37" ca="1" si="4">IF($D14&lt;&gt;"","ALERT_CH_"&amp;UPPER($D$6)&amp;IF($D$7=1,"","_"&amp;UPPER($C14)),"")</f>
        <v>ALERT_CH_C_EPB_WRN_IG</v>
      </c>
      <c r="I14" s="157" t="str">
        <f t="shared" ref="I14:I37" ca="1" si="5">IF($D14&lt;&gt;"","ALERT_REQ_"&amp;UPPER($D$6)&amp;IF($D$7=1,"","_"&amp;UPPER($C14)),"")</f>
        <v>ALERT_REQ_C_EPB_WRN_IG</v>
      </c>
      <c r="K14" t="s">
        <v>51</v>
      </c>
      <c r="L14" t="str">
        <f ca="1">"vd_g_Alert"&amp;UPPER(LEFT(D6,1))&amp;LOWER(MID(D6,2,100))&amp;"Init"</f>
        <v>vd_g_AlertC_epbInit</v>
      </c>
      <c r="M14">
        <f t="shared" si="2"/>
        <v>4</v>
      </c>
      <c r="N14" t="str">
        <f t="shared" si="3"/>
        <v>WrnIg</v>
      </c>
    </row>
    <row r="15" spans="2:14">
      <c r="B15" s="108">
        <v>3</v>
      </c>
      <c r="C15" s="153" t="s">
        <v>234</v>
      </c>
      <c r="D15" s="197" t="s">
        <v>51</v>
      </c>
      <c r="E15" s="203" t="s">
        <v>201</v>
      </c>
      <c r="F15" s="56" t="str">
        <f t="shared" ca="1" si="0"/>
        <v>u4_s_AlertC_epbWrnBatSrcchk</v>
      </c>
      <c r="G15" s="56" t="str">
        <f t="shared" si="1"/>
        <v>NULL</v>
      </c>
      <c r="H15" s="77" t="str">
        <f t="shared" ca="1" si="4"/>
        <v>ALERT_CH_C_EPB_WRN_BAT</v>
      </c>
      <c r="I15" s="157" t="str">
        <f t="shared" ca="1" si="5"/>
        <v>ALERT_REQ_C_EPB_WRN_BAT</v>
      </c>
      <c r="K15" t="s">
        <v>120</v>
      </c>
      <c r="M15">
        <f t="shared" si="2"/>
        <v>4</v>
      </c>
      <c r="N15" t="str">
        <f t="shared" si="3"/>
        <v>WrnBat</v>
      </c>
    </row>
    <row r="16" spans="2:14">
      <c r="B16" s="108">
        <v>4</v>
      </c>
      <c r="C16" s="153" t="s">
        <v>482</v>
      </c>
      <c r="D16" s="154" t="s">
        <v>51</v>
      </c>
      <c r="E16" s="154" t="s">
        <v>201</v>
      </c>
      <c r="F16" s="56" t="str">
        <f t="shared" ca="1" si="0"/>
        <v>u4_s_AlertC_epbTtAtoffSrcchk</v>
      </c>
      <c r="G16" s="56" t="str">
        <f t="shared" si="1"/>
        <v>NULL</v>
      </c>
      <c r="H16" s="77" t="str">
        <f t="shared" ca="1" si="4"/>
        <v>ALERT_CH_C_EPB_TT_ATOFF</v>
      </c>
      <c r="I16" s="157" t="str">
        <f t="shared" ca="1" si="5"/>
        <v>ALERT_REQ_C_EPB_TT_ATOFF</v>
      </c>
      <c r="K16" t="s">
        <v>121</v>
      </c>
      <c r="M16">
        <f t="shared" si="2"/>
        <v>3</v>
      </c>
      <c r="N16" t="str">
        <f t="shared" si="3"/>
        <v>TtAtoff</v>
      </c>
    </row>
    <row r="17" spans="2:14">
      <c r="B17" s="108">
        <v>5</v>
      </c>
      <c r="C17" s="153"/>
      <c r="D17" s="154"/>
      <c r="E17" s="154"/>
      <c r="F17" s="56" t="str">
        <f t="shared" si="0"/>
        <v/>
      </c>
      <c r="G17" s="56" t="str">
        <f t="shared" si="1"/>
        <v/>
      </c>
      <c r="H17" s="77" t="str">
        <f t="shared" si="4"/>
        <v/>
      </c>
      <c r="I17" s="157" t="str">
        <f t="shared" si="5"/>
        <v/>
      </c>
      <c r="K17" t="s">
        <v>52</v>
      </c>
      <c r="M17" t="e">
        <f t="shared" si="2"/>
        <v>#VALUE!</v>
      </c>
      <c r="N17" t="str">
        <f t="shared" si="3"/>
        <v/>
      </c>
    </row>
    <row r="18" spans="2:14">
      <c r="B18" s="108">
        <v>6</v>
      </c>
      <c r="C18" s="153"/>
      <c r="D18" s="154"/>
      <c r="E18" s="154"/>
      <c r="F18" s="56" t="str">
        <f t="shared" si="0"/>
        <v/>
      </c>
      <c r="G18" s="56" t="str">
        <f t="shared" si="1"/>
        <v/>
      </c>
      <c r="H18" s="77" t="str">
        <f t="shared" si="4"/>
        <v/>
      </c>
      <c r="I18" s="157" t="str">
        <f t="shared" si="5"/>
        <v/>
      </c>
      <c r="K18" t="s">
        <v>53</v>
      </c>
      <c r="M18" t="e">
        <f t="shared" si="2"/>
        <v>#VALUE!</v>
      </c>
      <c r="N18" t="str">
        <f t="shared" si="3"/>
        <v/>
      </c>
    </row>
    <row r="19" spans="2:14">
      <c r="B19" s="108">
        <v>7</v>
      </c>
      <c r="C19" s="153"/>
      <c r="D19" s="154"/>
      <c r="E19" s="154"/>
      <c r="F19" s="56" t="str">
        <f t="shared" si="0"/>
        <v/>
      </c>
      <c r="G19" s="56" t="str">
        <f t="shared" si="1"/>
        <v/>
      </c>
      <c r="H19" s="77" t="str">
        <f t="shared" si="4"/>
        <v/>
      </c>
      <c r="I19" s="157" t="str">
        <f t="shared" si="5"/>
        <v/>
      </c>
      <c r="K19" t="s">
        <v>53</v>
      </c>
      <c r="M19" t="e">
        <f t="shared" si="2"/>
        <v>#VALUE!</v>
      </c>
      <c r="N19" t="str">
        <f t="shared" si="3"/>
        <v/>
      </c>
    </row>
    <row r="20" spans="2:14">
      <c r="B20" s="108">
        <v>8</v>
      </c>
      <c r="C20" s="153"/>
      <c r="D20" s="154"/>
      <c r="E20" s="154"/>
      <c r="F20" s="56" t="str">
        <f t="shared" si="0"/>
        <v/>
      </c>
      <c r="G20" s="56" t="str">
        <f t="shared" si="1"/>
        <v/>
      </c>
      <c r="H20" s="77" t="str">
        <f t="shared" si="4"/>
        <v/>
      </c>
      <c r="I20" s="157" t="str">
        <f t="shared" si="5"/>
        <v/>
      </c>
      <c r="K20" t="s">
        <v>53</v>
      </c>
      <c r="M20" t="e">
        <f t="shared" si="2"/>
        <v>#VALUE!</v>
      </c>
      <c r="N20" t="str">
        <f t="shared" si="3"/>
        <v/>
      </c>
    </row>
    <row r="21" spans="2:14">
      <c r="B21" s="108">
        <v>9</v>
      </c>
      <c r="C21" s="153"/>
      <c r="D21" s="154"/>
      <c r="E21" s="154"/>
      <c r="F21" s="56" t="str">
        <f t="shared" si="0"/>
        <v/>
      </c>
      <c r="G21" s="56" t="str">
        <f t="shared" si="1"/>
        <v/>
      </c>
      <c r="H21" s="77" t="str">
        <f t="shared" si="4"/>
        <v/>
      </c>
      <c r="I21" s="157" t="str">
        <f t="shared" si="5"/>
        <v/>
      </c>
      <c r="K21" t="s">
        <v>53</v>
      </c>
      <c r="M21" t="e">
        <f t="shared" si="2"/>
        <v>#VALUE!</v>
      </c>
      <c r="N21" t="str">
        <f t="shared" si="3"/>
        <v/>
      </c>
    </row>
    <row r="22" spans="2:14">
      <c r="B22" s="108">
        <v>10</v>
      </c>
      <c r="C22" s="153"/>
      <c r="D22" s="154"/>
      <c r="E22" s="154"/>
      <c r="F22" s="56" t="str">
        <f t="shared" si="0"/>
        <v/>
      </c>
      <c r="G22" s="56" t="str">
        <f t="shared" si="1"/>
        <v/>
      </c>
      <c r="H22" s="77" t="str">
        <f t="shared" si="4"/>
        <v/>
      </c>
      <c r="I22" s="157" t="str">
        <f t="shared" si="5"/>
        <v/>
      </c>
      <c r="K22" t="s">
        <v>53</v>
      </c>
      <c r="M22" t="e">
        <f t="shared" si="2"/>
        <v>#VALUE!</v>
      </c>
      <c r="N22" t="str">
        <f t="shared" si="3"/>
        <v/>
      </c>
    </row>
    <row r="23" spans="2:14">
      <c r="B23" s="108">
        <v>11</v>
      </c>
      <c r="C23" s="153"/>
      <c r="D23" s="154"/>
      <c r="E23" s="154"/>
      <c r="F23" s="56" t="str">
        <f t="shared" si="0"/>
        <v/>
      </c>
      <c r="G23" s="56" t="str">
        <f t="shared" si="1"/>
        <v/>
      </c>
      <c r="H23" s="77" t="str">
        <f t="shared" si="4"/>
        <v/>
      </c>
      <c r="I23" s="157" t="str">
        <f t="shared" si="5"/>
        <v/>
      </c>
      <c r="K23" t="s">
        <v>53</v>
      </c>
      <c r="M23" t="e">
        <f t="shared" si="2"/>
        <v>#VALUE!</v>
      </c>
      <c r="N23" t="str">
        <f t="shared" si="3"/>
        <v/>
      </c>
    </row>
    <row r="24" spans="2:14">
      <c r="B24" s="108">
        <v>12</v>
      </c>
      <c r="C24" s="153"/>
      <c r="D24" s="154"/>
      <c r="E24" s="154"/>
      <c r="F24" s="56" t="str">
        <f t="shared" si="0"/>
        <v/>
      </c>
      <c r="G24" s="56" t="str">
        <f t="shared" si="1"/>
        <v/>
      </c>
      <c r="H24" s="77" t="str">
        <f t="shared" si="4"/>
        <v/>
      </c>
      <c r="I24" s="157" t="str">
        <f t="shared" si="5"/>
        <v/>
      </c>
      <c r="K24" t="s">
        <v>53</v>
      </c>
      <c r="M24" t="e">
        <f t="shared" si="2"/>
        <v>#VALUE!</v>
      </c>
      <c r="N24" t="str">
        <f t="shared" si="3"/>
        <v/>
      </c>
    </row>
    <row r="25" spans="2:14">
      <c r="B25" s="108">
        <v>13</v>
      </c>
      <c r="C25" s="153"/>
      <c r="D25" s="154"/>
      <c r="E25" s="154"/>
      <c r="F25" s="56" t="str">
        <f t="shared" si="0"/>
        <v/>
      </c>
      <c r="G25" s="56" t="str">
        <f t="shared" si="1"/>
        <v/>
      </c>
      <c r="H25" s="77" t="str">
        <f t="shared" si="4"/>
        <v/>
      </c>
      <c r="I25" s="157" t="str">
        <f t="shared" si="5"/>
        <v/>
      </c>
      <c r="K25" t="s">
        <v>53</v>
      </c>
      <c r="M25" t="e">
        <f t="shared" si="2"/>
        <v>#VALUE!</v>
      </c>
      <c r="N25" t="str">
        <f t="shared" si="3"/>
        <v/>
      </c>
    </row>
    <row r="26" spans="2:14">
      <c r="B26" s="108">
        <v>14</v>
      </c>
      <c r="C26" s="153"/>
      <c r="D26" s="154"/>
      <c r="E26" s="154"/>
      <c r="F26" s="56" t="str">
        <f t="shared" si="0"/>
        <v/>
      </c>
      <c r="G26" s="56" t="str">
        <f t="shared" si="1"/>
        <v/>
      </c>
      <c r="H26" s="77" t="str">
        <f t="shared" si="4"/>
        <v/>
      </c>
      <c r="I26" s="157" t="str">
        <f t="shared" si="5"/>
        <v/>
      </c>
      <c r="K26" t="s">
        <v>53</v>
      </c>
      <c r="M26" t="e">
        <f t="shared" si="2"/>
        <v>#VALUE!</v>
      </c>
      <c r="N26" t="str">
        <f t="shared" si="3"/>
        <v/>
      </c>
    </row>
    <row r="27" spans="2:14">
      <c r="B27" s="108">
        <v>15</v>
      </c>
      <c r="C27" s="153"/>
      <c r="D27" s="154"/>
      <c r="E27" s="154"/>
      <c r="F27" s="56" t="str">
        <f t="shared" si="0"/>
        <v/>
      </c>
      <c r="G27" s="56" t="str">
        <f t="shared" si="1"/>
        <v/>
      </c>
      <c r="H27" s="77" t="str">
        <f t="shared" si="4"/>
        <v/>
      </c>
      <c r="I27" s="157" t="str">
        <f t="shared" si="5"/>
        <v/>
      </c>
      <c r="K27" t="s">
        <v>53</v>
      </c>
      <c r="M27" t="e">
        <f t="shared" si="2"/>
        <v>#VALUE!</v>
      </c>
      <c r="N27" t="str">
        <f t="shared" si="3"/>
        <v/>
      </c>
    </row>
    <row r="28" spans="2:14">
      <c r="B28" s="108">
        <v>16</v>
      </c>
      <c r="C28" s="153"/>
      <c r="D28" s="154"/>
      <c r="E28" s="154"/>
      <c r="F28" s="56" t="str">
        <f t="shared" si="0"/>
        <v/>
      </c>
      <c r="G28" s="56" t="str">
        <f t="shared" si="1"/>
        <v/>
      </c>
      <c r="H28" s="77" t="str">
        <f t="shared" si="4"/>
        <v/>
      </c>
      <c r="I28" s="157" t="str">
        <f t="shared" si="5"/>
        <v/>
      </c>
      <c r="K28" t="s">
        <v>53</v>
      </c>
      <c r="M28" t="e">
        <f t="shared" si="2"/>
        <v>#VALUE!</v>
      </c>
      <c r="N28" t="str">
        <f t="shared" si="3"/>
        <v/>
      </c>
    </row>
    <row r="29" spans="2:14">
      <c r="B29" s="108">
        <v>17</v>
      </c>
      <c r="C29" s="153"/>
      <c r="D29" s="154"/>
      <c r="E29" s="154"/>
      <c r="F29" s="56" t="str">
        <f t="shared" si="0"/>
        <v/>
      </c>
      <c r="G29" s="56" t="str">
        <f t="shared" si="1"/>
        <v/>
      </c>
      <c r="H29" s="77" t="str">
        <f t="shared" si="4"/>
        <v/>
      </c>
      <c r="I29" s="157" t="str">
        <f t="shared" si="5"/>
        <v/>
      </c>
      <c r="K29" t="s">
        <v>53</v>
      </c>
      <c r="M29" t="e">
        <f t="shared" si="2"/>
        <v>#VALUE!</v>
      </c>
      <c r="N29" t="str">
        <f t="shared" si="3"/>
        <v/>
      </c>
    </row>
    <row r="30" spans="2:14">
      <c r="B30" s="108">
        <v>18</v>
      </c>
      <c r="C30" s="153"/>
      <c r="D30" s="154"/>
      <c r="E30" s="154"/>
      <c r="F30" s="56" t="str">
        <f t="shared" si="0"/>
        <v/>
      </c>
      <c r="G30" s="56" t="str">
        <f t="shared" si="1"/>
        <v/>
      </c>
      <c r="H30" s="77" t="str">
        <f t="shared" si="4"/>
        <v/>
      </c>
      <c r="I30" s="157" t="str">
        <f t="shared" si="5"/>
        <v/>
      </c>
      <c r="K30" t="s">
        <v>53</v>
      </c>
      <c r="M30" t="e">
        <f t="shared" si="2"/>
        <v>#VALUE!</v>
      </c>
      <c r="N30" t="str">
        <f t="shared" si="3"/>
        <v/>
      </c>
    </row>
    <row r="31" spans="2:14">
      <c r="B31" s="108">
        <v>19</v>
      </c>
      <c r="C31" s="153"/>
      <c r="D31" s="154"/>
      <c r="E31" s="154"/>
      <c r="F31" s="56" t="str">
        <f t="shared" si="0"/>
        <v/>
      </c>
      <c r="G31" s="56" t="str">
        <f t="shared" si="1"/>
        <v/>
      </c>
      <c r="H31" s="77" t="str">
        <f t="shared" si="4"/>
        <v/>
      </c>
      <c r="I31" s="157" t="str">
        <f t="shared" si="5"/>
        <v/>
      </c>
      <c r="K31" t="s">
        <v>53</v>
      </c>
      <c r="M31" t="e">
        <f t="shared" si="2"/>
        <v>#VALUE!</v>
      </c>
      <c r="N31" t="str">
        <f t="shared" si="3"/>
        <v/>
      </c>
    </row>
    <row r="32" spans="2:14">
      <c r="B32" s="108">
        <v>20</v>
      </c>
      <c r="C32" s="153"/>
      <c r="D32" s="154"/>
      <c r="E32" s="154"/>
      <c r="F32" s="56" t="str">
        <f t="shared" si="0"/>
        <v/>
      </c>
      <c r="G32" s="56" t="str">
        <f t="shared" si="1"/>
        <v/>
      </c>
      <c r="H32" s="77" t="str">
        <f t="shared" si="4"/>
        <v/>
      </c>
      <c r="I32" s="157" t="str">
        <f t="shared" si="5"/>
        <v/>
      </c>
      <c r="K32" t="s">
        <v>53</v>
      </c>
      <c r="M32" t="e">
        <f t="shared" si="2"/>
        <v>#VALUE!</v>
      </c>
      <c r="N32" t="str">
        <f t="shared" si="3"/>
        <v/>
      </c>
    </row>
    <row r="33" spans="2:14">
      <c r="B33" s="108">
        <v>21</v>
      </c>
      <c r="C33" s="153"/>
      <c r="D33" s="154"/>
      <c r="E33" s="154"/>
      <c r="F33" s="56" t="str">
        <f t="shared" si="0"/>
        <v/>
      </c>
      <c r="G33" s="56" t="str">
        <f t="shared" si="1"/>
        <v/>
      </c>
      <c r="H33" s="77" t="str">
        <f t="shared" si="4"/>
        <v/>
      </c>
      <c r="I33" s="157" t="str">
        <f t="shared" si="5"/>
        <v/>
      </c>
      <c r="K33" t="s">
        <v>53</v>
      </c>
      <c r="M33" t="e">
        <f t="shared" si="2"/>
        <v>#VALUE!</v>
      </c>
      <c r="N33" t="str">
        <f t="shared" si="3"/>
        <v/>
      </c>
    </row>
    <row r="34" spans="2:14">
      <c r="B34" s="108">
        <v>22</v>
      </c>
      <c r="C34" s="153"/>
      <c r="D34" s="154"/>
      <c r="E34" s="154"/>
      <c r="F34" s="56" t="str">
        <f t="shared" si="0"/>
        <v/>
      </c>
      <c r="G34" s="56" t="str">
        <f t="shared" si="1"/>
        <v/>
      </c>
      <c r="H34" s="77" t="str">
        <f t="shared" si="4"/>
        <v/>
      </c>
      <c r="I34" s="157" t="str">
        <f t="shared" si="5"/>
        <v/>
      </c>
      <c r="K34" t="s">
        <v>53</v>
      </c>
      <c r="M34" t="e">
        <f t="shared" si="2"/>
        <v>#VALUE!</v>
      </c>
      <c r="N34" t="str">
        <f t="shared" si="3"/>
        <v/>
      </c>
    </row>
    <row r="35" spans="2:14">
      <c r="B35" s="108">
        <v>23</v>
      </c>
      <c r="C35" s="153"/>
      <c r="D35" s="154"/>
      <c r="E35" s="154"/>
      <c r="F35" s="56" t="str">
        <f t="shared" si="0"/>
        <v/>
      </c>
      <c r="G35" s="56" t="str">
        <f t="shared" si="1"/>
        <v/>
      </c>
      <c r="H35" s="77" t="str">
        <f t="shared" si="4"/>
        <v/>
      </c>
      <c r="I35" s="157" t="str">
        <f t="shared" si="5"/>
        <v/>
      </c>
      <c r="K35" t="s">
        <v>53</v>
      </c>
      <c r="M35" t="e">
        <f t="shared" si="2"/>
        <v>#VALUE!</v>
      </c>
      <c r="N35" t="str">
        <f t="shared" si="3"/>
        <v/>
      </c>
    </row>
    <row r="36" spans="2:14">
      <c r="B36" s="108">
        <v>24</v>
      </c>
      <c r="C36" s="153"/>
      <c r="D36" s="154"/>
      <c r="E36" s="154"/>
      <c r="F36" s="56" t="str">
        <f t="shared" si="0"/>
        <v/>
      </c>
      <c r="G36" s="56" t="str">
        <f t="shared" si="1"/>
        <v/>
      </c>
      <c r="H36" s="77" t="str">
        <f t="shared" si="4"/>
        <v/>
      </c>
      <c r="I36" s="157" t="str">
        <f t="shared" si="5"/>
        <v/>
      </c>
      <c r="K36" t="s">
        <v>53</v>
      </c>
      <c r="M36" t="e">
        <f t="shared" si="2"/>
        <v>#VALUE!</v>
      </c>
      <c r="N36" t="str">
        <f t="shared" si="3"/>
        <v/>
      </c>
    </row>
    <row r="37" spans="2:14" ht="14.25" thickBot="1">
      <c r="B37" s="109">
        <v>25</v>
      </c>
      <c r="C37" s="151"/>
      <c r="D37" s="152"/>
      <c r="E37" s="152"/>
      <c r="F37" s="64" t="str">
        <f t="shared" si="0"/>
        <v/>
      </c>
      <c r="G37" s="64" t="str">
        <f t="shared" si="1"/>
        <v/>
      </c>
      <c r="H37" s="78" t="str">
        <f t="shared" si="4"/>
        <v/>
      </c>
      <c r="I37" s="158" t="str">
        <f t="shared" si="5"/>
        <v/>
      </c>
      <c r="K37" t="s">
        <v>53</v>
      </c>
      <c r="M37" t="e">
        <f t="shared" si="2"/>
        <v>#VALUE!</v>
      </c>
      <c r="N37" t="str">
        <f t="shared" si="3"/>
        <v/>
      </c>
    </row>
  </sheetData>
  <sheetProtection sheet="1" objects="1" scenarios="1"/>
  <protectedRanges>
    <protectedRange sqref="D2:H3 D9:H10 C13:E37" name="編集許可"/>
  </protectedRanges>
  <customSheetViews>
    <customSheetView guid="{835E1E8D-859C-4113-A3E5-0B83A29207D2}" hiddenColumns="1">
      <pageMargins left="0.7" right="0.7" top="0.75" bottom="0.75" header="0.3" footer="0.3"/>
    </customSheetView>
  </customSheetView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5" priority="4">
      <formula>14&lt;LEN($D$6)+LEN($C13)</formula>
    </cfRule>
  </conditionalFormatting>
  <conditionalFormatting sqref="D5">
    <cfRule type="containsText" dxfId="14" priority="1" operator="containsText" text="NG">
      <formula>NOT(ISERROR(SEARCH("NG",D5)))</formula>
    </cfRule>
  </conditionalFormatting>
  <conditionalFormatting sqref="D6">
    <cfRule type="expression" dxfId="13"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50" t="s">
        <v>38</v>
      </c>
      <c r="C3" s="116" t="s">
        <v>184</v>
      </c>
      <c r="D3" s="116" t="s">
        <v>190</v>
      </c>
      <c r="E3" s="117" t="s">
        <v>191</v>
      </c>
      <c r="F3" s="194" t="s">
        <v>186</v>
      </c>
      <c r="G3" s="191" t="s">
        <v>199</v>
      </c>
      <c r="H3" s="55"/>
      <c r="I3" s="55"/>
      <c r="J3" s="55"/>
      <c r="K3" s="55"/>
      <c r="L3" s="55"/>
      <c r="M3" s="55"/>
      <c r="O3" s="150" t="s">
        <v>38</v>
      </c>
      <c r="P3" s="190" t="s">
        <v>180</v>
      </c>
      <c r="Q3" s="190" t="s">
        <v>193</v>
      </c>
      <c r="R3" s="191" t="s">
        <v>186</v>
      </c>
    </row>
    <row r="4" spans="2:18" ht="14.25" hidden="1" thickTop="1">
      <c r="B4" s="182">
        <v>0</v>
      </c>
      <c r="C4" s="183" t="s">
        <v>169</v>
      </c>
      <c r="D4" s="183"/>
      <c r="E4" s="184"/>
      <c r="F4" s="195"/>
      <c r="G4" s="196"/>
      <c r="H4" s="55"/>
      <c r="I4" s="55"/>
      <c r="J4" s="55"/>
      <c r="K4" s="55"/>
      <c r="L4" s="55"/>
      <c r="M4" s="55"/>
      <c r="O4" s="192">
        <v>0</v>
      </c>
      <c r="P4" s="189" t="s">
        <v>169</v>
      </c>
      <c r="Q4" s="189" t="s">
        <v>169</v>
      </c>
      <c r="R4" s="149"/>
    </row>
    <row r="5" spans="2:18" ht="14.25" thickTop="1">
      <c r="B5" s="185">
        <v>1</v>
      </c>
      <c r="C5" s="154" t="s">
        <v>235</v>
      </c>
      <c r="D5" s="24" t="s">
        <v>236</v>
      </c>
      <c r="E5" s="77" t="str">
        <f ca="1">IF($C5&lt;&gt;"","ALERT_" &amp; D5 &amp; "_ID_"&amp;UPPER(Matrix!$D$6) &amp; "_" &amp; $C5,"")</f>
        <v>ALERT_OPT_ID_C_EPB_EPB</v>
      </c>
      <c r="F5" s="126" t="s">
        <v>237</v>
      </c>
      <c r="G5" s="77">
        <f ca="1">IF(E5&lt;&gt;"",LEN(E5),"")</f>
        <v>22</v>
      </c>
      <c r="O5" s="185">
        <v>1</v>
      </c>
      <c r="P5" s="154"/>
      <c r="Q5" s="154"/>
      <c r="R5" s="127"/>
    </row>
    <row r="6" spans="2:18">
      <c r="B6" s="185">
        <v>2</v>
      </c>
      <c r="C6" s="154"/>
      <c r="D6" s="24"/>
      <c r="E6" s="77" t="str">
        <f>IF($C6&lt;&gt;"","ALERT_" &amp; D6 &amp; "_ID_"&amp;UPPER(Matrix!$D$6) &amp; "_" &amp; $C6,"")</f>
        <v/>
      </c>
      <c r="F6" s="126"/>
      <c r="G6" s="77" t="str">
        <f t="shared" ref="G6:G29" si="0">IF(E6&lt;&gt;"",LEN(E6),"")</f>
        <v/>
      </c>
      <c r="O6" s="185">
        <v>2</v>
      </c>
      <c r="P6" s="154"/>
      <c r="Q6" s="154"/>
      <c r="R6" s="127"/>
    </row>
    <row r="7" spans="2:18">
      <c r="B7" s="185">
        <v>3</v>
      </c>
      <c r="C7" s="154"/>
      <c r="D7" s="24"/>
      <c r="E7" s="77" t="str">
        <f>IF($C7&lt;&gt;"","ALERT_" &amp; D7 &amp; "_ID_"&amp;UPPER(Matrix!$D$6) &amp; "_" &amp; $C7,"")</f>
        <v/>
      </c>
      <c r="F7" s="126"/>
      <c r="G7" s="77" t="str">
        <f t="shared" si="0"/>
        <v/>
      </c>
      <c r="O7" s="185">
        <v>3</v>
      </c>
      <c r="P7" s="154"/>
      <c r="Q7" s="154"/>
      <c r="R7" s="127"/>
    </row>
    <row r="8" spans="2:18">
      <c r="B8" s="185">
        <v>4</v>
      </c>
      <c r="C8" s="154"/>
      <c r="D8" s="24"/>
      <c r="E8" s="77" t="str">
        <f>IF($C8&lt;&gt;"","ALERT_" &amp; D8 &amp; "_ID_"&amp;UPPER(Matrix!$D$6) &amp; "_" &amp; $C8,"")</f>
        <v/>
      </c>
      <c r="F8" s="126"/>
      <c r="G8" s="77" t="str">
        <f t="shared" si="0"/>
        <v/>
      </c>
      <c r="O8" s="185">
        <v>4</v>
      </c>
      <c r="P8" s="154"/>
      <c r="Q8" s="154"/>
      <c r="R8" s="127"/>
    </row>
    <row r="9" spans="2:18">
      <c r="B9" s="185">
        <v>5</v>
      </c>
      <c r="C9" s="154"/>
      <c r="D9" s="24"/>
      <c r="E9" s="77" t="str">
        <f>IF($C9&lt;&gt;"","ALERT_" &amp; D9 &amp; "_ID_"&amp;UPPER(Matrix!$D$6) &amp; "_" &amp; $C9,"")</f>
        <v/>
      </c>
      <c r="F9" s="126"/>
      <c r="G9" s="77" t="str">
        <f t="shared" si="0"/>
        <v/>
      </c>
      <c r="O9" s="185">
        <v>5</v>
      </c>
      <c r="P9" s="154"/>
      <c r="Q9" s="154"/>
      <c r="R9" s="127"/>
    </row>
    <row r="10" spans="2:18">
      <c r="B10" s="185">
        <v>6</v>
      </c>
      <c r="C10" s="154"/>
      <c r="D10" s="24"/>
      <c r="E10" s="77" t="str">
        <f>IF($C10&lt;&gt;"","ALERT_" &amp; D10 &amp; "_ID_"&amp;UPPER(Matrix!$D$6) &amp; "_" &amp; $C10,"")</f>
        <v/>
      </c>
      <c r="F10" s="126"/>
      <c r="G10" s="77" t="str">
        <f t="shared" si="0"/>
        <v/>
      </c>
      <c r="O10" s="185">
        <v>6</v>
      </c>
      <c r="P10" s="154"/>
      <c r="Q10" s="154"/>
      <c r="R10" s="127"/>
    </row>
    <row r="11" spans="2:18">
      <c r="B11" s="185">
        <v>7</v>
      </c>
      <c r="C11" s="154"/>
      <c r="D11" s="24"/>
      <c r="E11" s="77" t="str">
        <f>IF($C11&lt;&gt;"","ALERT_" &amp; D11 &amp; "_ID_"&amp;UPPER(Matrix!$D$6) &amp; "_" &amp; $C11,"")</f>
        <v/>
      </c>
      <c r="F11" s="126"/>
      <c r="G11" s="77" t="str">
        <f t="shared" si="0"/>
        <v/>
      </c>
      <c r="O11" s="185">
        <v>7</v>
      </c>
      <c r="P11" s="154"/>
      <c r="Q11" s="154"/>
      <c r="R11" s="127"/>
    </row>
    <row r="12" spans="2:18">
      <c r="B12" s="185">
        <v>8</v>
      </c>
      <c r="C12" s="154"/>
      <c r="D12" s="24"/>
      <c r="E12" s="77" t="str">
        <f>IF($C12&lt;&gt;"","ALERT_" &amp; D12 &amp; "_ID_"&amp;UPPER(Matrix!$D$6) &amp; "_" &amp; $C12,"")</f>
        <v/>
      </c>
      <c r="F12" s="126"/>
      <c r="G12" s="77" t="str">
        <f t="shared" si="0"/>
        <v/>
      </c>
      <c r="O12" s="185">
        <v>8</v>
      </c>
      <c r="P12" s="154"/>
      <c r="Q12" s="154"/>
      <c r="R12" s="127"/>
    </row>
    <row r="13" spans="2:18">
      <c r="B13" s="185">
        <v>9</v>
      </c>
      <c r="C13" s="154"/>
      <c r="D13" s="24"/>
      <c r="E13" s="77" t="str">
        <f>IF($C13&lt;&gt;"","ALERT_" &amp; D13 &amp; "_ID_"&amp;UPPER(Matrix!$D$6) &amp; "_" &amp; $C13,"")</f>
        <v/>
      </c>
      <c r="F13" s="126"/>
      <c r="G13" s="77" t="str">
        <f t="shared" si="0"/>
        <v/>
      </c>
      <c r="O13" s="185">
        <v>9</v>
      </c>
      <c r="P13" s="154"/>
      <c r="Q13" s="154"/>
      <c r="R13" s="127"/>
    </row>
    <row r="14" spans="2:18">
      <c r="B14" s="185">
        <v>10</v>
      </c>
      <c r="C14" s="154"/>
      <c r="D14" s="24"/>
      <c r="E14" s="77" t="str">
        <f>IF($C14&lt;&gt;"","ALERT_" &amp; D14 &amp; "_ID_"&amp;UPPER(Matrix!$D$6) &amp; "_" &amp; $C14,"")</f>
        <v/>
      </c>
      <c r="F14" s="126"/>
      <c r="G14" s="77" t="str">
        <f t="shared" si="0"/>
        <v/>
      </c>
      <c r="O14" s="185">
        <v>10</v>
      </c>
      <c r="P14" s="154"/>
      <c r="Q14" s="154"/>
      <c r="R14" s="127"/>
    </row>
    <row r="15" spans="2:18">
      <c r="B15" s="185">
        <v>11</v>
      </c>
      <c r="C15" s="154"/>
      <c r="D15" s="24"/>
      <c r="E15" s="77" t="str">
        <f>IF($C15&lt;&gt;"","ALERT_" &amp; D15 &amp; "_ID_"&amp;UPPER(Matrix!$D$6) &amp; "_" &amp; $C15,"")</f>
        <v/>
      </c>
      <c r="F15" s="126"/>
      <c r="G15" s="77" t="str">
        <f t="shared" si="0"/>
        <v/>
      </c>
      <c r="O15" s="185">
        <v>11</v>
      </c>
      <c r="P15" s="154"/>
      <c r="Q15" s="154"/>
      <c r="R15" s="127"/>
    </row>
    <row r="16" spans="2:18">
      <c r="B16" s="185">
        <v>12</v>
      </c>
      <c r="C16" s="154"/>
      <c r="D16" s="24"/>
      <c r="E16" s="77" t="str">
        <f>IF($C16&lt;&gt;"","ALERT_" &amp; D16 &amp; "_ID_"&amp;UPPER(Matrix!$D$6) &amp; "_" &amp; $C16,"")</f>
        <v/>
      </c>
      <c r="F16" s="126"/>
      <c r="G16" s="77" t="str">
        <f t="shared" si="0"/>
        <v/>
      </c>
      <c r="O16" s="185">
        <v>12</v>
      </c>
      <c r="P16" s="154"/>
      <c r="Q16" s="154"/>
      <c r="R16" s="127"/>
    </row>
    <row r="17" spans="2:18">
      <c r="B17" s="185">
        <v>13</v>
      </c>
      <c r="C17" s="154"/>
      <c r="D17" s="24"/>
      <c r="E17" s="77" t="str">
        <f>IF($C17&lt;&gt;"","ALERT_" &amp; D17 &amp; "_ID_"&amp;UPPER(Matrix!$D$6) &amp; "_" &amp; $C17,"")</f>
        <v/>
      </c>
      <c r="F17" s="126"/>
      <c r="G17" s="77" t="str">
        <f t="shared" si="0"/>
        <v/>
      </c>
      <c r="O17" s="185">
        <v>13</v>
      </c>
      <c r="P17" s="154"/>
      <c r="Q17" s="154"/>
      <c r="R17" s="127"/>
    </row>
    <row r="18" spans="2:18">
      <c r="B18" s="185">
        <v>14</v>
      </c>
      <c r="C18" s="154"/>
      <c r="D18" s="24"/>
      <c r="E18" s="77" t="str">
        <f>IF($C18&lt;&gt;"","ALERT_" &amp; D18 &amp; "_ID_"&amp;UPPER(Matrix!$D$6) &amp; "_" &amp; $C18,"")</f>
        <v/>
      </c>
      <c r="F18" s="126"/>
      <c r="G18" s="77" t="str">
        <f t="shared" si="0"/>
        <v/>
      </c>
      <c r="O18" s="185">
        <v>14</v>
      </c>
      <c r="P18" s="154"/>
      <c r="Q18" s="154"/>
      <c r="R18" s="127"/>
    </row>
    <row r="19" spans="2:18">
      <c r="B19" s="185">
        <v>15</v>
      </c>
      <c r="C19" s="154"/>
      <c r="D19" s="24"/>
      <c r="E19" s="77" t="str">
        <f>IF($C19&lt;&gt;"","ALERT_" &amp; D19 &amp; "_ID_"&amp;UPPER(Matrix!$D$6) &amp; "_" &amp; $C19,"")</f>
        <v/>
      </c>
      <c r="F19" s="126"/>
      <c r="G19" s="77" t="str">
        <f t="shared" si="0"/>
        <v/>
      </c>
      <c r="O19" s="185">
        <v>15</v>
      </c>
      <c r="P19" s="154"/>
      <c r="Q19" s="154"/>
      <c r="R19" s="127"/>
    </row>
    <row r="20" spans="2:18">
      <c r="B20" s="185">
        <v>16</v>
      </c>
      <c r="C20" s="154"/>
      <c r="D20" s="24"/>
      <c r="E20" s="77" t="str">
        <f>IF($C20&lt;&gt;"","ALERT_" &amp; D20 &amp; "_ID_"&amp;UPPER(Matrix!$D$6) &amp; "_" &amp; $C20,"")</f>
        <v/>
      </c>
      <c r="F20" s="126"/>
      <c r="G20" s="77" t="str">
        <f t="shared" si="0"/>
        <v/>
      </c>
      <c r="O20" s="185">
        <v>16</v>
      </c>
      <c r="P20" s="154"/>
      <c r="Q20" s="154"/>
      <c r="R20" s="127"/>
    </row>
    <row r="21" spans="2:18">
      <c r="B21" s="185">
        <v>17</v>
      </c>
      <c r="C21" s="154"/>
      <c r="D21" s="24"/>
      <c r="E21" s="77" t="str">
        <f>IF($C21&lt;&gt;"","ALERT_" &amp; D21 &amp; "_ID_"&amp;UPPER(Matrix!$D$6) &amp; "_" &amp; $C21,"")</f>
        <v/>
      </c>
      <c r="F21" s="126"/>
      <c r="G21" s="77" t="str">
        <f t="shared" si="0"/>
        <v/>
      </c>
      <c r="O21" s="185">
        <v>17</v>
      </c>
      <c r="P21" s="154"/>
      <c r="Q21" s="154"/>
      <c r="R21" s="127"/>
    </row>
    <row r="22" spans="2:18">
      <c r="B22" s="185">
        <v>18</v>
      </c>
      <c r="C22" s="154"/>
      <c r="D22" s="24"/>
      <c r="E22" s="77" t="str">
        <f>IF($C22&lt;&gt;"","ALERT_" &amp; D22 &amp; "_ID_"&amp;UPPER(Matrix!$D$6) &amp; "_" &amp; $C22,"")</f>
        <v/>
      </c>
      <c r="F22" s="126"/>
      <c r="G22" s="77" t="str">
        <f t="shared" si="0"/>
        <v/>
      </c>
      <c r="O22" s="185">
        <v>18</v>
      </c>
      <c r="P22" s="154"/>
      <c r="Q22" s="154"/>
      <c r="R22" s="127"/>
    </row>
    <row r="23" spans="2:18">
      <c r="B23" s="185">
        <v>19</v>
      </c>
      <c r="C23" s="154"/>
      <c r="D23" s="24"/>
      <c r="E23" s="77" t="str">
        <f>IF($C23&lt;&gt;"","ALERT_" &amp; D23 &amp; "_ID_"&amp;UPPER(Matrix!$D$6) &amp; "_" &amp; $C23,"")</f>
        <v/>
      </c>
      <c r="F23" s="126"/>
      <c r="G23" s="77" t="str">
        <f t="shared" si="0"/>
        <v/>
      </c>
      <c r="O23" s="185">
        <v>19</v>
      </c>
      <c r="P23" s="154"/>
      <c r="Q23" s="154"/>
      <c r="R23" s="127"/>
    </row>
    <row r="24" spans="2:18">
      <c r="B24" s="185">
        <v>20</v>
      </c>
      <c r="C24" s="154"/>
      <c r="D24" s="24"/>
      <c r="E24" s="77" t="str">
        <f>IF($C24&lt;&gt;"","ALERT_" &amp; D24 &amp; "_ID_"&amp;UPPER(Matrix!$D$6) &amp; "_" &amp; $C24,"")</f>
        <v/>
      </c>
      <c r="F24" s="126"/>
      <c r="G24" s="77" t="str">
        <f t="shared" si="0"/>
        <v/>
      </c>
      <c r="O24" s="185">
        <v>20</v>
      </c>
      <c r="P24" s="154"/>
      <c r="Q24" s="154"/>
      <c r="R24" s="127"/>
    </row>
    <row r="25" spans="2:18">
      <c r="B25" s="185">
        <v>21</v>
      </c>
      <c r="C25" s="154"/>
      <c r="D25" s="24"/>
      <c r="E25" s="77" t="str">
        <f>IF($C25&lt;&gt;"","ALERT_" &amp; D25 &amp; "_ID_"&amp;UPPER(Matrix!$D$6) &amp; "_" &amp; $C25,"")</f>
        <v/>
      </c>
      <c r="F25" s="126"/>
      <c r="G25" s="77" t="str">
        <f t="shared" si="0"/>
        <v/>
      </c>
      <c r="O25" s="185">
        <v>21</v>
      </c>
      <c r="P25" s="154"/>
      <c r="Q25" s="154"/>
      <c r="R25" s="127"/>
    </row>
    <row r="26" spans="2:18">
      <c r="B26" s="185">
        <v>22</v>
      </c>
      <c r="C26" s="154"/>
      <c r="D26" s="24"/>
      <c r="E26" s="77" t="str">
        <f>IF($C26&lt;&gt;"","ALERT_" &amp; D26 &amp; "_ID_"&amp;UPPER(Matrix!$D$6) &amp; "_" &amp; $C26,"")</f>
        <v/>
      </c>
      <c r="F26" s="126"/>
      <c r="G26" s="77" t="str">
        <f t="shared" si="0"/>
        <v/>
      </c>
      <c r="O26" s="185">
        <v>22</v>
      </c>
      <c r="P26" s="154"/>
      <c r="Q26" s="154"/>
      <c r="R26" s="127"/>
    </row>
    <row r="27" spans="2:18">
      <c r="B27" s="185">
        <v>23</v>
      </c>
      <c r="C27" s="154"/>
      <c r="D27" s="24"/>
      <c r="E27" s="77" t="str">
        <f>IF($C27&lt;&gt;"","ALERT_" &amp; D27 &amp; "_ID_"&amp;UPPER(Matrix!$D$6) &amp; "_" &amp; $C27,"")</f>
        <v/>
      </c>
      <c r="F27" s="126"/>
      <c r="G27" s="77" t="str">
        <f t="shared" si="0"/>
        <v/>
      </c>
      <c r="O27" s="185">
        <v>23</v>
      </c>
      <c r="P27" s="154"/>
      <c r="Q27" s="154"/>
      <c r="R27" s="127"/>
    </row>
    <row r="28" spans="2:18">
      <c r="B28" s="185">
        <v>24</v>
      </c>
      <c r="C28" s="154"/>
      <c r="D28" s="24"/>
      <c r="E28" s="77" t="str">
        <f>IF($C28&lt;&gt;"","ALERT_" &amp; D28 &amp; "_ID_"&amp;UPPER(Matrix!$D$6) &amp; "_" &amp; $C28,"")</f>
        <v/>
      </c>
      <c r="F28" s="126"/>
      <c r="G28" s="77" t="str">
        <f t="shared" si="0"/>
        <v/>
      </c>
      <c r="O28" s="185">
        <v>24</v>
      </c>
      <c r="P28" s="154"/>
      <c r="Q28" s="154"/>
      <c r="R28" s="127"/>
    </row>
    <row r="29" spans="2:18" ht="14.25" thickBot="1">
      <c r="B29" s="186">
        <v>25</v>
      </c>
      <c r="C29" s="152"/>
      <c r="D29" s="63"/>
      <c r="E29" s="78" t="str">
        <f>IF($C29&lt;&gt;"","ALERT_" &amp; D29 &amp; "_ID_"&amp;UPPER(Matrix!$D$6) &amp; "_" &amp; $C29,"")</f>
        <v/>
      </c>
      <c r="F29" s="128"/>
      <c r="G29" s="78" t="str">
        <f t="shared" si="0"/>
        <v/>
      </c>
      <c r="O29" s="186">
        <v>25</v>
      </c>
      <c r="P29" s="152"/>
      <c r="Q29" s="152"/>
      <c r="R29" s="129"/>
    </row>
    <row r="32" spans="2:18" ht="14.25" thickBot="1">
      <c r="B32" t="s">
        <v>195</v>
      </c>
      <c r="O32" t="s">
        <v>192</v>
      </c>
    </row>
    <row r="33" spans="2:18" ht="14.25" thickBot="1">
      <c r="B33" s="150" t="s">
        <v>38</v>
      </c>
      <c r="C33" s="116" t="s">
        <v>184</v>
      </c>
      <c r="D33" s="116" t="s">
        <v>189</v>
      </c>
      <c r="E33" s="117" t="s">
        <v>187</v>
      </c>
      <c r="F33" s="191" t="s">
        <v>188</v>
      </c>
      <c r="G33" s="191" t="s">
        <v>199</v>
      </c>
      <c r="O33" s="150" t="s">
        <v>38</v>
      </c>
      <c r="P33" s="190" t="s">
        <v>181</v>
      </c>
      <c r="Q33" s="190" t="s">
        <v>197</v>
      </c>
      <c r="R33" s="191" t="s">
        <v>185</v>
      </c>
    </row>
    <row r="34" spans="2:18" ht="14.25" hidden="1" thickTop="1">
      <c r="B34" s="182">
        <v>0</v>
      </c>
      <c r="C34" s="183" t="s">
        <v>169</v>
      </c>
      <c r="D34" s="183"/>
      <c r="E34" s="184"/>
      <c r="F34" s="193" t="s">
        <v>169</v>
      </c>
      <c r="G34" s="196"/>
      <c r="O34" s="192">
        <v>0</v>
      </c>
      <c r="P34" s="189" t="s">
        <v>169</v>
      </c>
      <c r="Q34" s="189" t="s">
        <v>169</v>
      </c>
      <c r="R34" s="193" t="s">
        <v>169</v>
      </c>
    </row>
    <row r="35" spans="2:18" ht="14.25" thickTop="1">
      <c r="B35" s="185">
        <v>1</v>
      </c>
      <c r="C35" s="154"/>
      <c r="D35" s="24"/>
      <c r="E35" s="77" t="str">
        <f>IF($C35&lt;&gt;"","ALERT_" &amp; UPPER(Matrix!$D$6) &amp; "_" &amp; $C35,"")</f>
        <v/>
      </c>
      <c r="F35" s="187"/>
      <c r="G35" s="77" t="str">
        <f>IF(E35&lt;&gt;"",LEN(E35),"")</f>
        <v/>
      </c>
      <c r="O35" s="185">
        <v>1</v>
      </c>
      <c r="P35" s="154"/>
      <c r="Q35" s="154"/>
      <c r="R35" s="187"/>
    </row>
    <row r="36" spans="2:18">
      <c r="B36" s="185">
        <v>2</v>
      </c>
      <c r="C36" s="154"/>
      <c r="D36" s="24"/>
      <c r="E36" s="77" t="str">
        <f>IF($C36&lt;&gt;"","ALERT_" &amp; UPPER(Matrix!$D$6) &amp; "_" &amp; $C36,"")</f>
        <v/>
      </c>
      <c r="F36" s="187"/>
      <c r="G36" s="77" t="str">
        <f>IF(E36&lt;&gt;"",LEN(E36),"")</f>
        <v/>
      </c>
      <c r="O36" s="185">
        <v>2</v>
      </c>
      <c r="P36" s="154"/>
      <c r="Q36" s="154"/>
      <c r="R36" s="187"/>
    </row>
    <row r="37" spans="2:18">
      <c r="B37" s="185">
        <v>3</v>
      </c>
      <c r="C37" s="154"/>
      <c r="D37" s="24"/>
      <c r="E37" s="77" t="str">
        <f>IF($C37&lt;&gt;"","ALERT_" &amp; UPPER(Matrix!$D$6) &amp; "_" &amp; $C37,"")</f>
        <v/>
      </c>
      <c r="F37" s="187"/>
      <c r="G37" s="77" t="str">
        <f>IF(E37&lt;&gt;"",LEN(E37),"")</f>
        <v/>
      </c>
      <c r="O37" s="185">
        <v>3</v>
      </c>
      <c r="P37" s="154"/>
      <c r="Q37" s="154"/>
      <c r="R37" s="187"/>
    </row>
    <row r="38" spans="2:18">
      <c r="B38" s="185">
        <v>4</v>
      </c>
      <c r="C38" s="154"/>
      <c r="D38" s="24"/>
      <c r="E38" s="77" t="str">
        <f>IF($C38&lt;&gt;"","ALERT_" &amp; UPPER(Matrix!$D$6) &amp; "_" &amp; $C38,"")</f>
        <v/>
      </c>
      <c r="F38" s="187"/>
      <c r="G38" s="77" t="str">
        <f t="shared" ref="G38:G59" si="1">IF(E38&lt;&gt;"",LEN(E38),"")</f>
        <v/>
      </c>
      <c r="O38" s="185">
        <v>4</v>
      </c>
      <c r="P38" s="154"/>
      <c r="Q38" s="154"/>
      <c r="R38" s="187"/>
    </row>
    <row r="39" spans="2:18">
      <c r="B39" s="185">
        <v>5</v>
      </c>
      <c r="C39" s="154"/>
      <c r="D39" s="24"/>
      <c r="E39" s="77" t="str">
        <f>IF($C39&lt;&gt;"","ALERT_" &amp; UPPER(Matrix!$D$6) &amp; "_" &amp; $C39,"")</f>
        <v/>
      </c>
      <c r="F39" s="187"/>
      <c r="G39" s="77" t="str">
        <f t="shared" si="1"/>
        <v/>
      </c>
      <c r="O39" s="185">
        <v>5</v>
      </c>
      <c r="P39" s="154"/>
      <c r="Q39" s="154"/>
      <c r="R39" s="187"/>
    </row>
    <row r="40" spans="2:18">
      <c r="B40" s="185">
        <v>6</v>
      </c>
      <c r="C40" s="154"/>
      <c r="D40" s="24"/>
      <c r="E40" s="77" t="str">
        <f>IF($C40&lt;&gt;"","ALERT_" &amp; UPPER(Matrix!$D$6) &amp; "_" &amp; $C40,"")</f>
        <v/>
      </c>
      <c r="F40" s="187"/>
      <c r="G40" s="77" t="str">
        <f t="shared" si="1"/>
        <v/>
      </c>
      <c r="O40" s="185">
        <v>6</v>
      </c>
      <c r="P40" s="154"/>
      <c r="Q40" s="154"/>
      <c r="R40" s="187"/>
    </row>
    <row r="41" spans="2:18">
      <c r="B41" s="185">
        <v>7</v>
      </c>
      <c r="C41" s="154"/>
      <c r="D41" s="24"/>
      <c r="E41" s="77" t="str">
        <f>IF($C41&lt;&gt;"","ALERT_" &amp; UPPER(Matrix!$D$6) &amp; "_" &amp; $C41,"")</f>
        <v/>
      </c>
      <c r="F41" s="187"/>
      <c r="G41" s="77" t="str">
        <f t="shared" si="1"/>
        <v/>
      </c>
      <c r="O41" s="185">
        <v>7</v>
      </c>
      <c r="P41" s="154"/>
      <c r="Q41" s="154"/>
      <c r="R41" s="187"/>
    </row>
    <row r="42" spans="2:18">
      <c r="B42" s="185">
        <v>8</v>
      </c>
      <c r="C42" s="154"/>
      <c r="D42" s="24"/>
      <c r="E42" s="77" t="str">
        <f>IF($C42&lt;&gt;"","ALERT_" &amp; UPPER(Matrix!$D$6) &amp; "_" &amp; $C42,"")</f>
        <v/>
      </c>
      <c r="F42" s="187"/>
      <c r="G42" s="77" t="str">
        <f t="shared" si="1"/>
        <v/>
      </c>
      <c r="O42" s="185">
        <v>8</v>
      </c>
      <c r="P42" s="154"/>
      <c r="Q42" s="154"/>
      <c r="R42" s="187"/>
    </row>
    <row r="43" spans="2:18">
      <c r="B43" s="185">
        <v>9</v>
      </c>
      <c r="C43" s="154"/>
      <c r="D43" s="24"/>
      <c r="E43" s="77" t="str">
        <f>IF($C43&lt;&gt;"","ALERT_" &amp; UPPER(Matrix!$D$6) &amp; "_" &amp; $C43,"")</f>
        <v/>
      </c>
      <c r="F43" s="187"/>
      <c r="G43" s="77" t="str">
        <f t="shared" si="1"/>
        <v/>
      </c>
      <c r="O43" s="185">
        <v>9</v>
      </c>
      <c r="P43" s="154"/>
      <c r="Q43" s="154"/>
      <c r="R43" s="187"/>
    </row>
    <row r="44" spans="2:18">
      <c r="B44" s="185">
        <v>10</v>
      </c>
      <c r="C44" s="154"/>
      <c r="D44" s="24"/>
      <c r="E44" s="77" t="str">
        <f>IF($C44&lt;&gt;"","ALERT_" &amp; UPPER(Matrix!$D$6) &amp; "_" &amp; $C44,"")</f>
        <v/>
      </c>
      <c r="F44" s="187"/>
      <c r="G44" s="77" t="str">
        <f t="shared" si="1"/>
        <v/>
      </c>
      <c r="O44" s="185">
        <v>10</v>
      </c>
      <c r="P44" s="154"/>
      <c r="Q44" s="154"/>
      <c r="R44" s="187"/>
    </row>
    <row r="45" spans="2:18">
      <c r="B45" s="185">
        <v>11</v>
      </c>
      <c r="C45" s="154"/>
      <c r="D45" s="24"/>
      <c r="E45" s="77" t="str">
        <f>IF($C45&lt;&gt;"","ALERT_" &amp; UPPER(Matrix!$D$6) &amp; "_" &amp; $C45,"")</f>
        <v/>
      </c>
      <c r="F45" s="187"/>
      <c r="G45" s="77" t="str">
        <f t="shared" si="1"/>
        <v/>
      </c>
      <c r="O45" s="185">
        <v>11</v>
      </c>
      <c r="P45" s="154"/>
      <c r="Q45" s="154"/>
      <c r="R45" s="187"/>
    </row>
    <row r="46" spans="2:18">
      <c r="B46" s="185">
        <v>12</v>
      </c>
      <c r="C46" s="154"/>
      <c r="D46" s="24"/>
      <c r="E46" s="77" t="str">
        <f>IF($C46&lt;&gt;"","ALERT_" &amp; UPPER(Matrix!$D$6) &amp; "_" &amp; $C46,"")</f>
        <v/>
      </c>
      <c r="F46" s="187"/>
      <c r="G46" s="77" t="str">
        <f t="shared" si="1"/>
        <v/>
      </c>
      <c r="O46" s="185">
        <v>12</v>
      </c>
      <c r="P46" s="154"/>
      <c r="Q46" s="154"/>
      <c r="R46" s="187"/>
    </row>
    <row r="47" spans="2:18">
      <c r="B47" s="185">
        <v>13</v>
      </c>
      <c r="C47" s="154"/>
      <c r="D47" s="24"/>
      <c r="E47" s="77" t="str">
        <f>IF($C47&lt;&gt;"","ALERT_" &amp; UPPER(Matrix!$D$6) &amp; "_" &amp; $C47,"")</f>
        <v/>
      </c>
      <c r="F47" s="187"/>
      <c r="G47" s="77" t="str">
        <f t="shared" si="1"/>
        <v/>
      </c>
      <c r="O47" s="185">
        <v>13</v>
      </c>
      <c r="P47" s="154"/>
      <c r="Q47" s="154"/>
      <c r="R47" s="187"/>
    </row>
    <row r="48" spans="2:18">
      <c r="B48" s="185">
        <v>14</v>
      </c>
      <c r="C48" s="154"/>
      <c r="D48" s="24"/>
      <c r="E48" s="77" t="str">
        <f>IF($C48&lt;&gt;"","ALERT_" &amp; UPPER(Matrix!$D$6) &amp; "_" &amp; $C48,"")</f>
        <v/>
      </c>
      <c r="F48" s="187"/>
      <c r="G48" s="77" t="str">
        <f t="shared" si="1"/>
        <v/>
      </c>
      <c r="O48" s="185">
        <v>14</v>
      </c>
      <c r="P48" s="154"/>
      <c r="Q48" s="154"/>
      <c r="R48" s="187"/>
    </row>
    <row r="49" spans="2:18">
      <c r="B49" s="185">
        <v>15</v>
      </c>
      <c r="C49" s="154"/>
      <c r="D49" s="24"/>
      <c r="E49" s="77" t="str">
        <f>IF($C49&lt;&gt;"","ALERT_" &amp; UPPER(Matrix!$D$6) &amp; "_" &amp; $C49,"")</f>
        <v/>
      </c>
      <c r="F49" s="187"/>
      <c r="G49" s="77" t="str">
        <f t="shared" si="1"/>
        <v/>
      </c>
      <c r="O49" s="185">
        <v>15</v>
      </c>
      <c r="P49" s="154"/>
      <c r="Q49" s="154"/>
      <c r="R49" s="187"/>
    </row>
    <row r="50" spans="2:18">
      <c r="B50" s="185">
        <v>16</v>
      </c>
      <c r="C50" s="154"/>
      <c r="D50" s="24"/>
      <c r="E50" s="77" t="str">
        <f>IF($C50&lt;&gt;"","ALERT_" &amp; UPPER(Matrix!$D$6) &amp; "_" &amp; $C50,"")</f>
        <v/>
      </c>
      <c r="F50" s="187"/>
      <c r="G50" s="77" t="str">
        <f t="shared" si="1"/>
        <v/>
      </c>
      <c r="O50" s="185">
        <v>16</v>
      </c>
      <c r="P50" s="154"/>
      <c r="Q50" s="154"/>
      <c r="R50" s="187"/>
    </row>
    <row r="51" spans="2:18">
      <c r="B51" s="185">
        <v>17</v>
      </c>
      <c r="C51" s="154"/>
      <c r="D51" s="24"/>
      <c r="E51" s="77" t="str">
        <f>IF($C51&lt;&gt;"","ALERT_" &amp; UPPER(Matrix!$D$6) &amp; "_" &amp; $C51,"")</f>
        <v/>
      </c>
      <c r="F51" s="187"/>
      <c r="G51" s="77" t="str">
        <f t="shared" si="1"/>
        <v/>
      </c>
      <c r="O51" s="185">
        <v>17</v>
      </c>
      <c r="P51" s="154"/>
      <c r="Q51" s="154"/>
      <c r="R51" s="187"/>
    </row>
    <row r="52" spans="2:18">
      <c r="B52" s="185">
        <v>18</v>
      </c>
      <c r="C52" s="154"/>
      <c r="D52" s="24"/>
      <c r="E52" s="77" t="str">
        <f>IF($C52&lt;&gt;"","ALERT_" &amp; UPPER(Matrix!$D$6) &amp; "_" &amp; $C52,"")</f>
        <v/>
      </c>
      <c r="F52" s="187"/>
      <c r="G52" s="77" t="str">
        <f t="shared" si="1"/>
        <v/>
      </c>
      <c r="O52" s="185">
        <v>18</v>
      </c>
      <c r="P52" s="154"/>
      <c r="Q52" s="154"/>
      <c r="R52" s="187"/>
    </row>
    <row r="53" spans="2:18">
      <c r="B53" s="185">
        <v>19</v>
      </c>
      <c r="C53" s="154"/>
      <c r="D53" s="24"/>
      <c r="E53" s="77" t="str">
        <f>IF($C53&lt;&gt;"","ALERT_" &amp; UPPER(Matrix!$D$6) &amp; "_" &amp; $C53,"")</f>
        <v/>
      </c>
      <c r="F53" s="187"/>
      <c r="G53" s="77" t="str">
        <f t="shared" si="1"/>
        <v/>
      </c>
      <c r="O53" s="185">
        <v>19</v>
      </c>
      <c r="P53" s="154"/>
      <c r="Q53" s="154"/>
      <c r="R53" s="187"/>
    </row>
    <row r="54" spans="2:18">
      <c r="B54" s="185">
        <v>20</v>
      </c>
      <c r="C54" s="154"/>
      <c r="D54" s="24"/>
      <c r="E54" s="77" t="str">
        <f>IF($C54&lt;&gt;"","ALERT_" &amp; UPPER(Matrix!$D$6) &amp; "_" &amp; $C54,"")</f>
        <v/>
      </c>
      <c r="F54" s="187"/>
      <c r="G54" s="77" t="str">
        <f t="shared" si="1"/>
        <v/>
      </c>
      <c r="O54" s="185">
        <v>20</v>
      </c>
      <c r="P54" s="154"/>
      <c r="Q54" s="154"/>
      <c r="R54" s="187"/>
    </row>
    <row r="55" spans="2:18">
      <c r="B55" s="185">
        <v>21</v>
      </c>
      <c r="C55" s="154"/>
      <c r="D55" s="24"/>
      <c r="E55" s="77" t="str">
        <f>IF($C55&lt;&gt;"","ALERT_" &amp; UPPER(Matrix!$D$6) &amp; "_" &amp; $C55,"")</f>
        <v/>
      </c>
      <c r="F55" s="187"/>
      <c r="G55" s="77" t="str">
        <f t="shared" si="1"/>
        <v/>
      </c>
      <c r="O55" s="185">
        <v>21</v>
      </c>
      <c r="P55" s="154"/>
      <c r="Q55" s="154"/>
      <c r="R55" s="187"/>
    </row>
    <row r="56" spans="2:18">
      <c r="B56" s="185">
        <v>22</v>
      </c>
      <c r="C56" s="154"/>
      <c r="D56" s="24"/>
      <c r="E56" s="77" t="str">
        <f>IF($C56&lt;&gt;"","ALERT_" &amp; UPPER(Matrix!$D$6) &amp; "_" &amp; $C56,"")</f>
        <v/>
      </c>
      <c r="F56" s="187"/>
      <c r="G56" s="77" t="str">
        <f t="shared" si="1"/>
        <v/>
      </c>
      <c r="O56" s="185">
        <v>22</v>
      </c>
      <c r="P56" s="154"/>
      <c r="Q56" s="154"/>
      <c r="R56" s="187"/>
    </row>
    <row r="57" spans="2:18">
      <c r="B57" s="185">
        <v>23</v>
      </c>
      <c r="C57" s="154"/>
      <c r="D57" s="24"/>
      <c r="E57" s="77" t="str">
        <f>IF($C57&lt;&gt;"","ALERT_" &amp; UPPER(Matrix!$D$6) &amp; "_" &amp; $C57,"")</f>
        <v/>
      </c>
      <c r="F57" s="187"/>
      <c r="G57" s="77" t="str">
        <f t="shared" si="1"/>
        <v/>
      </c>
      <c r="O57" s="185">
        <v>23</v>
      </c>
      <c r="P57" s="154"/>
      <c r="Q57" s="154"/>
      <c r="R57" s="187"/>
    </row>
    <row r="58" spans="2:18">
      <c r="B58" s="185">
        <v>24</v>
      </c>
      <c r="C58" s="154"/>
      <c r="D58" s="24"/>
      <c r="E58" s="77" t="str">
        <f>IF($C58&lt;&gt;"","ALERT_" &amp; UPPER(Matrix!$D$6) &amp; "_" &amp; $C58,"")</f>
        <v/>
      </c>
      <c r="F58" s="187"/>
      <c r="G58" s="77" t="str">
        <f t="shared" si="1"/>
        <v/>
      </c>
      <c r="O58" s="185">
        <v>24</v>
      </c>
      <c r="P58" s="154"/>
      <c r="Q58" s="154"/>
      <c r="R58" s="187"/>
    </row>
    <row r="59" spans="2:18" ht="14.25" thickBot="1">
      <c r="B59" s="186">
        <v>25</v>
      </c>
      <c r="C59" s="152"/>
      <c r="D59" s="63"/>
      <c r="E59" s="78" t="str">
        <f>IF($C59&lt;&gt;"","ALERT_" &amp; UPPER(Matrix!$D$6) &amp; "_" &amp; $C59,"")</f>
        <v/>
      </c>
      <c r="F59" s="188"/>
      <c r="G59" s="78" t="str">
        <f t="shared" si="1"/>
        <v/>
      </c>
      <c r="O59" s="186">
        <v>25</v>
      </c>
      <c r="P59" s="152"/>
      <c r="Q59" s="152"/>
      <c r="R59" s="188"/>
    </row>
  </sheetData>
  <sheetProtection sheet="1" objects="1" scenarios="1"/>
  <protectedRanges>
    <protectedRange sqref="C5:D29 P5:R29 F5:F29 C35:D59 F35:F59 P35:R59" name="編集許可"/>
  </protectedRanges>
  <customSheetViews>
    <customSheetView guid="{835E1E8D-859C-4113-A3E5-0B83A29207D2}" hiddenRows="1">
      <pageMargins left="0.7" right="0.7" top="0.75" bottom="0.75" header="0.3" footer="0.3"/>
      <pageSetup paperSize="9" orientation="portrait" r:id="rId1"/>
    </customSheetView>
  </customSheetView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2"/>
  <headerFooter>
    <oddHeader>&amp;C&amp;"Calibri"&amp;10&amp;KFF0000 CONFIDENTIAL&amp;1#_x000D_</oddHead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22.5" customWidth="1"/>
    <col min="7" max="7" width="12.375" customWidth="1"/>
    <col min="8" max="8" width="28.875" customWidth="1"/>
    <col min="9" max="9" width="12.375" customWidth="1"/>
    <col min="10" max="10" width="29.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2" t="s">
        <v>104</v>
      </c>
    </row>
    <row r="2" spans="2:21" ht="14.25" thickBot="1">
      <c r="B2" s="110" t="s">
        <v>62</v>
      </c>
      <c r="C2" s="111" t="s">
        <v>122</v>
      </c>
      <c r="D2" s="112" t="s">
        <v>56</v>
      </c>
      <c r="E2" s="113" t="s">
        <v>57</v>
      </c>
      <c r="F2" s="114" t="s">
        <v>23</v>
      </c>
      <c r="G2" s="113" t="s">
        <v>58</v>
      </c>
      <c r="H2" s="114" t="s">
        <v>25</v>
      </c>
      <c r="I2" s="113" t="s">
        <v>59</v>
      </c>
      <c r="J2" s="114" t="s">
        <v>166</v>
      </c>
      <c r="K2" s="113" t="s">
        <v>60</v>
      </c>
      <c r="L2" s="114" t="s">
        <v>26</v>
      </c>
      <c r="M2" s="111" t="s">
        <v>61</v>
      </c>
      <c r="N2" s="114" t="s">
        <v>117</v>
      </c>
      <c r="O2" s="132" t="s">
        <v>84</v>
      </c>
    </row>
    <row r="3" spans="2:21" ht="15" hidden="1" thickTop="1" thickBot="1">
      <c r="B3" s="25"/>
      <c r="C3" s="60" t="s">
        <v>108</v>
      </c>
      <c r="D3" s="125"/>
      <c r="E3" s="12"/>
      <c r="F3" s="14"/>
      <c r="G3" s="12"/>
      <c r="H3" s="14"/>
      <c r="I3" s="12"/>
      <c r="J3" s="14"/>
      <c r="K3" s="12"/>
      <c r="L3" s="14"/>
      <c r="M3" s="61"/>
      <c r="N3" s="121"/>
      <c r="O3" s="133"/>
      <c r="U3" s="106" t="s">
        <v>98</v>
      </c>
    </row>
    <row r="4" spans="2:21" ht="14.25" thickTop="1">
      <c r="B4" s="120" t="s">
        <v>238</v>
      </c>
      <c r="C4" s="119" t="s">
        <v>239</v>
      </c>
      <c r="D4" s="130">
        <v>0</v>
      </c>
      <c r="E4" s="120" t="s">
        <v>126</v>
      </c>
      <c r="F4" s="200" t="s">
        <v>457</v>
      </c>
      <c r="G4" s="120" t="s">
        <v>126</v>
      </c>
      <c r="H4" s="199" t="s">
        <v>30</v>
      </c>
      <c r="I4" s="120" t="s">
        <v>126</v>
      </c>
      <c r="J4" s="199" t="s">
        <v>30</v>
      </c>
      <c r="K4" s="120" t="s">
        <v>126</v>
      </c>
      <c r="L4" s="199" t="s">
        <v>30</v>
      </c>
      <c r="M4" s="61">
        <f ca="1">LEN(N4)</f>
        <v>28</v>
      </c>
      <c r="N4" s="121" t="str">
        <f ca="1">VLOOKUP($B4,Matrix!$H$13:$I$37,2,FALSE)&amp;"_"&amp;C4</f>
        <v>ALERT_REQ_C_EPB_TT_PKB_TT_ON</v>
      </c>
      <c r="O4" s="133" t="str">
        <f t="shared" ref="O4:O35" ca="1" si="0">"#define "&amp;N4&amp;REPT(" ",48-M4)&amp;"("&amp;D4&amp;"U)"</f>
        <v>#define ALERT_REQ_C_EPB_TT_PKB_TT_ON                    (0U)</v>
      </c>
      <c r="U4" s="106" t="s">
        <v>98</v>
      </c>
    </row>
    <row r="5" spans="2:21">
      <c r="B5" s="120" t="s">
        <v>238</v>
      </c>
      <c r="C5" s="119" t="s">
        <v>240</v>
      </c>
      <c r="D5" s="131">
        <v>1</v>
      </c>
      <c r="E5" s="120" t="s">
        <v>126</v>
      </c>
      <c r="F5" s="200" t="s">
        <v>458</v>
      </c>
      <c r="G5" s="120" t="s">
        <v>126</v>
      </c>
      <c r="H5" s="199" t="s">
        <v>30</v>
      </c>
      <c r="I5" s="120" t="s">
        <v>126</v>
      </c>
      <c r="J5" s="199" t="s">
        <v>30</v>
      </c>
      <c r="K5" s="120" t="s">
        <v>126</v>
      </c>
      <c r="L5" s="199" t="s">
        <v>30</v>
      </c>
      <c r="M5" s="56">
        <f t="shared" ref="M5:M68" ca="1" si="1">LEN(N5)</f>
        <v>32</v>
      </c>
      <c r="N5" s="121" t="str">
        <f ca="1">VLOOKUP($B5,Matrix!$H$13:$I$37,2,FALSE)&amp;"_"&amp;C5</f>
        <v>ALERT_REQ_C_EPB_TT_PKB_FLASH_1HZ</v>
      </c>
      <c r="O5" s="134" t="str">
        <f t="shared" ca="1" si="0"/>
        <v>#define ALERT_REQ_C_EPB_TT_PKB_FLASH_1HZ                (1U)</v>
      </c>
      <c r="U5" s="104" t="s">
        <v>99</v>
      </c>
    </row>
    <row r="6" spans="2:21">
      <c r="B6" s="120" t="s">
        <v>238</v>
      </c>
      <c r="C6" s="119" t="s">
        <v>241</v>
      </c>
      <c r="D6" s="131">
        <v>2</v>
      </c>
      <c r="E6" s="120" t="s">
        <v>126</v>
      </c>
      <c r="F6" s="200" t="s">
        <v>459</v>
      </c>
      <c r="G6" s="120" t="s">
        <v>126</v>
      </c>
      <c r="H6" s="199" t="s">
        <v>30</v>
      </c>
      <c r="I6" s="120" t="s">
        <v>126</v>
      </c>
      <c r="J6" s="199" t="s">
        <v>30</v>
      </c>
      <c r="K6" s="120" t="s">
        <v>126</v>
      </c>
      <c r="L6" s="199" t="s">
        <v>30</v>
      </c>
      <c r="M6" s="56">
        <f t="shared" ca="1" si="1"/>
        <v>32</v>
      </c>
      <c r="N6" s="121" t="str">
        <f ca="1">VLOOKUP($B6,Matrix!$H$13:$I$37,2,FALSE)&amp;"_"&amp;C6</f>
        <v>ALERT_REQ_C_EPB_TT_PKB_FLASH_2HZ</v>
      </c>
      <c r="O6" s="134" t="str">
        <f t="shared" ca="1" si="0"/>
        <v>#define ALERT_REQ_C_EPB_TT_PKB_FLASH_2HZ                (2U)</v>
      </c>
      <c r="U6" s="32" t="s">
        <v>100</v>
      </c>
    </row>
    <row r="7" spans="2:21">
      <c r="B7" s="120" t="s">
        <v>238</v>
      </c>
      <c r="C7" s="119" t="s">
        <v>242</v>
      </c>
      <c r="D7" s="130">
        <v>3</v>
      </c>
      <c r="E7" s="120" t="s">
        <v>126</v>
      </c>
      <c r="F7" s="199" t="s">
        <v>460</v>
      </c>
      <c r="G7" s="120" t="s">
        <v>126</v>
      </c>
      <c r="H7" s="199" t="s">
        <v>30</v>
      </c>
      <c r="I7" s="120" t="s">
        <v>126</v>
      </c>
      <c r="J7" s="199" t="s">
        <v>30</v>
      </c>
      <c r="K7" s="120" t="s">
        <v>126</v>
      </c>
      <c r="L7" s="199" t="s">
        <v>30</v>
      </c>
      <c r="M7" s="56">
        <f t="shared" ca="1" si="1"/>
        <v>32</v>
      </c>
      <c r="N7" s="121" t="str">
        <f ca="1">VLOOKUP($B7,Matrix!$H$13:$I$37,2,FALSE)&amp;"_"&amp;C7</f>
        <v>ALERT_REQ_C_EPB_TT_PKB_FLASH_4HZ</v>
      </c>
      <c r="O7" s="134" t="str">
        <f t="shared" ca="1" si="0"/>
        <v>#define ALERT_REQ_C_EPB_TT_PKB_FLASH_4HZ                (3U)</v>
      </c>
      <c r="U7" s="32" t="s">
        <v>101</v>
      </c>
    </row>
    <row r="8" spans="2:21">
      <c r="B8" s="120" t="s">
        <v>243</v>
      </c>
      <c r="C8" s="119" t="s">
        <v>244</v>
      </c>
      <c r="D8" s="130">
        <v>0</v>
      </c>
      <c r="E8" s="120" t="s">
        <v>235</v>
      </c>
      <c r="F8" s="199" t="s">
        <v>461</v>
      </c>
      <c r="G8" s="120" t="s">
        <v>126</v>
      </c>
      <c r="H8" s="199" t="s">
        <v>30</v>
      </c>
      <c r="I8" s="120" t="s">
        <v>126</v>
      </c>
      <c r="J8" s="199" t="s">
        <v>30</v>
      </c>
      <c r="K8" s="120" t="s">
        <v>235</v>
      </c>
      <c r="L8" s="199" t="s">
        <v>245</v>
      </c>
      <c r="M8" s="56">
        <f t="shared" ca="1" si="1"/>
        <v>31</v>
      </c>
      <c r="N8" s="121" t="str">
        <f ca="1">VLOOKUP($B8,Matrix!$H$13:$I$37,2,FALSE)&amp;"_"&amp;C8</f>
        <v>ALERT_REQ_C_EPB_WRN_IG_TT_ON_RW</v>
      </c>
      <c r="O8" s="134" t="str">
        <f t="shared" ca="1" si="0"/>
        <v>#define ALERT_REQ_C_EPB_WRN_IG_TT_ON_RW                 (0U)</v>
      </c>
      <c r="U8" s="32" t="s">
        <v>102</v>
      </c>
    </row>
    <row r="9" spans="2:21">
      <c r="B9" s="120" t="s">
        <v>243</v>
      </c>
      <c r="C9" s="119" t="s">
        <v>239</v>
      </c>
      <c r="D9" s="130">
        <v>1</v>
      </c>
      <c r="E9" s="120" t="s">
        <v>126</v>
      </c>
      <c r="F9" s="199" t="s">
        <v>461</v>
      </c>
      <c r="G9" s="120" t="s">
        <v>126</v>
      </c>
      <c r="H9" s="199" t="s">
        <v>30</v>
      </c>
      <c r="I9" s="120" t="s">
        <v>126</v>
      </c>
      <c r="J9" s="199" t="s">
        <v>30</v>
      </c>
      <c r="K9" s="120" t="s">
        <v>126</v>
      </c>
      <c r="L9" s="199" t="s">
        <v>30</v>
      </c>
      <c r="M9" s="56">
        <f t="shared" ca="1" si="1"/>
        <v>28</v>
      </c>
      <c r="N9" s="121" t="str">
        <f ca="1">VLOOKUP($B9,Matrix!$H$13:$I$37,2,FALSE)&amp;"_"&amp;C9</f>
        <v>ALERT_REQ_C_EPB_WRN_IG_TT_ON</v>
      </c>
      <c r="O9" s="134" t="str">
        <f t="shared" ca="1" si="0"/>
        <v>#define ALERT_REQ_C_EPB_WRN_IG_TT_ON                    (1U)</v>
      </c>
      <c r="U9" s="32" t="s">
        <v>103</v>
      </c>
    </row>
    <row r="10" spans="2:21">
      <c r="B10" s="120" t="s">
        <v>243</v>
      </c>
      <c r="C10" s="119" t="s">
        <v>246</v>
      </c>
      <c r="D10" s="130">
        <v>2</v>
      </c>
      <c r="E10" s="120" t="s">
        <v>126</v>
      </c>
      <c r="F10" s="199" t="s">
        <v>30</v>
      </c>
      <c r="G10" s="120" t="s">
        <v>126</v>
      </c>
      <c r="H10" s="199" t="s">
        <v>247</v>
      </c>
      <c r="I10" s="120" t="s">
        <v>126</v>
      </c>
      <c r="J10" s="199" t="s">
        <v>248</v>
      </c>
      <c r="K10" s="120" t="s">
        <v>126</v>
      </c>
      <c r="L10" s="199" t="s">
        <v>30</v>
      </c>
      <c r="M10" s="56">
        <f t="shared" ca="1" si="1"/>
        <v>27</v>
      </c>
      <c r="N10" s="121" t="str">
        <f ca="1">VLOOKUP($B10,Matrix!$H$13:$I$37,2,FALSE)&amp;"_"&amp;C10</f>
        <v>ALERT_REQ_C_EPB_WRN_IG_LOCK</v>
      </c>
      <c r="O10" s="134" t="str">
        <f t="shared" ca="1" si="0"/>
        <v>#define ALERT_REQ_C_EPB_WRN_IG_LOCK                     (2U)</v>
      </c>
      <c r="U10" s="32"/>
    </row>
    <row r="11" spans="2:21">
      <c r="B11" s="120" t="s">
        <v>243</v>
      </c>
      <c r="C11" s="24" t="s">
        <v>249</v>
      </c>
      <c r="D11" s="130">
        <v>3</v>
      </c>
      <c r="E11" s="120" t="s">
        <v>126</v>
      </c>
      <c r="F11" s="199" t="s">
        <v>30</v>
      </c>
      <c r="G11" s="120" t="s">
        <v>126</v>
      </c>
      <c r="H11" s="199" t="s">
        <v>30</v>
      </c>
      <c r="I11" s="120" t="s">
        <v>126</v>
      </c>
      <c r="J11" s="199" t="s">
        <v>250</v>
      </c>
      <c r="K11" s="120" t="s">
        <v>126</v>
      </c>
      <c r="L11" s="199" t="s">
        <v>30</v>
      </c>
      <c r="M11" s="56">
        <f t="shared" ca="1" si="1"/>
        <v>30</v>
      </c>
      <c r="N11" s="121" t="str">
        <f ca="1">VLOOKUP($B11,Matrix!$H$13:$I$37,2,FALSE)&amp;"_"&amp;C11</f>
        <v>ALERT_REQ_C_EPB_WRN_IG_ADVICE1</v>
      </c>
      <c r="O11" s="134" t="str">
        <f t="shared" ca="1" si="0"/>
        <v>#define ALERT_REQ_C_EPB_WRN_IG_ADVICE1                  (3U)</v>
      </c>
      <c r="U11" s="32"/>
    </row>
    <row r="12" spans="2:21">
      <c r="B12" s="120" t="s">
        <v>243</v>
      </c>
      <c r="C12" s="24" t="s">
        <v>215</v>
      </c>
      <c r="D12" s="130">
        <v>4</v>
      </c>
      <c r="E12" s="120" t="s">
        <v>126</v>
      </c>
      <c r="F12" s="199" t="s">
        <v>30</v>
      </c>
      <c r="G12" s="120" t="s">
        <v>126</v>
      </c>
      <c r="H12" s="199" t="s">
        <v>30</v>
      </c>
      <c r="I12" s="120" t="s">
        <v>126</v>
      </c>
      <c r="J12" s="199" t="s">
        <v>251</v>
      </c>
      <c r="K12" s="120" t="s">
        <v>126</v>
      </c>
      <c r="L12" s="199" t="s">
        <v>30</v>
      </c>
      <c r="M12" s="56">
        <f t="shared" ca="1" si="1"/>
        <v>29</v>
      </c>
      <c r="N12" s="121" t="str">
        <f ca="1">VLOOKUP($B12,Matrix!$H$13:$I$37,2,FALSE)&amp;"_"&amp;C12</f>
        <v>ALERT_REQ_C_EPB_WRN_IG_ACTIVE</v>
      </c>
      <c r="O12" s="134" t="str">
        <f t="shared" ca="1" si="0"/>
        <v>#define ALERT_REQ_C_EPB_WRN_IG_ACTIVE                   (4U)</v>
      </c>
      <c r="U12" s="32"/>
    </row>
    <row r="13" spans="2:21" ht="14.25" thickBot="1">
      <c r="B13" s="120" t="s">
        <v>243</v>
      </c>
      <c r="C13" s="119" t="s">
        <v>252</v>
      </c>
      <c r="D13" s="130">
        <v>5</v>
      </c>
      <c r="E13" s="120" t="s">
        <v>126</v>
      </c>
      <c r="F13" s="199" t="s">
        <v>30</v>
      </c>
      <c r="G13" s="120" t="s">
        <v>126</v>
      </c>
      <c r="H13" s="199" t="s">
        <v>30</v>
      </c>
      <c r="I13" s="120" t="s">
        <v>126</v>
      </c>
      <c r="J13" s="199" t="s">
        <v>253</v>
      </c>
      <c r="K13" s="120" t="s">
        <v>126</v>
      </c>
      <c r="L13" s="199" t="s">
        <v>30</v>
      </c>
      <c r="M13" s="56">
        <f t="shared" ca="1" si="1"/>
        <v>31</v>
      </c>
      <c r="N13" s="121" t="str">
        <f ca="1">VLOOKUP($B13,Matrix!$H$13:$I$37,2,FALSE)&amp;"_"&amp;C13</f>
        <v>ALERT_REQ_C_EPB_WRN_IG_DEACTIVE</v>
      </c>
      <c r="O13" s="134" t="str">
        <f t="shared" ca="1" si="0"/>
        <v>#define ALERT_REQ_C_EPB_WRN_IG_DEACTIVE                 (5U)</v>
      </c>
      <c r="U13" s="105"/>
    </row>
    <row r="14" spans="2:21">
      <c r="B14" s="120" t="s">
        <v>243</v>
      </c>
      <c r="C14" s="119" t="s">
        <v>254</v>
      </c>
      <c r="D14" s="130">
        <v>6</v>
      </c>
      <c r="E14" s="120" t="s">
        <v>126</v>
      </c>
      <c r="F14" s="199" t="s">
        <v>30</v>
      </c>
      <c r="G14" s="120" t="s">
        <v>126</v>
      </c>
      <c r="H14" s="199" t="s">
        <v>30</v>
      </c>
      <c r="I14" s="120" t="s">
        <v>126</v>
      </c>
      <c r="J14" s="199" t="s">
        <v>255</v>
      </c>
      <c r="K14" s="120" t="s">
        <v>126</v>
      </c>
      <c r="L14" s="199" t="s">
        <v>30</v>
      </c>
      <c r="M14" s="56">
        <f t="shared" ca="1" si="1"/>
        <v>30</v>
      </c>
      <c r="N14" s="121" t="str">
        <f ca="1">VLOOKUP($B14,Matrix!$H$13:$I$37,2,FALSE)&amp;"_"&amp;C14</f>
        <v>ALERT_REQ_C_EPB_WRN_IG_ADVICE2</v>
      </c>
      <c r="O14" s="134" t="str">
        <f t="shared" ca="1" si="0"/>
        <v>#define ALERT_REQ_C_EPB_WRN_IG_ADVICE2                  (6U)</v>
      </c>
    </row>
    <row r="15" spans="2:21">
      <c r="B15" s="25" t="s">
        <v>243</v>
      </c>
      <c r="C15" s="24" t="s">
        <v>256</v>
      </c>
      <c r="D15" s="130">
        <v>7</v>
      </c>
      <c r="E15" s="120" t="s">
        <v>126</v>
      </c>
      <c r="F15" s="199" t="s">
        <v>30</v>
      </c>
      <c r="G15" s="120" t="s">
        <v>126</v>
      </c>
      <c r="H15" s="127" t="s">
        <v>30</v>
      </c>
      <c r="I15" s="120" t="s">
        <v>235</v>
      </c>
      <c r="J15" s="199" t="s">
        <v>257</v>
      </c>
      <c r="K15" s="120" t="s">
        <v>235</v>
      </c>
      <c r="L15" s="199" t="s">
        <v>245</v>
      </c>
      <c r="M15" s="56">
        <f t="shared" ca="1" si="1"/>
        <v>30</v>
      </c>
      <c r="N15" s="121" t="str">
        <f ca="1">VLOOKUP($B15,Matrix!$H$13:$I$37,2,FALSE)&amp;"_"&amp;C15</f>
        <v>ALERT_REQ_C_EPB_WRN_IG_MALFUNC</v>
      </c>
      <c r="O15" s="134" t="str">
        <f t="shared" ca="1" si="0"/>
        <v>#define ALERT_REQ_C_EPB_WRN_IG_MALFUNC                  (7U)</v>
      </c>
    </row>
    <row r="16" spans="2:21">
      <c r="B16" s="120" t="s">
        <v>243</v>
      </c>
      <c r="C16" s="119" t="s">
        <v>258</v>
      </c>
      <c r="D16" s="130">
        <v>8</v>
      </c>
      <c r="E16" s="120" t="s">
        <v>126</v>
      </c>
      <c r="F16" s="199" t="s">
        <v>461</v>
      </c>
      <c r="G16" s="120" t="s">
        <v>126</v>
      </c>
      <c r="H16" s="199" t="s">
        <v>247</v>
      </c>
      <c r="I16" s="120" t="s">
        <v>126</v>
      </c>
      <c r="J16" s="199" t="s">
        <v>248</v>
      </c>
      <c r="K16" s="120" t="s">
        <v>126</v>
      </c>
      <c r="L16" s="199" t="s">
        <v>30</v>
      </c>
      <c r="M16" s="56">
        <f t="shared" ca="1" si="1"/>
        <v>30</v>
      </c>
      <c r="N16" s="121" t="str">
        <f ca="1">VLOOKUP($B16,Matrix!$H$13:$I$37,2,FALSE)&amp;"_"&amp;C16</f>
        <v>ALERT_REQ_C_EPB_WRN_IG_EPBDEF1</v>
      </c>
      <c r="O16" s="134" t="str">
        <f t="shared" ca="1" si="0"/>
        <v>#define ALERT_REQ_C_EPB_WRN_IG_EPBDEF1                  (8U)</v>
      </c>
    </row>
    <row r="17" spans="2:15">
      <c r="B17" s="120" t="s">
        <v>243</v>
      </c>
      <c r="C17" s="24" t="s">
        <v>259</v>
      </c>
      <c r="D17" s="130">
        <v>9</v>
      </c>
      <c r="E17" s="120" t="s">
        <v>126</v>
      </c>
      <c r="F17" s="199" t="s">
        <v>461</v>
      </c>
      <c r="G17" s="120" t="s">
        <v>126</v>
      </c>
      <c r="H17" s="127" t="s">
        <v>30</v>
      </c>
      <c r="I17" s="120" t="s">
        <v>126</v>
      </c>
      <c r="J17" s="199" t="s">
        <v>250</v>
      </c>
      <c r="K17" s="120" t="s">
        <v>126</v>
      </c>
      <c r="L17" s="199" t="s">
        <v>30</v>
      </c>
      <c r="M17" s="56">
        <f t="shared" ca="1" si="1"/>
        <v>30</v>
      </c>
      <c r="N17" s="121" t="str">
        <f ca="1">VLOOKUP($B17,Matrix!$H$13:$I$37,2,FALSE)&amp;"_"&amp;C17</f>
        <v>ALERT_REQ_C_EPB_WRN_IG_EPBDEF2</v>
      </c>
      <c r="O17" s="134" t="str">
        <f t="shared" ca="1" si="0"/>
        <v>#define ALERT_REQ_C_EPB_WRN_IG_EPBDEF2                  (9U)</v>
      </c>
    </row>
    <row r="18" spans="2:15">
      <c r="B18" s="120" t="s">
        <v>243</v>
      </c>
      <c r="C18" s="24" t="s">
        <v>260</v>
      </c>
      <c r="D18" s="130">
        <v>10</v>
      </c>
      <c r="E18" s="120" t="s">
        <v>126</v>
      </c>
      <c r="F18" s="199" t="s">
        <v>461</v>
      </c>
      <c r="G18" s="120" t="s">
        <v>126</v>
      </c>
      <c r="H18" s="199" t="s">
        <v>30</v>
      </c>
      <c r="I18" s="120" t="s">
        <v>126</v>
      </c>
      <c r="J18" s="199" t="s">
        <v>251</v>
      </c>
      <c r="K18" s="120" t="s">
        <v>126</v>
      </c>
      <c r="L18" s="199" t="s">
        <v>30</v>
      </c>
      <c r="M18" s="56">
        <f t="shared" ca="1" si="1"/>
        <v>30</v>
      </c>
      <c r="N18" s="121" t="str">
        <f ca="1">VLOOKUP($B18,Matrix!$H$13:$I$37,2,FALSE)&amp;"_"&amp;C18</f>
        <v>ALERT_REQ_C_EPB_WRN_IG_EPBDEF3</v>
      </c>
      <c r="O18" s="134" t="str">
        <f t="shared" ca="1" si="0"/>
        <v>#define ALERT_REQ_C_EPB_WRN_IG_EPBDEF3                  (10U)</v>
      </c>
    </row>
    <row r="19" spans="2:15">
      <c r="B19" s="25" t="s">
        <v>243</v>
      </c>
      <c r="C19" s="24" t="s">
        <v>261</v>
      </c>
      <c r="D19" s="126">
        <v>11</v>
      </c>
      <c r="E19" s="25" t="s">
        <v>126</v>
      </c>
      <c r="F19" s="199" t="s">
        <v>461</v>
      </c>
      <c r="G19" s="25" t="s">
        <v>126</v>
      </c>
      <c r="H19" s="127" t="s">
        <v>30</v>
      </c>
      <c r="I19" s="25" t="s">
        <v>126</v>
      </c>
      <c r="J19" s="127" t="s">
        <v>253</v>
      </c>
      <c r="K19" s="25" t="s">
        <v>126</v>
      </c>
      <c r="L19" s="127" t="s">
        <v>30</v>
      </c>
      <c r="M19" s="56">
        <f t="shared" ca="1" si="1"/>
        <v>30</v>
      </c>
      <c r="N19" s="121" t="str">
        <f ca="1">VLOOKUP($B19,Matrix!$H$13:$I$37,2,FALSE)&amp;"_"&amp;C19</f>
        <v>ALERT_REQ_C_EPB_WRN_IG_EPBDEF4</v>
      </c>
      <c r="O19" s="134" t="str">
        <f t="shared" ca="1" si="0"/>
        <v>#define ALERT_REQ_C_EPB_WRN_IG_EPBDEF4                  (11U)</v>
      </c>
    </row>
    <row r="20" spans="2:15">
      <c r="B20" s="25" t="s">
        <v>243</v>
      </c>
      <c r="C20" s="24" t="s">
        <v>262</v>
      </c>
      <c r="D20" s="126">
        <v>12</v>
      </c>
      <c r="E20" s="25" t="s">
        <v>126</v>
      </c>
      <c r="F20" s="199" t="s">
        <v>461</v>
      </c>
      <c r="G20" s="25" t="s">
        <v>126</v>
      </c>
      <c r="H20" s="127" t="s">
        <v>30</v>
      </c>
      <c r="I20" s="25" t="s">
        <v>126</v>
      </c>
      <c r="J20" s="127" t="s">
        <v>255</v>
      </c>
      <c r="K20" s="25" t="s">
        <v>126</v>
      </c>
      <c r="L20" s="127" t="s">
        <v>30</v>
      </c>
      <c r="M20" s="56">
        <f t="shared" ca="1" si="1"/>
        <v>30</v>
      </c>
      <c r="N20" s="121" t="str">
        <f ca="1">VLOOKUP($B20,Matrix!$H$13:$I$37,2,FALSE)&amp;"_"&amp;C20</f>
        <v>ALERT_REQ_C_EPB_WRN_IG_EPBDEF5</v>
      </c>
      <c r="O20" s="134" t="str">
        <f t="shared" ca="1" si="0"/>
        <v>#define ALERT_REQ_C_EPB_WRN_IG_EPBDEF5                  (12U)</v>
      </c>
    </row>
    <row r="21" spans="2:15">
      <c r="B21" s="25" t="s">
        <v>243</v>
      </c>
      <c r="C21" s="24" t="s">
        <v>263</v>
      </c>
      <c r="D21" s="126">
        <v>13</v>
      </c>
      <c r="E21" s="25" t="s">
        <v>235</v>
      </c>
      <c r="F21" s="199" t="s">
        <v>461</v>
      </c>
      <c r="G21" s="25" t="s">
        <v>126</v>
      </c>
      <c r="H21" s="127" t="s">
        <v>247</v>
      </c>
      <c r="I21" s="25" t="s">
        <v>126</v>
      </c>
      <c r="J21" s="127" t="s">
        <v>248</v>
      </c>
      <c r="K21" s="25" t="s">
        <v>235</v>
      </c>
      <c r="L21" s="127" t="s">
        <v>245</v>
      </c>
      <c r="M21" s="56">
        <f t="shared" ca="1" si="1"/>
        <v>32</v>
      </c>
      <c r="N21" s="121" t="str">
        <f ca="1">VLOOKUP($B21,Matrix!$H$13:$I$37,2,FALSE)&amp;"_"&amp;C21</f>
        <v>ALERT_REQ_C_EPB_WRN_IG_EPBDEFRW1</v>
      </c>
      <c r="O21" s="134" t="str">
        <f t="shared" ca="1" si="0"/>
        <v>#define ALERT_REQ_C_EPB_WRN_IG_EPBDEFRW1                (13U)</v>
      </c>
    </row>
    <row r="22" spans="2:15">
      <c r="B22" s="25" t="s">
        <v>243</v>
      </c>
      <c r="C22" s="24" t="s">
        <v>264</v>
      </c>
      <c r="D22" s="126">
        <v>14</v>
      </c>
      <c r="E22" s="25" t="s">
        <v>235</v>
      </c>
      <c r="F22" s="199" t="s">
        <v>461</v>
      </c>
      <c r="G22" s="25" t="s">
        <v>126</v>
      </c>
      <c r="H22" s="127" t="s">
        <v>30</v>
      </c>
      <c r="I22" s="25" t="s">
        <v>126</v>
      </c>
      <c r="J22" s="127" t="s">
        <v>250</v>
      </c>
      <c r="K22" s="25" t="s">
        <v>235</v>
      </c>
      <c r="L22" s="127" t="s">
        <v>245</v>
      </c>
      <c r="M22" s="56">
        <f t="shared" ca="1" si="1"/>
        <v>32</v>
      </c>
      <c r="N22" s="121" t="str">
        <f ca="1">VLOOKUP($B22,Matrix!$H$13:$I$37,2,FALSE)&amp;"_"&amp;C22</f>
        <v>ALERT_REQ_C_EPB_WRN_IG_EPBDEFRW2</v>
      </c>
      <c r="O22" s="134" t="str">
        <f t="shared" ca="1" si="0"/>
        <v>#define ALERT_REQ_C_EPB_WRN_IG_EPBDEFRW2                (14U)</v>
      </c>
    </row>
    <row r="23" spans="2:15">
      <c r="B23" s="25" t="s">
        <v>243</v>
      </c>
      <c r="C23" s="24" t="s">
        <v>265</v>
      </c>
      <c r="D23" s="126">
        <v>15</v>
      </c>
      <c r="E23" s="25" t="s">
        <v>235</v>
      </c>
      <c r="F23" s="199" t="s">
        <v>461</v>
      </c>
      <c r="G23" s="25" t="s">
        <v>126</v>
      </c>
      <c r="H23" s="127" t="s">
        <v>30</v>
      </c>
      <c r="I23" s="25" t="s">
        <v>126</v>
      </c>
      <c r="J23" s="127" t="s">
        <v>251</v>
      </c>
      <c r="K23" s="25" t="s">
        <v>235</v>
      </c>
      <c r="L23" s="127" t="s">
        <v>245</v>
      </c>
      <c r="M23" s="56">
        <f t="shared" ca="1" si="1"/>
        <v>32</v>
      </c>
      <c r="N23" s="121" t="str">
        <f ca="1">VLOOKUP($B23,Matrix!$H$13:$I$37,2,FALSE)&amp;"_"&amp;C23</f>
        <v>ALERT_REQ_C_EPB_WRN_IG_EPBDEFRW3</v>
      </c>
      <c r="O23" s="134" t="str">
        <f t="shared" ca="1" si="0"/>
        <v>#define ALERT_REQ_C_EPB_WRN_IG_EPBDEFRW3                (15U)</v>
      </c>
    </row>
    <row r="24" spans="2:15">
      <c r="B24" s="25" t="s">
        <v>243</v>
      </c>
      <c r="C24" s="24" t="s">
        <v>266</v>
      </c>
      <c r="D24" s="126">
        <v>16</v>
      </c>
      <c r="E24" s="25" t="s">
        <v>235</v>
      </c>
      <c r="F24" s="199" t="s">
        <v>461</v>
      </c>
      <c r="G24" s="25" t="s">
        <v>126</v>
      </c>
      <c r="H24" s="127" t="s">
        <v>30</v>
      </c>
      <c r="I24" s="25" t="s">
        <v>126</v>
      </c>
      <c r="J24" s="127" t="s">
        <v>253</v>
      </c>
      <c r="K24" s="25" t="s">
        <v>235</v>
      </c>
      <c r="L24" s="127" t="s">
        <v>245</v>
      </c>
      <c r="M24" s="56">
        <f t="shared" ca="1" si="1"/>
        <v>32</v>
      </c>
      <c r="N24" s="121" t="str">
        <f ca="1">VLOOKUP($B24,Matrix!$H$13:$I$37,2,FALSE)&amp;"_"&amp;C24</f>
        <v>ALERT_REQ_C_EPB_WRN_IG_EPBDEFRW4</v>
      </c>
      <c r="O24" s="134" t="str">
        <f t="shared" ca="1" si="0"/>
        <v>#define ALERT_REQ_C_EPB_WRN_IG_EPBDEFRW4                (16U)</v>
      </c>
    </row>
    <row r="25" spans="2:15">
      <c r="B25" s="25" t="s">
        <v>243</v>
      </c>
      <c r="C25" s="24" t="s">
        <v>267</v>
      </c>
      <c r="D25" s="126">
        <v>17</v>
      </c>
      <c r="E25" s="25" t="s">
        <v>235</v>
      </c>
      <c r="F25" s="199" t="s">
        <v>461</v>
      </c>
      <c r="G25" s="25" t="s">
        <v>126</v>
      </c>
      <c r="H25" s="127" t="s">
        <v>30</v>
      </c>
      <c r="I25" s="25" t="s">
        <v>126</v>
      </c>
      <c r="J25" s="127" t="s">
        <v>255</v>
      </c>
      <c r="K25" s="25" t="s">
        <v>235</v>
      </c>
      <c r="L25" s="127" t="s">
        <v>245</v>
      </c>
      <c r="M25" s="56">
        <f t="shared" ca="1" si="1"/>
        <v>32</v>
      </c>
      <c r="N25" s="121" t="str">
        <f ca="1">VLOOKUP($B25,Matrix!$H$13:$I$37,2,FALSE)&amp;"_"&amp;C25</f>
        <v>ALERT_REQ_C_EPB_WRN_IG_EPBDEFRW5</v>
      </c>
      <c r="O25" s="134" t="str">
        <f t="shared" ca="1" si="0"/>
        <v>#define ALERT_REQ_C_EPB_WRN_IG_EPBDEFRW5                (17U)</v>
      </c>
    </row>
    <row r="26" spans="2:15">
      <c r="B26" s="25" t="s">
        <v>243</v>
      </c>
      <c r="C26" s="24" t="s">
        <v>268</v>
      </c>
      <c r="D26" s="126">
        <v>18</v>
      </c>
      <c r="E26" s="25" t="s">
        <v>235</v>
      </c>
      <c r="F26" s="199" t="s">
        <v>461</v>
      </c>
      <c r="G26" s="25" t="s">
        <v>126</v>
      </c>
      <c r="H26" s="127" t="s">
        <v>30</v>
      </c>
      <c r="I26" s="25" t="s">
        <v>235</v>
      </c>
      <c r="J26" s="127" t="s">
        <v>257</v>
      </c>
      <c r="K26" s="25" t="s">
        <v>235</v>
      </c>
      <c r="L26" s="127" t="s">
        <v>245</v>
      </c>
      <c r="M26" s="56">
        <f t="shared" ca="1" si="1"/>
        <v>32</v>
      </c>
      <c r="N26" s="121" t="str">
        <f ca="1">VLOOKUP($B26,Matrix!$H$13:$I$37,2,FALSE)&amp;"_"&amp;C26</f>
        <v>ALERT_REQ_C_EPB_WRN_IG_EPBDEFRW6</v>
      </c>
      <c r="O26" s="134" t="str">
        <f t="shared" ca="1" si="0"/>
        <v>#define ALERT_REQ_C_EPB_WRN_IG_EPBDEFRW6                (18U)</v>
      </c>
    </row>
    <row r="27" spans="2:15">
      <c r="B27" s="25" t="s">
        <v>243</v>
      </c>
      <c r="C27" s="24" t="s">
        <v>269</v>
      </c>
      <c r="D27" s="126">
        <v>19</v>
      </c>
      <c r="E27" s="25" t="s">
        <v>126</v>
      </c>
      <c r="F27" s="127" t="s">
        <v>30</v>
      </c>
      <c r="G27" s="25" t="s">
        <v>126</v>
      </c>
      <c r="H27" s="127" t="s">
        <v>30</v>
      </c>
      <c r="I27" s="25" t="s">
        <v>126</v>
      </c>
      <c r="J27" s="127" t="s">
        <v>270</v>
      </c>
      <c r="K27" s="25" t="s">
        <v>126</v>
      </c>
      <c r="L27" s="127" t="s">
        <v>30</v>
      </c>
      <c r="M27" s="56">
        <f t="shared" ca="1" si="1"/>
        <v>32</v>
      </c>
      <c r="N27" s="121" t="str">
        <f ca="1">VLOOKUP($B27,Matrix!$H$13:$I$37,2,FALSE)&amp;"_"&amp;C27</f>
        <v>ALERT_REQ_C_EPB_WRN_IG_UNRELABLE</v>
      </c>
      <c r="O27" s="134" t="str">
        <f t="shared" ca="1" si="0"/>
        <v>#define ALERT_REQ_C_EPB_WRN_IG_UNRELABLE                (19U)</v>
      </c>
    </row>
    <row r="28" spans="2:15">
      <c r="B28" s="25" t="s">
        <v>243</v>
      </c>
      <c r="C28" s="24" t="s">
        <v>271</v>
      </c>
      <c r="D28" s="126">
        <v>20</v>
      </c>
      <c r="E28" s="25" t="s">
        <v>126</v>
      </c>
      <c r="F28" s="199" t="s">
        <v>461</v>
      </c>
      <c r="G28" s="25" t="s">
        <v>126</v>
      </c>
      <c r="H28" s="127" t="s">
        <v>30</v>
      </c>
      <c r="I28" s="25" t="s">
        <v>126</v>
      </c>
      <c r="J28" s="127" t="s">
        <v>270</v>
      </c>
      <c r="K28" s="25" t="s">
        <v>126</v>
      </c>
      <c r="L28" s="127" t="s">
        <v>30</v>
      </c>
      <c r="M28" s="56">
        <f t="shared" ca="1" si="1"/>
        <v>30</v>
      </c>
      <c r="N28" s="121" t="str">
        <f ca="1">VLOOKUP($B28,Matrix!$H$13:$I$37,2,FALSE)&amp;"_"&amp;C28</f>
        <v>ALERT_REQ_C_EPB_WRN_IG_EPBDEF7</v>
      </c>
      <c r="O28" s="134" t="str">
        <f t="shared" ca="1" si="0"/>
        <v>#define ALERT_REQ_C_EPB_WRN_IG_EPBDEF7                  (20U)</v>
      </c>
    </row>
    <row r="29" spans="2:15">
      <c r="B29" s="25" t="s">
        <v>243</v>
      </c>
      <c r="C29" s="24" t="s">
        <v>272</v>
      </c>
      <c r="D29" s="126">
        <v>21</v>
      </c>
      <c r="E29" s="25" t="s">
        <v>235</v>
      </c>
      <c r="F29" s="199" t="s">
        <v>461</v>
      </c>
      <c r="G29" s="25" t="s">
        <v>126</v>
      </c>
      <c r="H29" s="127" t="s">
        <v>30</v>
      </c>
      <c r="I29" s="25" t="s">
        <v>126</v>
      </c>
      <c r="J29" s="127" t="s">
        <v>270</v>
      </c>
      <c r="K29" s="25" t="s">
        <v>235</v>
      </c>
      <c r="L29" s="127" t="s">
        <v>245</v>
      </c>
      <c r="M29" s="56">
        <f t="shared" ca="1" si="1"/>
        <v>32</v>
      </c>
      <c r="N29" s="121" t="str">
        <f ca="1">VLOOKUP($B29,Matrix!$H$13:$I$37,2,FALSE)&amp;"_"&amp;C29</f>
        <v>ALERT_REQ_C_EPB_WRN_IG_EPBDEFRW7</v>
      </c>
      <c r="O29" s="134" t="str">
        <f t="shared" ca="1" si="0"/>
        <v>#define ALERT_REQ_C_EPB_WRN_IG_EPBDEFRW7                (21U)</v>
      </c>
    </row>
    <row r="30" spans="2:15">
      <c r="B30" s="25" t="s">
        <v>273</v>
      </c>
      <c r="C30" s="24" t="s">
        <v>249</v>
      </c>
      <c r="D30" s="126">
        <v>0</v>
      </c>
      <c r="E30" s="25" t="s">
        <v>126</v>
      </c>
      <c r="F30" s="127" t="s">
        <v>30</v>
      </c>
      <c r="G30" s="25" t="s">
        <v>126</v>
      </c>
      <c r="H30" s="127" t="s">
        <v>30</v>
      </c>
      <c r="I30" s="25" t="s">
        <v>126</v>
      </c>
      <c r="J30" s="127" t="s">
        <v>480</v>
      </c>
      <c r="K30" s="25" t="s">
        <v>126</v>
      </c>
      <c r="L30" s="127" t="s">
        <v>30</v>
      </c>
      <c r="M30" s="56">
        <f t="shared" ca="1" si="1"/>
        <v>31</v>
      </c>
      <c r="N30" s="121" t="str">
        <f ca="1">VLOOKUP($B30,Matrix!$H$13:$I$37,2,FALSE)&amp;"_"&amp;C30</f>
        <v>ALERT_REQ_C_EPB_WRN_BAT_ADVICE1</v>
      </c>
      <c r="O30" s="134" t="str">
        <f t="shared" ca="1" si="0"/>
        <v>#define ALERT_REQ_C_EPB_WRN_BAT_ADVICE1                 (0U)</v>
      </c>
    </row>
    <row r="31" spans="2:15">
      <c r="B31" s="25" t="s">
        <v>273</v>
      </c>
      <c r="C31" s="24" t="s">
        <v>274</v>
      </c>
      <c r="D31" s="126">
        <v>1</v>
      </c>
      <c r="E31" s="25" t="s">
        <v>126</v>
      </c>
      <c r="F31" s="127" t="s">
        <v>30</v>
      </c>
      <c r="G31" s="25" t="s">
        <v>126</v>
      </c>
      <c r="H31" s="127" t="s">
        <v>30</v>
      </c>
      <c r="I31" s="25" t="s">
        <v>126</v>
      </c>
      <c r="J31" s="127" t="s">
        <v>275</v>
      </c>
      <c r="K31" s="25" t="s">
        <v>126</v>
      </c>
      <c r="L31" s="127" t="s">
        <v>30</v>
      </c>
      <c r="M31" s="56">
        <f t="shared" ca="1" si="1"/>
        <v>32</v>
      </c>
      <c r="N31" s="121" t="str">
        <f ca="1">VLOOKUP($B31,Matrix!$H$13:$I$37,2,FALSE)&amp;"_"&amp;C31</f>
        <v>ALERT_REQ_C_EPB_WRN_BAT_AUTOLOCK</v>
      </c>
      <c r="O31" s="134" t="str">
        <f t="shared" ca="1" si="0"/>
        <v>#define ALERT_REQ_C_EPB_WRN_BAT_AUTOLOCK                (1U)</v>
      </c>
    </row>
    <row r="32" spans="2:15">
      <c r="B32" s="25" t="s">
        <v>273</v>
      </c>
      <c r="C32" s="24" t="s">
        <v>254</v>
      </c>
      <c r="D32" s="126">
        <v>2</v>
      </c>
      <c r="E32" s="25" t="s">
        <v>126</v>
      </c>
      <c r="F32" s="127" t="s">
        <v>30</v>
      </c>
      <c r="G32" s="25" t="s">
        <v>126</v>
      </c>
      <c r="H32" s="127" t="s">
        <v>30</v>
      </c>
      <c r="I32" s="25" t="s">
        <v>126</v>
      </c>
      <c r="J32" s="127" t="s">
        <v>481</v>
      </c>
      <c r="K32" s="25" t="s">
        <v>126</v>
      </c>
      <c r="L32" s="127" t="s">
        <v>30</v>
      </c>
      <c r="M32" s="56">
        <f t="shared" ca="1" si="1"/>
        <v>31</v>
      </c>
      <c r="N32" s="121" t="str">
        <f ca="1">VLOOKUP($B32,Matrix!$H$13:$I$37,2,FALSE)&amp;"_"&amp;C32</f>
        <v>ALERT_REQ_C_EPB_WRN_BAT_ADVICE2</v>
      </c>
      <c r="O32" s="134" t="str">
        <f t="shared" ca="1" si="0"/>
        <v>#define ALERT_REQ_C_EPB_WRN_BAT_ADVICE2                 (2U)</v>
      </c>
    </row>
    <row r="33" spans="2:15">
      <c r="B33" s="25" t="s">
        <v>273</v>
      </c>
      <c r="C33" s="24" t="s">
        <v>276</v>
      </c>
      <c r="D33" s="126">
        <v>3</v>
      </c>
      <c r="E33" s="25" t="s">
        <v>126</v>
      </c>
      <c r="F33" s="127" t="s">
        <v>30</v>
      </c>
      <c r="G33" s="25" t="s">
        <v>126</v>
      </c>
      <c r="H33" s="127" t="s">
        <v>30</v>
      </c>
      <c r="I33" s="25" t="s">
        <v>126</v>
      </c>
      <c r="J33" s="127" t="s">
        <v>277</v>
      </c>
      <c r="K33" s="25" t="s">
        <v>126</v>
      </c>
      <c r="L33" s="127" t="s">
        <v>30</v>
      </c>
      <c r="M33" s="56">
        <f t="shared" ca="1" si="1"/>
        <v>31</v>
      </c>
      <c r="N33" s="121" t="str">
        <f ca="1">VLOOKUP($B33,Matrix!$H$13:$I$37,2,FALSE)&amp;"_"&amp;C33</f>
        <v>ALERT_REQ_C_EPB_WRN_BAT_NOTUSE1</v>
      </c>
      <c r="O33" s="134" t="str">
        <f t="shared" ca="1" si="0"/>
        <v>#define ALERT_REQ_C_EPB_WRN_BAT_NOTUSE1                 (3U)</v>
      </c>
    </row>
    <row r="34" spans="2:15">
      <c r="B34" s="25" t="s">
        <v>273</v>
      </c>
      <c r="C34" s="24" t="s">
        <v>278</v>
      </c>
      <c r="D34" s="126">
        <v>4</v>
      </c>
      <c r="E34" s="25" t="s">
        <v>126</v>
      </c>
      <c r="F34" s="127" t="s">
        <v>30</v>
      </c>
      <c r="G34" s="25" t="s">
        <v>126</v>
      </c>
      <c r="H34" s="127" t="s">
        <v>30</v>
      </c>
      <c r="I34" s="25" t="s">
        <v>126</v>
      </c>
      <c r="J34" s="127" t="s">
        <v>279</v>
      </c>
      <c r="K34" s="25" t="s">
        <v>126</v>
      </c>
      <c r="L34" s="127" t="s">
        <v>30</v>
      </c>
      <c r="M34" s="56">
        <f t="shared" ca="1" si="1"/>
        <v>31</v>
      </c>
      <c r="N34" s="121" t="str">
        <f ca="1">VLOOKUP($B34,Matrix!$H$13:$I$37,2,FALSE)&amp;"_"&amp;C34</f>
        <v>ALERT_REQ_C_EPB_WRN_BAT_NOTUSE2</v>
      </c>
      <c r="O34" s="134" t="str">
        <f t="shared" ca="1" si="0"/>
        <v>#define ALERT_REQ_C_EPB_WRN_BAT_NOTUSE2                 (4U)</v>
      </c>
    </row>
    <row r="35" spans="2:15">
      <c r="B35" s="25" t="s">
        <v>273</v>
      </c>
      <c r="C35" s="24" t="s">
        <v>280</v>
      </c>
      <c r="D35" s="126">
        <v>5</v>
      </c>
      <c r="E35" s="25" t="s">
        <v>126</v>
      </c>
      <c r="F35" s="127" t="s">
        <v>30</v>
      </c>
      <c r="G35" s="25" t="s">
        <v>126</v>
      </c>
      <c r="H35" s="127" t="s">
        <v>30</v>
      </c>
      <c r="I35" s="25" t="s">
        <v>126</v>
      </c>
      <c r="J35" s="127" t="s">
        <v>281</v>
      </c>
      <c r="K35" s="25" t="s">
        <v>126</v>
      </c>
      <c r="L35" s="127" t="s">
        <v>30</v>
      </c>
      <c r="M35" s="56">
        <f t="shared" ca="1" si="1"/>
        <v>31</v>
      </c>
      <c r="N35" s="121" t="str">
        <f ca="1">VLOOKUP($B35,Matrix!$H$13:$I$37,2,FALSE)&amp;"_"&amp;C35</f>
        <v>ALERT_REQ_C_EPB_WRN_BAT_STOPPED</v>
      </c>
      <c r="O35" s="134" t="str">
        <f t="shared" ca="1" si="0"/>
        <v>#define ALERT_REQ_C_EPB_WRN_BAT_STOPPED                 (5U)</v>
      </c>
    </row>
    <row r="36" spans="2:15">
      <c r="B36" s="25" t="s">
        <v>483</v>
      </c>
      <c r="C36" s="24" t="s">
        <v>239</v>
      </c>
      <c r="D36" s="126">
        <v>0</v>
      </c>
      <c r="E36" s="25" t="s">
        <v>126</v>
      </c>
      <c r="F36" s="127" t="s">
        <v>484</v>
      </c>
      <c r="G36" s="25" t="s">
        <v>126</v>
      </c>
      <c r="H36" s="127" t="s">
        <v>30</v>
      </c>
      <c r="I36" s="25" t="s">
        <v>126</v>
      </c>
      <c r="J36" s="127" t="s">
        <v>30</v>
      </c>
      <c r="K36" s="25" t="s">
        <v>126</v>
      </c>
      <c r="L36" s="127" t="s">
        <v>30</v>
      </c>
      <c r="M36" s="56">
        <f t="shared" ca="1" si="1"/>
        <v>30</v>
      </c>
      <c r="N36" s="121" t="str">
        <f ca="1">VLOOKUP($B36,Matrix!$H$13:$I$37,2,FALSE)&amp;"_"&amp;C36</f>
        <v>ALERT_REQ_C_EPB_TT_ATOFF_TT_ON</v>
      </c>
      <c r="O36" s="134" t="str">
        <f t="shared" ref="O36:O67" ca="1" si="2">"#define "&amp;N36&amp;REPT(" ",48-M36)&amp;"("&amp;D36&amp;"U)"</f>
        <v>#define ALERT_REQ_C_EPB_TT_ATOFF_TT_ON                  (0U)</v>
      </c>
    </row>
    <row r="37" spans="2:15">
      <c r="B37" s="25"/>
      <c r="C37" s="24"/>
      <c r="D37" s="126"/>
      <c r="E37" s="25"/>
      <c r="F37" s="127"/>
      <c r="G37" s="25"/>
      <c r="H37" s="127"/>
      <c r="I37" s="25"/>
      <c r="J37" s="127"/>
      <c r="K37" s="25"/>
      <c r="L37" s="127"/>
      <c r="M37" s="56" t="e">
        <f t="shared" ca="1" si="1"/>
        <v>#N/A</v>
      </c>
      <c r="N37" s="121" t="e">
        <f ca="1">VLOOKUP($B37,Matrix!$H$13:$I$37,2,FALSE)&amp;"_"&amp;C37</f>
        <v>#N/A</v>
      </c>
      <c r="O37" s="134" t="e">
        <f t="shared" ca="1" si="2"/>
        <v>#N/A</v>
      </c>
    </row>
    <row r="38" spans="2:15">
      <c r="B38" s="25"/>
      <c r="C38" s="24"/>
      <c r="D38" s="126"/>
      <c r="E38" s="25"/>
      <c r="F38" s="127"/>
      <c r="G38" s="25"/>
      <c r="H38" s="127"/>
      <c r="I38" s="25"/>
      <c r="J38" s="127"/>
      <c r="K38" s="25"/>
      <c r="L38" s="127"/>
      <c r="M38" s="56" t="e">
        <f t="shared" ca="1" si="1"/>
        <v>#N/A</v>
      </c>
      <c r="N38" s="121" t="e">
        <f ca="1">VLOOKUP($B38,Matrix!$H$13:$I$37,2,FALSE)&amp;"_"&amp;C38</f>
        <v>#N/A</v>
      </c>
      <c r="O38" s="134" t="e">
        <f t="shared" ca="1" si="2"/>
        <v>#N/A</v>
      </c>
    </row>
    <row r="39" spans="2:15">
      <c r="B39" s="25"/>
      <c r="C39" s="24"/>
      <c r="D39" s="126"/>
      <c r="E39" s="25"/>
      <c r="F39" s="127"/>
      <c r="G39" s="25"/>
      <c r="H39" s="127"/>
      <c r="I39" s="25"/>
      <c r="J39" s="127"/>
      <c r="K39" s="25"/>
      <c r="L39" s="127"/>
      <c r="M39" s="56" t="e">
        <f t="shared" ca="1" si="1"/>
        <v>#N/A</v>
      </c>
      <c r="N39" s="121" t="e">
        <f ca="1">VLOOKUP($B39,Matrix!$H$13:$I$37,2,FALSE)&amp;"_"&amp;C39</f>
        <v>#N/A</v>
      </c>
      <c r="O39" s="134" t="e">
        <f t="shared" ca="1" si="2"/>
        <v>#N/A</v>
      </c>
    </row>
    <row r="40" spans="2:15">
      <c r="B40" s="25"/>
      <c r="C40" s="24"/>
      <c r="D40" s="126"/>
      <c r="E40" s="25"/>
      <c r="F40" s="127"/>
      <c r="G40" s="25"/>
      <c r="H40" s="127"/>
      <c r="I40" s="25"/>
      <c r="J40" s="127"/>
      <c r="K40" s="25"/>
      <c r="L40" s="127"/>
      <c r="M40" s="56" t="e">
        <f t="shared" ca="1" si="1"/>
        <v>#N/A</v>
      </c>
      <c r="N40" s="121" t="e">
        <f ca="1">VLOOKUP($B40,Matrix!$H$13:$I$37,2,FALSE)&amp;"_"&amp;C40</f>
        <v>#N/A</v>
      </c>
      <c r="O40" s="134" t="e">
        <f t="shared" ca="1" si="2"/>
        <v>#N/A</v>
      </c>
    </row>
    <row r="41" spans="2:15">
      <c r="B41" s="25"/>
      <c r="C41" s="24"/>
      <c r="D41" s="126"/>
      <c r="E41" s="25"/>
      <c r="F41" s="127"/>
      <c r="G41" s="25"/>
      <c r="H41" s="127"/>
      <c r="I41" s="25"/>
      <c r="J41" s="127"/>
      <c r="K41" s="25"/>
      <c r="L41" s="127"/>
      <c r="M41" s="56" t="e">
        <f t="shared" ca="1" si="1"/>
        <v>#N/A</v>
      </c>
      <c r="N41" s="121" t="e">
        <f ca="1">VLOOKUP($B41,Matrix!$H$13:$I$37,2,FALSE)&amp;"_"&amp;C41</f>
        <v>#N/A</v>
      </c>
      <c r="O41" s="134" t="e">
        <f t="shared" ca="1" si="2"/>
        <v>#N/A</v>
      </c>
    </row>
    <row r="42" spans="2:15">
      <c r="B42" s="25"/>
      <c r="C42" s="24"/>
      <c r="D42" s="126"/>
      <c r="E42" s="25"/>
      <c r="F42" s="127"/>
      <c r="G42" s="25"/>
      <c r="H42" s="127"/>
      <c r="I42" s="25"/>
      <c r="J42" s="127"/>
      <c r="K42" s="25"/>
      <c r="L42" s="127"/>
      <c r="M42" s="56" t="e">
        <f t="shared" ca="1" si="1"/>
        <v>#N/A</v>
      </c>
      <c r="N42" s="121" t="e">
        <f ca="1">VLOOKUP($B42,Matrix!$H$13:$I$37,2,FALSE)&amp;"_"&amp;C42</f>
        <v>#N/A</v>
      </c>
      <c r="O42" s="134" t="e">
        <f t="shared" ca="1" si="2"/>
        <v>#N/A</v>
      </c>
    </row>
    <row r="43" spans="2:15">
      <c r="B43" s="25"/>
      <c r="C43" s="24"/>
      <c r="D43" s="126"/>
      <c r="E43" s="25"/>
      <c r="F43" s="127"/>
      <c r="G43" s="25"/>
      <c r="H43" s="127"/>
      <c r="I43" s="25"/>
      <c r="J43" s="127"/>
      <c r="K43" s="25"/>
      <c r="L43" s="127"/>
      <c r="M43" s="56" t="e">
        <f t="shared" ca="1" si="1"/>
        <v>#N/A</v>
      </c>
      <c r="N43" s="121" t="e">
        <f ca="1">VLOOKUP($B43,Matrix!$H$13:$I$37,2,FALSE)&amp;"_"&amp;C43</f>
        <v>#N/A</v>
      </c>
      <c r="O43" s="134" t="e">
        <f t="shared" ca="1" si="2"/>
        <v>#N/A</v>
      </c>
    </row>
    <row r="44" spans="2:15">
      <c r="B44" s="25"/>
      <c r="C44" s="24"/>
      <c r="D44" s="126"/>
      <c r="E44" s="25"/>
      <c r="F44" s="127"/>
      <c r="G44" s="25"/>
      <c r="H44" s="127"/>
      <c r="I44" s="25"/>
      <c r="J44" s="127"/>
      <c r="K44" s="25"/>
      <c r="L44" s="127"/>
      <c r="M44" s="56" t="e">
        <f t="shared" ca="1" si="1"/>
        <v>#N/A</v>
      </c>
      <c r="N44" s="121" t="e">
        <f ca="1">VLOOKUP($B44,Matrix!$H$13:$I$37,2,FALSE)&amp;"_"&amp;C44</f>
        <v>#N/A</v>
      </c>
      <c r="O44" s="134" t="e">
        <f t="shared" ca="1" si="2"/>
        <v>#N/A</v>
      </c>
    </row>
    <row r="45" spans="2:15">
      <c r="B45" s="25"/>
      <c r="C45" s="24"/>
      <c r="D45" s="126"/>
      <c r="E45" s="25"/>
      <c r="F45" s="127"/>
      <c r="G45" s="25"/>
      <c r="H45" s="127"/>
      <c r="I45" s="25"/>
      <c r="J45" s="127"/>
      <c r="K45" s="25"/>
      <c r="L45" s="127"/>
      <c r="M45" s="56" t="e">
        <f t="shared" ca="1" si="1"/>
        <v>#N/A</v>
      </c>
      <c r="N45" s="121" t="e">
        <f ca="1">VLOOKUP($B45,Matrix!$H$13:$I$37,2,FALSE)&amp;"_"&amp;C45</f>
        <v>#N/A</v>
      </c>
      <c r="O45" s="134" t="e">
        <f t="shared" ca="1" si="2"/>
        <v>#N/A</v>
      </c>
    </row>
    <row r="46" spans="2:15">
      <c r="B46" s="25"/>
      <c r="C46" s="24"/>
      <c r="D46" s="126"/>
      <c r="E46" s="25"/>
      <c r="F46" s="127"/>
      <c r="G46" s="25"/>
      <c r="H46" s="127"/>
      <c r="I46" s="25"/>
      <c r="J46" s="127"/>
      <c r="K46" s="25"/>
      <c r="L46" s="127"/>
      <c r="M46" s="56" t="e">
        <f t="shared" ca="1" si="1"/>
        <v>#N/A</v>
      </c>
      <c r="N46" s="121" t="e">
        <f ca="1">VLOOKUP($B46,Matrix!$H$13:$I$37,2,FALSE)&amp;"_"&amp;C46</f>
        <v>#N/A</v>
      </c>
      <c r="O46" s="134" t="e">
        <f t="shared" ca="1" si="2"/>
        <v>#N/A</v>
      </c>
    </row>
    <row r="47" spans="2:15">
      <c r="B47" s="25"/>
      <c r="C47" s="24"/>
      <c r="D47" s="126"/>
      <c r="E47" s="25"/>
      <c r="F47" s="127"/>
      <c r="G47" s="25"/>
      <c r="H47" s="127"/>
      <c r="I47" s="25"/>
      <c r="J47" s="127"/>
      <c r="K47" s="25"/>
      <c r="L47" s="127"/>
      <c r="M47" s="56" t="e">
        <f t="shared" ca="1" si="1"/>
        <v>#N/A</v>
      </c>
      <c r="N47" s="121" t="e">
        <f ca="1">VLOOKUP($B47,Matrix!$H$13:$I$37,2,FALSE)&amp;"_"&amp;C47</f>
        <v>#N/A</v>
      </c>
      <c r="O47" s="134" t="e">
        <f t="shared" ca="1" si="2"/>
        <v>#N/A</v>
      </c>
    </row>
    <row r="48" spans="2:15">
      <c r="B48" s="25"/>
      <c r="C48" s="24"/>
      <c r="D48" s="126"/>
      <c r="E48" s="25"/>
      <c r="F48" s="127"/>
      <c r="G48" s="25"/>
      <c r="H48" s="127"/>
      <c r="I48" s="25"/>
      <c r="J48" s="127"/>
      <c r="K48" s="25"/>
      <c r="L48" s="127"/>
      <c r="M48" s="56" t="e">
        <f t="shared" ca="1" si="1"/>
        <v>#N/A</v>
      </c>
      <c r="N48" s="121" t="e">
        <f ca="1">VLOOKUP($B48,Matrix!$H$13:$I$37,2,FALSE)&amp;"_"&amp;C48</f>
        <v>#N/A</v>
      </c>
      <c r="O48" s="134" t="e">
        <f t="shared" ca="1" si="2"/>
        <v>#N/A</v>
      </c>
    </row>
    <row r="49" spans="2:15">
      <c r="B49" s="25"/>
      <c r="C49" s="24"/>
      <c r="D49" s="126"/>
      <c r="E49" s="25"/>
      <c r="F49" s="127"/>
      <c r="G49" s="25"/>
      <c r="H49" s="127"/>
      <c r="I49" s="25"/>
      <c r="J49" s="127"/>
      <c r="K49" s="25"/>
      <c r="L49" s="127"/>
      <c r="M49" s="56" t="e">
        <f t="shared" ca="1" si="1"/>
        <v>#N/A</v>
      </c>
      <c r="N49" s="121" t="e">
        <f ca="1">VLOOKUP($B49,Matrix!$H$13:$I$37,2,FALSE)&amp;"_"&amp;C49</f>
        <v>#N/A</v>
      </c>
      <c r="O49" s="134" t="e">
        <f t="shared" ca="1" si="2"/>
        <v>#N/A</v>
      </c>
    </row>
    <row r="50" spans="2:15">
      <c r="B50" s="25"/>
      <c r="C50" s="24"/>
      <c r="D50" s="126"/>
      <c r="E50" s="25"/>
      <c r="F50" s="127"/>
      <c r="G50" s="25"/>
      <c r="H50" s="127"/>
      <c r="I50" s="25"/>
      <c r="J50" s="127"/>
      <c r="K50" s="25"/>
      <c r="L50" s="127"/>
      <c r="M50" s="56" t="e">
        <f t="shared" ca="1" si="1"/>
        <v>#N/A</v>
      </c>
      <c r="N50" s="121" t="e">
        <f ca="1">VLOOKUP($B50,Matrix!$H$13:$I$37,2,FALSE)&amp;"_"&amp;C50</f>
        <v>#N/A</v>
      </c>
      <c r="O50" s="134" t="e">
        <f t="shared" ca="1" si="2"/>
        <v>#N/A</v>
      </c>
    </row>
    <row r="51" spans="2:15">
      <c r="B51" s="25"/>
      <c r="C51" s="24"/>
      <c r="D51" s="126"/>
      <c r="E51" s="25"/>
      <c r="F51" s="127"/>
      <c r="G51" s="25"/>
      <c r="H51" s="127"/>
      <c r="I51" s="25"/>
      <c r="J51" s="127"/>
      <c r="K51" s="25"/>
      <c r="L51" s="127"/>
      <c r="M51" s="56" t="e">
        <f t="shared" ca="1" si="1"/>
        <v>#N/A</v>
      </c>
      <c r="N51" s="121" t="e">
        <f ca="1">VLOOKUP($B51,Matrix!$H$13:$I$37,2,FALSE)&amp;"_"&amp;C51</f>
        <v>#N/A</v>
      </c>
      <c r="O51" s="134" t="e">
        <f t="shared" ca="1" si="2"/>
        <v>#N/A</v>
      </c>
    </row>
    <row r="52" spans="2:15">
      <c r="B52" s="25"/>
      <c r="C52" s="24"/>
      <c r="D52" s="126"/>
      <c r="E52" s="25"/>
      <c r="F52" s="127"/>
      <c r="G52" s="25"/>
      <c r="H52" s="127"/>
      <c r="I52" s="25"/>
      <c r="J52" s="127"/>
      <c r="K52" s="25"/>
      <c r="L52" s="127"/>
      <c r="M52" s="56" t="e">
        <f t="shared" ca="1" si="1"/>
        <v>#N/A</v>
      </c>
      <c r="N52" s="121" t="e">
        <f ca="1">VLOOKUP($B52,Matrix!$H$13:$I$37,2,FALSE)&amp;"_"&amp;C52</f>
        <v>#N/A</v>
      </c>
      <c r="O52" s="134" t="e">
        <f t="shared" ca="1" si="2"/>
        <v>#N/A</v>
      </c>
    </row>
    <row r="53" spans="2:15">
      <c r="B53" s="25"/>
      <c r="C53" s="24"/>
      <c r="D53" s="126"/>
      <c r="E53" s="25"/>
      <c r="F53" s="127"/>
      <c r="G53" s="25"/>
      <c r="H53" s="127"/>
      <c r="I53" s="25"/>
      <c r="J53" s="127"/>
      <c r="K53" s="25"/>
      <c r="L53" s="127"/>
      <c r="M53" s="56" t="e">
        <f t="shared" ca="1" si="1"/>
        <v>#N/A</v>
      </c>
      <c r="N53" s="121" t="e">
        <f ca="1">VLOOKUP($B53,Matrix!$H$13:$I$37,2,FALSE)&amp;"_"&amp;C53</f>
        <v>#N/A</v>
      </c>
      <c r="O53" s="134" t="e">
        <f t="shared" ca="1" si="2"/>
        <v>#N/A</v>
      </c>
    </row>
    <row r="54" spans="2:15">
      <c r="B54" s="25"/>
      <c r="C54" s="24"/>
      <c r="D54" s="126"/>
      <c r="E54" s="25"/>
      <c r="F54" s="127"/>
      <c r="G54" s="25"/>
      <c r="H54" s="127"/>
      <c r="I54" s="25"/>
      <c r="J54" s="127"/>
      <c r="K54" s="25"/>
      <c r="L54" s="127"/>
      <c r="M54" s="56" t="e">
        <f t="shared" ca="1" si="1"/>
        <v>#N/A</v>
      </c>
      <c r="N54" s="121" t="e">
        <f ca="1">VLOOKUP($B54,Matrix!$H$13:$I$37,2,FALSE)&amp;"_"&amp;C54</f>
        <v>#N/A</v>
      </c>
      <c r="O54" s="134" t="e">
        <f t="shared" ca="1" si="2"/>
        <v>#N/A</v>
      </c>
    </row>
    <row r="55" spans="2:15">
      <c r="B55" s="25"/>
      <c r="C55" s="24"/>
      <c r="D55" s="126"/>
      <c r="E55" s="25"/>
      <c r="F55" s="127"/>
      <c r="G55" s="25"/>
      <c r="H55" s="127"/>
      <c r="I55" s="25"/>
      <c r="J55" s="127"/>
      <c r="K55" s="25"/>
      <c r="L55" s="127"/>
      <c r="M55" s="56" t="e">
        <f t="shared" ca="1" si="1"/>
        <v>#N/A</v>
      </c>
      <c r="N55" s="121" t="e">
        <f ca="1">VLOOKUP($B55,Matrix!$H$13:$I$37,2,FALSE)&amp;"_"&amp;C55</f>
        <v>#N/A</v>
      </c>
      <c r="O55" s="134" t="e">
        <f t="shared" ca="1" si="2"/>
        <v>#N/A</v>
      </c>
    </row>
    <row r="56" spans="2:15">
      <c r="B56" s="25"/>
      <c r="C56" s="24"/>
      <c r="D56" s="126"/>
      <c r="E56" s="25"/>
      <c r="F56" s="127"/>
      <c r="G56" s="25"/>
      <c r="H56" s="127"/>
      <c r="I56" s="25"/>
      <c r="J56" s="127"/>
      <c r="K56" s="25"/>
      <c r="L56" s="127"/>
      <c r="M56" s="56" t="e">
        <f t="shared" ca="1" si="1"/>
        <v>#N/A</v>
      </c>
      <c r="N56" s="121" t="e">
        <f ca="1">VLOOKUP($B56,Matrix!$H$13:$I$37,2,FALSE)&amp;"_"&amp;C56</f>
        <v>#N/A</v>
      </c>
      <c r="O56" s="134" t="e">
        <f t="shared" ca="1" si="2"/>
        <v>#N/A</v>
      </c>
    </row>
    <row r="57" spans="2:15">
      <c r="B57" s="25"/>
      <c r="C57" s="24"/>
      <c r="D57" s="126"/>
      <c r="E57" s="25"/>
      <c r="F57" s="127"/>
      <c r="G57" s="25"/>
      <c r="H57" s="127"/>
      <c r="I57" s="25"/>
      <c r="J57" s="127"/>
      <c r="K57" s="25"/>
      <c r="L57" s="127"/>
      <c r="M57" s="56" t="e">
        <f t="shared" ca="1" si="1"/>
        <v>#N/A</v>
      </c>
      <c r="N57" s="121" t="e">
        <f ca="1">VLOOKUP($B57,Matrix!$H$13:$I$37,2,FALSE)&amp;"_"&amp;C57</f>
        <v>#N/A</v>
      </c>
      <c r="O57" s="134" t="e">
        <f t="shared" ca="1" si="2"/>
        <v>#N/A</v>
      </c>
    </row>
    <row r="58" spans="2:15">
      <c r="B58" s="25"/>
      <c r="C58" s="24"/>
      <c r="D58" s="126"/>
      <c r="E58" s="25"/>
      <c r="F58" s="127"/>
      <c r="G58" s="25"/>
      <c r="H58" s="127"/>
      <c r="I58" s="25"/>
      <c r="J58" s="127"/>
      <c r="K58" s="25"/>
      <c r="L58" s="127"/>
      <c r="M58" s="56" t="e">
        <f t="shared" ca="1" si="1"/>
        <v>#N/A</v>
      </c>
      <c r="N58" s="121" t="e">
        <f ca="1">VLOOKUP($B58,Matrix!$H$13:$I$37,2,FALSE)&amp;"_"&amp;C58</f>
        <v>#N/A</v>
      </c>
      <c r="O58" s="134" t="e">
        <f t="shared" ca="1" si="2"/>
        <v>#N/A</v>
      </c>
    </row>
    <row r="59" spans="2:15">
      <c r="B59" s="25"/>
      <c r="C59" s="24"/>
      <c r="D59" s="126"/>
      <c r="E59" s="25"/>
      <c r="F59" s="127"/>
      <c r="G59" s="25"/>
      <c r="H59" s="127"/>
      <c r="I59" s="25"/>
      <c r="J59" s="127"/>
      <c r="K59" s="25"/>
      <c r="L59" s="127"/>
      <c r="M59" s="56" t="e">
        <f t="shared" ca="1" si="1"/>
        <v>#N/A</v>
      </c>
      <c r="N59" s="121" t="e">
        <f ca="1">VLOOKUP($B59,Matrix!$H$13:$I$37,2,FALSE)&amp;"_"&amp;C59</f>
        <v>#N/A</v>
      </c>
      <c r="O59" s="134" t="e">
        <f t="shared" ca="1" si="2"/>
        <v>#N/A</v>
      </c>
    </row>
    <row r="60" spans="2:15">
      <c r="B60" s="25"/>
      <c r="C60" s="24"/>
      <c r="D60" s="126"/>
      <c r="E60" s="25"/>
      <c r="F60" s="127"/>
      <c r="G60" s="25"/>
      <c r="H60" s="127"/>
      <c r="I60" s="25"/>
      <c r="J60" s="127"/>
      <c r="K60" s="25"/>
      <c r="L60" s="127"/>
      <c r="M60" s="56" t="e">
        <f t="shared" ca="1" si="1"/>
        <v>#N/A</v>
      </c>
      <c r="N60" s="121" t="e">
        <f ca="1">VLOOKUP($B60,Matrix!$H$13:$I$37,2,FALSE)&amp;"_"&amp;C60</f>
        <v>#N/A</v>
      </c>
      <c r="O60" s="134" t="e">
        <f t="shared" ca="1" si="2"/>
        <v>#N/A</v>
      </c>
    </row>
    <row r="61" spans="2:15">
      <c r="B61" s="25"/>
      <c r="C61" s="24"/>
      <c r="D61" s="126"/>
      <c r="E61" s="25"/>
      <c r="F61" s="127"/>
      <c r="G61" s="25"/>
      <c r="H61" s="127"/>
      <c r="I61" s="25"/>
      <c r="J61" s="127"/>
      <c r="K61" s="25"/>
      <c r="L61" s="127"/>
      <c r="M61" s="56" t="e">
        <f t="shared" ca="1" si="1"/>
        <v>#N/A</v>
      </c>
      <c r="N61" s="121" t="e">
        <f ca="1">VLOOKUP($B61,Matrix!$H$13:$I$37,2,FALSE)&amp;"_"&amp;C61</f>
        <v>#N/A</v>
      </c>
      <c r="O61" s="134" t="e">
        <f t="shared" ca="1" si="2"/>
        <v>#N/A</v>
      </c>
    </row>
    <row r="62" spans="2:15">
      <c r="B62" s="25"/>
      <c r="C62" s="24"/>
      <c r="D62" s="126"/>
      <c r="E62" s="25"/>
      <c r="F62" s="127"/>
      <c r="G62" s="25"/>
      <c r="H62" s="127"/>
      <c r="I62" s="25"/>
      <c r="J62" s="127"/>
      <c r="K62" s="25"/>
      <c r="L62" s="127"/>
      <c r="M62" s="56" t="e">
        <f t="shared" ca="1" si="1"/>
        <v>#N/A</v>
      </c>
      <c r="N62" s="121" t="e">
        <f ca="1">VLOOKUP($B62,Matrix!$H$13:$I$37,2,FALSE)&amp;"_"&amp;C62</f>
        <v>#N/A</v>
      </c>
      <c r="O62" s="134" t="e">
        <f t="shared" ca="1" si="2"/>
        <v>#N/A</v>
      </c>
    </row>
    <row r="63" spans="2:15">
      <c r="B63" s="25"/>
      <c r="C63" s="24"/>
      <c r="D63" s="126"/>
      <c r="E63" s="25"/>
      <c r="F63" s="127"/>
      <c r="G63" s="25"/>
      <c r="H63" s="127"/>
      <c r="I63" s="25"/>
      <c r="J63" s="127"/>
      <c r="K63" s="25"/>
      <c r="L63" s="127"/>
      <c r="M63" s="56" t="e">
        <f t="shared" ca="1" si="1"/>
        <v>#N/A</v>
      </c>
      <c r="N63" s="121" t="e">
        <f ca="1">VLOOKUP($B63,Matrix!$H$13:$I$37,2,FALSE)&amp;"_"&amp;C63</f>
        <v>#N/A</v>
      </c>
      <c r="O63" s="134" t="e">
        <f t="shared" ca="1" si="2"/>
        <v>#N/A</v>
      </c>
    </row>
    <row r="64" spans="2:15">
      <c r="B64" s="25"/>
      <c r="C64" s="24"/>
      <c r="D64" s="126"/>
      <c r="E64" s="25"/>
      <c r="F64" s="127"/>
      <c r="G64" s="25"/>
      <c r="H64" s="127"/>
      <c r="I64" s="25"/>
      <c r="J64" s="127"/>
      <c r="K64" s="25"/>
      <c r="L64" s="127"/>
      <c r="M64" s="56" t="e">
        <f t="shared" ca="1" si="1"/>
        <v>#N/A</v>
      </c>
      <c r="N64" s="121" t="e">
        <f ca="1">VLOOKUP($B64,Matrix!$H$13:$I$37,2,FALSE)&amp;"_"&amp;C64</f>
        <v>#N/A</v>
      </c>
      <c r="O64" s="134" t="e">
        <f t="shared" ca="1" si="2"/>
        <v>#N/A</v>
      </c>
    </row>
    <row r="65" spans="2:15">
      <c r="B65" s="25"/>
      <c r="C65" s="24"/>
      <c r="D65" s="126"/>
      <c r="E65" s="25"/>
      <c r="F65" s="127"/>
      <c r="G65" s="25"/>
      <c r="H65" s="127"/>
      <c r="I65" s="25"/>
      <c r="J65" s="127"/>
      <c r="K65" s="25"/>
      <c r="L65" s="127"/>
      <c r="M65" s="56" t="e">
        <f t="shared" ca="1" si="1"/>
        <v>#N/A</v>
      </c>
      <c r="N65" s="121" t="e">
        <f ca="1">VLOOKUP($B65,Matrix!$H$13:$I$37,2,FALSE)&amp;"_"&amp;C65</f>
        <v>#N/A</v>
      </c>
      <c r="O65" s="134" t="e">
        <f t="shared" ca="1" si="2"/>
        <v>#N/A</v>
      </c>
    </row>
    <row r="66" spans="2:15">
      <c r="B66" s="25"/>
      <c r="C66" s="24"/>
      <c r="D66" s="126"/>
      <c r="E66" s="25"/>
      <c r="F66" s="127"/>
      <c r="G66" s="25"/>
      <c r="H66" s="127"/>
      <c r="I66" s="25"/>
      <c r="J66" s="127"/>
      <c r="K66" s="25"/>
      <c r="L66" s="127"/>
      <c r="M66" s="56" t="e">
        <f t="shared" ca="1" si="1"/>
        <v>#N/A</v>
      </c>
      <c r="N66" s="121" t="e">
        <f ca="1">VLOOKUP($B66,Matrix!$H$13:$I$37,2,FALSE)&amp;"_"&amp;C66</f>
        <v>#N/A</v>
      </c>
      <c r="O66" s="134" t="e">
        <f t="shared" ca="1" si="2"/>
        <v>#N/A</v>
      </c>
    </row>
    <row r="67" spans="2:15">
      <c r="B67" s="25"/>
      <c r="C67" s="24"/>
      <c r="D67" s="126"/>
      <c r="E67" s="25"/>
      <c r="F67" s="127"/>
      <c r="G67" s="25"/>
      <c r="H67" s="127"/>
      <c r="I67" s="25"/>
      <c r="J67" s="127"/>
      <c r="K67" s="25"/>
      <c r="L67" s="127"/>
      <c r="M67" s="56" t="e">
        <f t="shared" ca="1" si="1"/>
        <v>#N/A</v>
      </c>
      <c r="N67" s="121" t="e">
        <f ca="1">VLOOKUP($B67,Matrix!$H$13:$I$37,2,FALSE)&amp;"_"&amp;C67</f>
        <v>#N/A</v>
      </c>
      <c r="O67" s="134" t="e">
        <f t="shared" ca="1" si="2"/>
        <v>#N/A</v>
      </c>
    </row>
    <row r="68" spans="2:15">
      <c r="B68" s="25"/>
      <c r="C68" s="24"/>
      <c r="D68" s="126"/>
      <c r="E68" s="25"/>
      <c r="F68" s="127"/>
      <c r="G68" s="25"/>
      <c r="H68" s="127"/>
      <c r="I68" s="25"/>
      <c r="J68" s="127"/>
      <c r="K68" s="25"/>
      <c r="L68" s="127"/>
      <c r="M68" s="56" t="e">
        <f t="shared" ca="1" si="1"/>
        <v>#N/A</v>
      </c>
      <c r="N68" s="121" t="e">
        <f ca="1">VLOOKUP($B68,Matrix!$H$13:$I$37,2,FALSE)&amp;"_"&amp;C68</f>
        <v>#N/A</v>
      </c>
      <c r="O68" s="134" t="e">
        <f t="shared" ref="O68:O99" ca="1" si="3">"#define "&amp;N68&amp;REPT(" ",48-M68)&amp;"("&amp;D68&amp;"U)"</f>
        <v>#N/A</v>
      </c>
    </row>
    <row r="69" spans="2:15">
      <c r="B69" s="25"/>
      <c r="C69" s="24"/>
      <c r="D69" s="126"/>
      <c r="E69" s="25"/>
      <c r="F69" s="127"/>
      <c r="G69" s="25"/>
      <c r="H69" s="127"/>
      <c r="I69" s="25"/>
      <c r="J69" s="127"/>
      <c r="K69" s="25"/>
      <c r="L69" s="127"/>
      <c r="M69" s="56" t="e">
        <f t="shared" ref="M69:M103" ca="1" si="4">LEN(N69)</f>
        <v>#N/A</v>
      </c>
      <c r="N69" s="121" t="e">
        <f ca="1">VLOOKUP($B69,Matrix!$H$13:$I$37,2,FALSE)&amp;"_"&amp;C69</f>
        <v>#N/A</v>
      </c>
      <c r="O69" s="134" t="e">
        <f t="shared" ca="1" si="3"/>
        <v>#N/A</v>
      </c>
    </row>
    <row r="70" spans="2:15">
      <c r="B70" s="25"/>
      <c r="C70" s="24"/>
      <c r="D70" s="126"/>
      <c r="E70" s="25"/>
      <c r="F70" s="127"/>
      <c r="G70" s="25"/>
      <c r="H70" s="127"/>
      <c r="I70" s="25"/>
      <c r="J70" s="127"/>
      <c r="K70" s="25"/>
      <c r="L70" s="127"/>
      <c r="M70" s="56" t="e">
        <f t="shared" ca="1" si="4"/>
        <v>#N/A</v>
      </c>
      <c r="N70" s="121" t="e">
        <f ca="1">VLOOKUP($B70,Matrix!$H$13:$I$37,2,FALSE)&amp;"_"&amp;C70</f>
        <v>#N/A</v>
      </c>
      <c r="O70" s="134" t="e">
        <f t="shared" ca="1" si="3"/>
        <v>#N/A</v>
      </c>
    </row>
    <row r="71" spans="2:15">
      <c r="B71" s="25"/>
      <c r="C71" s="24"/>
      <c r="D71" s="126"/>
      <c r="E71" s="25"/>
      <c r="F71" s="127"/>
      <c r="G71" s="25"/>
      <c r="H71" s="127"/>
      <c r="I71" s="25"/>
      <c r="J71" s="127"/>
      <c r="K71" s="25"/>
      <c r="L71" s="127"/>
      <c r="M71" s="56" t="e">
        <f t="shared" ca="1" si="4"/>
        <v>#N/A</v>
      </c>
      <c r="N71" s="121" t="e">
        <f ca="1">VLOOKUP($B71,Matrix!$H$13:$I$37,2,FALSE)&amp;"_"&amp;C71</f>
        <v>#N/A</v>
      </c>
      <c r="O71" s="134" t="e">
        <f t="shared" ca="1" si="3"/>
        <v>#N/A</v>
      </c>
    </row>
    <row r="72" spans="2:15">
      <c r="B72" s="25"/>
      <c r="C72" s="24"/>
      <c r="D72" s="126"/>
      <c r="E72" s="25"/>
      <c r="F72" s="127"/>
      <c r="G72" s="25"/>
      <c r="H72" s="127"/>
      <c r="I72" s="25"/>
      <c r="J72" s="127"/>
      <c r="K72" s="25"/>
      <c r="L72" s="127"/>
      <c r="M72" s="56" t="e">
        <f t="shared" ca="1" si="4"/>
        <v>#N/A</v>
      </c>
      <c r="N72" s="121" t="e">
        <f ca="1">VLOOKUP($B72,Matrix!$H$13:$I$37,2,FALSE)&amp;"_"&amp;C72</f>
        <v>#N/A</v>
      </c>
      <c r="O72" s="134" t="e">
        <f t="shared" ca="1" si="3"/>
        <v>#N/A</v>
      </c>
    </row>
    <row r="73" spans="2:15">
      <c r="B73" s="25"/>
      <c r="C73" s="24"/>
      <c r="D73" s="126"/>
      <c r="E73" s="25"/>
      <c r="F73" s="127"/>
      <c r="G73" s="25"/>
      <c r="H73" s="127"/>
      <c r="I73" s="25"/>
      <c r="J73" s="127"/>
      <c r="K73" s="25"/>
      <c r="L73" s="127"/>
      <c r="M73" s="56" t="e">
        <f t="shared" ca="1" si="4"/>
        <v>#N/A</v>
      </c>
      <c r="N73" s="121" t="e">
        <f ca="1">VLOOKUP($B73,Matrix!$H$13:$I$37,2,FALSE)&amp;"_"&amp;C73</f>
        <v>#N/A</v>
      </c>
      <c r="O73" s="134" t="e">
        <f t="shared" ca="1" si="3"/>
        <v>#N/A</v>
      </c>
    </row>
    <row r="74" spans="2:15">
      <c r="B74" s="25"/>
      <c r="C74" s="24"/>
      <c r="D74" s="126"/>
      <c r="E74" s="25"/>
      <c r="F74" s="127"/>
      <c r="G74" s="25"/>
      <c r="H74" s="127"/>
      <c r="I74" s="25"/>
      <c r="J74" s="127"/>
      <c r="K74" s="25"/>
      <c r="L74" s="127"/>
      <c r="M74" s="56" t="e">
        <f t="shared" ca="1" si="4"/>
        <v>#N/A</v>
      </c>
      <c r="N74" s="121" t="e">
        <f ca="1">VLOOKUP($B74,Matrix!$H$13:$I$37,2,FALSE)&amp;"_"&amp;C74</f>
        <v>#N/A</v>
      </c>
      <c r="O74" s="134" t="e">
        <f t="shared" ca="1" si="3"/>
        <v>#N/A</v>
      </c>
    </row>
    <row r="75" spans="2:15">
      <c r="B75" s="25"/>
      <c r="C75" s="24"/>
      <c r="D75" s="126"/>
      <c r="E75" s="25"/>
      <c r="F75" s="127"/>
      <c r="G75" s="25"/>
      <c r="H75" s="127"/>
      <c r="I75" s="25"/>
      <c r="J75" s="127"/>
      <c r="K75" s="25"/>
      <c r="L75" s="127"/>
      <c r="M75" s="56" t="e">
        <f t="shared" ca="1" si="4"/>
        <v>#N/A</v>
      </c>
      <c r="N75" s="121" t="e">
        <f ca="1">VLOOKUP($B75,Matrix!$H$13:$I$37,2,FALSE)&amp;"_"&amp;C75</f>
        <v>#N/A</v>
      </c>
      <c r="O75" s="134" t="e">
        <f t="shared" ca="1" si="3"/>
        <v>#N/A</v>
      </c>
    </row>
    <row r="76" spans="2:15">
      <c r="B76" s="25"/>
      <c r="C76" s="24"/>
      <c r="D76" s="126"/>
      <c r="E76" s="25"/>
      <c r="F76" s="127"/>
      <c r="G76" s="25"/>
      <c r="H76" s="127"/>
      <c r="I76" s="25"/>
      <c r="J76" s="127"/>
      <c r="K76" s="25"/>
      <c r="L76" s="127"/>
      <c r="M76" s="56" t="e">
        <f t="shared" ca="1" si="4"/>
        <v>#N/A</v>
      </c>
      <c r="N76" s="121" t="e">
        <f ca="1">VLOOKUP($B76,Matrix!$H$13:$I$37,2,FALSE)&amp;"_"&amp;C76</f>
        <v>#N/A</v>
      </c>
      <c r="O76" s="134" t="e">
        <f t="shared" ca="1" si="3"/>
        <v>#N/A</v>
      </c>
    </row>
    <row r="77" spans="2:15">
      <c r="B77" s="25"/>
      <c r="C77" s="24"/>
      <c r="D77" s="126"/>
      <c r="E77" s="25"/>
      <c r="F77" s="127"/>
      <c r="G77" s="25"/>
      <c r="H77" s="127"/>
      <c r="I77" s="25"/>
      <c r="J77" s="127"/>
      <c r="K77" s="25"/>
      <c r="L77" s="127"/>
      <c r="M77" s="56" t="e">
        <f t="shared" ca="1" si="4"/>
        <v>#N/A</v>
      </c>
      <c r="N77" s="121" t="e">
        <f ca="1">VLOOKUP($B77,Matrix!$H$13:$I$37,2,FALSE)&amp;"_"&amp;C77</f>
        <v>#N/A</v>
      </c>
      <c r="O77" s="134" t="e">
        <f t="shared" ca="1" si="3"/>
        <v>#N/A</v>
      </c>
    </row>
    <row r="78" spans="2:15">
      <c r="B78" s="25"/>
      <c r="C78" s="24"/>
      <c r="D78" s="126"/>
      <c r="E78" s="25"/>
      <c r="F78" s="127"/>
      <c r="G78" s="25"/>
      <c r="H78" s="127"/>
      <c r="I78" s="25"/>
      <c r="J78" s="127"/>
      <c r="K78" s="25"/>
      <c r="L78" s="127"/>
      <c r="M78" s="56" t="e">
        <f t="shared" ca="1" si="4"/>
        <v>#N/A</v>
      </c>
      <c r="N78" s="121" t="e">
        <f ca="1">VLOOKUP($B78,Matrix!$H$13:$I$37,2,FALSE)&amp;"_"&amp;C78</f>
        <v>#N/A</v>
      </c>
      <c r="O78" s="134" t="e">
        <f t="shared" ca="1" si="3"/>
        <v>#N/A</v>
      </c>
    </row>
    <row r="79" spans="2:15">
      <c r="B79" s="25"/>
      <c r="C79" s="24"/>
      <c r="D79" s="126"/>
      <c r="E79" s="25"/>
      <c r="F79" s="127"/>
      <c r="G79" s="25"/>
      <c r="H79" s="127"/>
      <c r="I79" s="25"/>
      <c r="J79" s="127"/>
      <c r="K79" s="25"/>
      <c r="L79" s="127"/>
      <c r="M79" s="56" t="e">
        <f t="shared" ca="1" si="4"/>
        <v>#N/A</v>
      </c>
      <c r="N79" s="121" t="e">
        <f ca="1">VLOOKUP($B79,Matrix!$H$13:$I$37,2,FALSE)&amp;"_"&amp;C79</f>
        <v>#N/A</v>
      </c>
      <c r="O79" s="134" t="e">
        <f t="shared" ca="1" si="3"/>
        <v>#N/A</v>
      </c>
    </row>
    <row r="80" spans="2:15">
      <c r="B80" s="25"/>
      <c r="C80" s="24"/>
      <c r="D80" s="126"/>
      <c r="E80" s="25"/>
      <c r="F80" s="127"/>
      <c r="G80" s="25"/>
      <c r="H80" s="127"/>
      <c r="I80" s="25"/>
      <c r="J80" s="127"/>
      <c r="K80" s="25"/>
      <c r="L80" s="127"/>
      <c r="M80" s="56" t="e">
        <f t="shared" ca="1" si="4"/>
        <v>#N/A</v>
      </c>
      <c r="N80" s="121" t="e">
        <f ca="1">VLOOKUP($B80,Matrix!$H$13:$I$37,2,FALSE)&amp;"_"&amp;C80</f>
        <v>#N/A</v>
      </c>
      <c r="O80" s="134" t="e">
        <f t="shared" ca="1" si="3"/>
        <v>#N/A</v>
      </c>
    </row>
    <row r="81" spans="2:15">
      <c r="B81" s="25"/>
      <c r="C81" s="24"/>
      <c r="D81" s="126"/>
      <c r="E81" s="25"/>
      <c r="F81" s="127"/>
      <c r="G81" s="25"/>
      <c r="H81" s="127"/>
      <c r="I81" s="25"/>
      <c r="J81" s="127"/>
      <c r="K81" s="25"/>
      <c r="L81" s="127"/>
      <c r="M81" s="56" t="e">
        <f t="shared" ca="1" si="4"/>
        <v>#N/A</v>
      </c>
      <c r="N81" s="121" t="e">
        <f ca="1">VLOOKUP($B81,Matrix!$H$13:$I$37,2,FALSE)&amp;"_"&amp;C81</f>
        <v>#N/A</v>
      </c>
      <c r="O81" s="134" t="e">
        <f t="shared" ca="1" si="3"/>
        <v>#N/A</v>
      </c>
    </row>
    <row r="82" spans="2:15">
      <c r="B82" s="25"/>
      <c r="C82" s="24"/>
      <c r="D82" s="126"/>
      <c r="E82" s="25"/>
      <c r="F82" s="127"/>
      <c r="G82" s="25"/>
      <c r="H82" s="127"/>
      <c r="I82" s="25"/>
      <c r="J82" s="127"/>
      <c r="K82" s="25"/>
      <c r="L82" s="127"/>
      <c r="M82" s="56" t="e">
        <f t="shared" ca="1" si="4"/>
        <v>#N/A</v>
      </c>
      <c r="N82" s="121" t="e">
        <f ca="1">VLOOKUP($B82,Matrix!$H$13:$I$37,2,FALSE)&amp;"_"&amp;C82</f>
        <v>#N/A</v>
      </c>
      <c r="O82" s="134" t="e">
        <f t="shared" ca="1" si="3"/>
        <v>#N/A</v>
      </c>
    </row>
    <row r="83" spans="2:15">
      <c r="B83" s="25"/>
      <c r="C83" s="24"/>
      <c r="D83" s="126"/>
      <c r="E83" s="25"/>
      <c r="F83" s="127"/>
      <c r="G83" s="25"/>
      <c r="H83" s="127"/>
      <c r="I83" s="25"/>
      <c r="J83" s="127"/>
      <c r="K83" s="25"/>
      <c r="L83" s="127"/>
      <c r="M83" s="56" t="e">
        <f t="shared" ca="1" si="4"/>
        <v>#N/A</v>
      </c>
      <c r="N83" s="121" t="e">
        <f ca="1">VLOOKUP($B83,Matrix!$H$13:$I$37,2,FALSE)&amp;"_"&amp;C83</f>
        <v>#N/A</v>
      </c>
      <c r="O83" s="134" t="e">
        <f t="shared" ca="1" si="3"/>
        <v>#N/A</v>
      </c>
    </row>
    <row r="84" spans="2:15">
      <c r="B84" s="25"/>
      <c r="C84" s="24"/>
      <c r="D84" s="126"/>
      <c r="E84" s="25"/>
      <c r="F84" s="127"/>
      <c r="G84" s="25"/>
      <c r="H84" s="127"/>
      <c r="I84" s="25"/>
      <c r="J84" s="127"/>
      <c r="K84" s="25"/>
      <c r="L84" s="127"/>
      <c r="M84" s="56" t="e">
        <f t="shared" ca="1" si="4"/>
        <v>#N/A</v>
      </c>
      <c r="N84" s="121" t="e">
        <f ca="1">VLOOKUP($B84,Matrix!$H$13:$I$37,2,FALSE)&amp;"_"&amp;C84</f>
        <v>#N/A</v>
      </c>
      <c r="O84" s="134" t="e">
        <f t="shared" ca="1" si="3"/>
        <v>#N/A</v>
      </c>
    </row>
    <row r="85" spans="2:15">
      <c r="B85" s="25"/>
      <c r="C85" s="24"/>
      <c r="D85" s="126"/>
      <c r="E85" s="25"/>
      <c r="F85" s="127"/>
      <c r="G85" s="25"/>
      <c r="H85" s="127"/>
      <c r="I85" s="25"/>
      <c r="J85" s="127"/>
      <c r="K85" s="25"/>
      <c r="L85" s="127"/>
      <c r="M85" s="56" t="e">
        <f t="shared" ca="1" si="4"/>
        <v>#N/A</v>
      </c>
      <c r="N85" s="121" t="e">
        <f ca="1">VLOOKUP($B85,Matrix!$H$13:$I$37,2,FALSE)&amp;"_"&amp;C85</f>
        <v>#N/A</v>
      </c>
      <c r="O85" s="134" t="e">
        <f t="shared" ca="1" si="3"/>
        <v>#N/A</v>
      </c>
    </row>
    <row r="86" spans="2:15">
      <c r="B86" s="25"/>
      <c r="C86" s="24"/>
      <c r="D86" s="126"/>
      <c r="E86" s="25"/>
      <c r="F86" s="127"/>
      <c r="G86" s="25"/>
      <c r="H86" s="127"/>
      <c r="I86" s="25"/>
      <c r="J86" s="127"/>
      <c r="K86" s="25"/>
      <c r="L86" s="127"/>
      <c r="M86" s="56" t="e">
        <f t="shared" ca="1" si="4"/>
        <v>#N/A</v>
      </c>
      <c r="N86" s="121" t="e">
        <f ca="1">VLOOKUP($B86,Matrix!$H$13:$I$37,2,FALSE)&amp;"_"&amp;C86</f>
        <v>#N/A</v>
      </c>
      <c r="O86" s="134" t="e">
        <f t="shared" ca="1" si="3"/>
        <v>#N/A</v>
      </c>
    </row>
    <row r="87" spans="2:15">
      <c r="B87" s="25"/>
      <c r="C87" s="24"/>
      <c r="D87" s="126"/>
      <c r="E87" s="25"/>
      <c r="F87" s="127"/>
      <c r="G87" s="25"/>
      <c r="H87" s="127"/>
      <c r="I87" s="25"/>
      <c r="J87" s="127"/>
      <c r="K87" s="25"/>
      <c r="L87" s="127"/>
      <c r="M87" s="56" t="e">
        <f t="shared" ca="1" si="4"/>
        <v>#N/A</v>
      </c>
      <c r="N87" s="77" t="e">
        <f ca="1">VLOOKUP($B87,Matrix!$H$13:$I$37,2,FALSE)&amp;"_"&amp;C87</f>
        <v>#N/A</v>
      </c>
      <c r="O87" s="134" t="e">
        <f t="shared" ca="1" si="3"/>
        <v>#N/A</v>
      </c>
    </row>
    <row r="88" spans="2:15">
      <c r="B88" s="25"/>
      <c r="C88" s="24"/>
      <c r="D88" s="126"/>
      <c r="E88" s="25"/>
      <c r="F88" s="127"/>
      <c r="G88" s="25"/>
      <c r="H88" s="127"/>
      <c r="I88" s="25"/>
      <c r="J88" s="127"/>
      <c r="K88" s="25"/>
      <c r="L88" s="127"/>
      <c r="M88" s="56" t="e">
        <f t="shared" ca="1" si="4"/>
        <v>#N/A</v>
      </c>
      <c r="N88" s="77" t="e">
        <f ca="1">VLOOKUP($B88,Matrix!$H$13:$I$37,2,FALSE)&amp;"_"&amp;C88</f>
        <v>#N/A</v>
      </c>
      <c r="O88" s="134" t="e">
        <f t="shared" ca="1" si="3"/>
        <v>#N/A</v>
      </c>
    </row>
    <row r="89" spans="2:15">
      <c r="B89" s="25"/>
      <c r="C89" s="24"/>
      <c r="D89" s="126"/>
      <c r="E89" s="25"/>
      <c r="F89" s="127"/>
      <c r="G89" s="25"/>
      <c r="H89" s="127"/>
      <c r="I89" s="25"/>
      <c r="J89" s="127"/>
      <c r="K89" s="25"/>
      <c r="L89" s="127"/>
      <c r="M89" s="56" t="e">
        <f t="shared" ca="1" si="4"/>
        <v>#N/A</v>
      </c>
      <c r="N89" s="77" t="e">
        <f ca="1">VLOOKUP($B89,Matrix!$H$13:$I$37,2,FALSE)&amp;"_"&amp;C89</f>
        <v>#N/A</v>
      </c>
      <c r="O89" s="134" t="e">
        <f t="shared" ca="1" si="3"/>
        <v>#N/A</v>
      </c>
    </row>
    <row r="90" spans="2:15">
      <c r="B90" s="25"/>
      <c r="C90" s="24"/>
      <c r="D90" s="126"/>
      <c r="E90" s="25"/>
      <c r="F90" s="127"/>
      <c r="G90" s="25"/>
      <c r="H90" s="127"/>
      <c r="I90" s="25"/>
      <c r="J90" s="127"/>
      <c r="K90" s="25"/>
      <c r="L90" s="127"/>
      <c r="M90" s="56" t="e">
        <f t="shared" ca="1" si="4"/>
        <v>#N/A</v>
      </c>
      <c r="N90" s="77" t="e">
        <f ca="1">VLOOKUP($B90,Matrix!$H$13:$I$37,2,FALSE)&amp;"_"&amp;C90</f>
        <v>#N/A</v>
      </c>
      <c r="O90" s="134" t="e">
        <f t="shared" ca="1" si="3"/>
        <v>#N/A</v>
      </c>
    </row>
    <row r="91" spans="2:15">
      <c r="B91" s="25"/>
      <c r="C91" s="24"/>
      <c r="D91" s="126"/>
      <c r="E91" s="25"/>
      <c r="F91" s="127"/>
      <c r="G91" s="25"/>
      <c r="H91" s="127"/>
      <c r="I91" s="25"/>
      <c r="J91" s="127"/>
      <c r="K91" s="25"/>
      <c r="L91" s="127"/>
      <c r="M91" s="56" t="e">
        <f t="shared" ca="1" si="4"/>
        <v>#N/A</v>
      </c>
      <c r="N91" s="77" t="e">
        <f ca="1">VLOOKUP($B91,Matrix!$H$13:$I$37,2,FALSE)&amp;"_"&amp;C91</f>
        <v>#N/A</v>
      </c>
      <c r="O91" s="134" t="e">
        <f t="shared" ca="1" si="3"/>
        <v>#N/A</v>
      </c>
    </row>
    <row r="92" spans="2:15">
      <c r="B92" s="25"/>
      <c r="C92" s="24"/>
      <c r="D92" s="126"/>
      <c r="E92" s="25"/>
      <c r="F92" s="127"/>
      <c r="G92" s="25"/>
      <c r="H92" s="127"/>
      <c r="I92" s="25"/>
      <c r="J92" s="127"/>
      <c r="K92" s="25"/>
      <c r="L92" s="127"/>
      <c r="M92" s="56" t="e">
        <f t="shared" ca="1" si="4"/>
        <v>#N/A</v>
      </c>
      <c r="N92" s="77" t="e">
        <f ca="1">VLOOKUP($B92,Matrix!$H$13:$I$37,2,FALSE)&amp;"_"&amp;C92</f>
        <v>#N/A</v>
      </c>
      <c r="O92" s="134" t="e">
        <f t="shared" ca="1" si="3"/>
        <v>#N/A</v>
      </c>
    </row>
    <row r="93" spans="2:15">
      <c r="B93" s="25"/>
      <c r="C93" s="24"/>
      <c r="D93" s="126"/>
      <c r="E93" s="25"/>
      <c r="F93" s="127"/>
      <c r="G93" s="25"/>
      <c r="H93" s="127"/>
      <c r="I93" s="25"/>
      <c r="J93" s="127"/>
      <c r="K93" s="25"/>
      <c r="L93" s="127"/>
      <c r="M93" s="56" t="e">
        <f t="shared" ca="1" si="4"/>
        <v>#N/A</v>
      </c>
      <c r="N93" s="77" t="e">
        <f ca="1">VLOOKUP($B93,Matrix!$H$13:$I$37,2,FALSE)&amp;"_"&amp;C93</f>
        <v>#N/A</v>
      </c>
      <c r="O93" s="134" t="e">
        <f t="shared" ca="1" si="3"/>
        <v>#N/A</v>
      </c>
    </row>
    <row r="94" spans="2:15">
      <c r="B94" s="25"/>
      <c r="C94" s="24"/>
      <c r="D94" s="126"/>
      <c r="E94" s="25"/>
      <c r="F94" s="127"/>
      <c r="G94" s="25"/>
      <c r="H94" s="127"/>
      <c r="I94" s="25"/>
      <c r="J94" s="127"/>
      <c r="K94" s="25"/>
      <c r="L94" s="127"/>
      <c r="M94" s="56" t="e">
        <f t="shared" ca="1" si="4"/>
        <v>#N/A</v>
      </c>
      <c r="N94" s="77" t="e">
        <f ca="1">VLOOKUP($B94,Matrix!$H$13:$I$37,2,FALSE)&amp;"_"&amp;C94</f>
        <v>#N/A</v>
      </c>
      <c r="O94" s="134" t="e">
        <f t="shared" ca="1" si="3"/>
        <v>#N/A</v>
      </c>
    </row>
    <row r="95" spans="2:15">
      <c r="B95" s="25"/>
      <c r="C95" s="24"/>
      <c r="D95" s="126"/>
      <c r="E95" s="25"/>
      <c r="F95" s="127"/>
      <c r="G95" s="25"/>
      <c r="H95" s="127"/>
      <c r="I95" s="25"/>
      <c r="J95" s="127"/>
      <c r="K95" s="25"/>
      <c r="L95" s="127"/>
      <c r="M95" s="56" t="e">
        <f t="shared" ca="1" si="4"/>
        <v>#N/A</v>
      </c>
      <c r="N95" s="77" t="e">
        <f ca="1">VLOOKUP($B95,Matrix!$H$13:$I$37,2,FALSE)&amp;"_"&amp;C95</f>
        <v>#N/A</v>
      </c>
      <c r="O95" s="134" t="e">
        <f t="shared" ca="1" si="3"/>
        <v>#N/A</v>
      </c>
    </row>
    <row r="96" spans="2:15">
      <c r="B96" s="25"/>
      <c r="C96" s="24"/>
      <c r="D96" s="126"/>
      <c r="E96" s="25"/>
      <c r="F96" s="127"/>
      <c r="G96" s="25"/>
      <c r="H96" s="127"/>
      <c r="I96" s="25"/>
      <c r="J96" s="127"/>
      <c r="K96" s="25"/>
      <c r="L96" s="127"/>
      <c r="M96" s="56" t="e">
        <f t="shared" ca="1" si="4"/>
        <v>#N/A</v>
      </c>
      <c r="N96" s="77" t="e">
        <f ca="1">VLOOKUP($B96,Matrix!$H$13:$I$37,2,FALSE)&amp;"_"&amp;C96</f>
        <v>#N/A</v>
      </c>
      <c r="O96" s="134" t="e">
        <f t="shared" ca="1" si="3"/>
        <v>#N/A</v>
      </c>
    </row>
    <row r="97" spans="2:15">
      <c r="B97" s="25"/>
      <c r="C97" s="24"/>
      <c r="D97" s="126"/>
      <c r="E97" s="25"/>
      <c r="F97" s="127"/>
      <c r="G97" s="25"/>
      <c r="H97" s="127"/>
      <c r="I97" s="25"/>
      <c r="J97" s="127"/>
      <c r="K97" s="25"/>
      <c r="L97" s="127"/>
      <c r="M97" s="56" t="e">
        <f t="shared" ca="1" si="4"/>
        <v>#N/A</v>
      </c>
      <c r="N97" s="77" t="e">
        <f ca="1">VLOOKUP($B97,Matrix!$H$13:$I$37,2,FALSE)&amp;"_"&amp;C97</f>
        <v>#N/A</v>
      </c>
      <c r="O97" s="134" t="e">
        <f t="shared" ca="1" si="3"/>
        <v>#N/A</v>
      </c>
    </row>
    <row r="98" spans="2:15">
      <c r="B98" s="25"/>
      <c r="C98" s="24"/>
      <c r="D98" s="126"/>
      <c r="E98" s="25"/>
      <c r="F98" s="127"/>
      <c r="G98" s="25"/>
      <c r="H98" s="127"/>
      <c r="I98" s="25"/>
      <c r="J98" s="127"/>
      <c r="K98" s="25"/>
      <c r="L98" s="127"/>
      <c r="M98" s="56" t="e">
        <f t="shared" ca="1" si="4"/>
        <v>#N/A</v>
      </c>
      <c r="N98" s="77" t="e">
        <f ca="1">VLOOKUP($B98,Matrix!$H$13:$I$37,2,FALSE)&amp;"_"&amp;C98</f>
        <v>#N/A</v>
      </c>
      <c r="O98" s="134" t="e">
        <f t="shared" ca="1" si="3"/>
        <v>#N/A</v>
      </c>
    </row>
    <row r="99" spans="2:15">
      <c r="B99" s="25"/>
      <c r="C99" s="24"/>
      <c r="D99" s="126"/>
      <c r="E99" s="25"/>
      <c r="F99" s="127"/>
      <c r="G99" s="25"/>
      <c r="H99" s="127"/>
      <c r="I99" s="25"/>
      <c r="J99" s="127"/>
      <c r="K99" s="25"/>
      <c r="L99" s="127"/>
      <c r="M99" s="56" t="e">
        <f t="shared" ca="1" si="4"/>
        <v>#N/A</v>
      </c>
      <c r="N99" s="77" t="e">
        <f ca="1">VLOOKUP($B99,Matrix!$H$13:$I$37,2,FALSE)&amp;"_"&amp;C99</f>
        <v>#N/A</v>
      </c>
      <c r="O99" s="134" t="e">
        <f t="shared" ca="1" si="3"/>
        <v>#N/A</v>
      </c>
    </row>
    <row r="100" spans="2:15">
      <c r="B100" s="25"/>
      <c r="C100" s="24"/>
      <c r="D100" s="126"/>
      <c r="E100" s="25"/>
      <c r="F100" s="127"/>
      <c r="G100" s="25"/>
      <c r="H100" s="127"/>
      <c r="I100" s="25"/>
      <c r="J100" s="127"/>
      <c r="K100" s="25"/>
      <c r="L100" s="127"/>
      <c r="M100" s="56" t="e">
        <f t="shared" ca="1" si="4"/>
        <v>#N/A</v>
      </c>
      <c r="N100" s="77" t="e">
        <f ca="1">VLOOKUP($B100,Matrix!$H$13:$I$37,2,FALSE)&amp;"_"&amp;C100</f>
        <v>#N/A</v>
      </c>
      <c r="O100" s="134" t="e">
        <f t="shared" ref="O100:O103" ca="1" si="5">"#define "&amp;N100&amp;REPT(" ",48-M100)&amp;"("&amp;D100&amp;"U)"</f>
        <v>#N/A</v>
      </c>
    </row>
    <row r="101" spans="2:15">
      <c r="B101" s="25"/>
      <c r="C101" s="24"/>
      <c r="D101" s="126"/>
      <c r="E101" s="25"/>
      <c r="F101" s="127"/>
      <c r="G101" s="25"/>
      <c r="H101" s="127"/>
      <c r="I101" s="25"/>
      <c r="J101" s="127"/>
      <c r="K101" s="25"/>
      <c r="L101" s="127"/>
      <c r="M101" s="56" t="e">
        <f t="shared" ca="1" si="4"/>
        <v>#N/A</v>
      </c>
      <c r="N101" s="77" t="e">
        <f ca="1">VLOOKUP($B101,Matrix!$H$13:$I$37,2,FALSE)&amp;"_"&amp;C101</f>
        <v>#N/A</v>
      </c>
      <c r="O101" s="134" t="e">
        <f t="shared" ca="1" si="5"/>
        <v>#N/A</v>
      </c>
    </row>
    <row r="102" spans="2:15">
      <c r="B102" s="25"/>
      <c r="C102" s="24"/>
      <c r="D102" s="126"/>
      <c r="E102" s="25"/>
      <c r="F102" s="127"/>
      <c r="G102" s="25"/>
      <c r="H102" s="127"/>
      <c r="I102" s="25"/>
      <c r="J102" s="127"/>
      <c r="K102" s="25"/>
      <c r="L102" s="127"/>
      <c r="M102" s="56" t="e">
        <f t="shared" ca="1" si="4"/>
        <v>#N/A</v>
      </c>
      <c r="N102" s="77" t="e">
        <f ca="1">VLOOKUP($B102,Matrix!$H$13:$I$37,2,FALSE)&amp;"_"&amp;C102</f>
        <v>#N/A</v>
      </c>
      <c r="O102" s="134" t="e">
        <f t="shared" ca="1" si="5"/>
        <v>#N/A</v>
      </c>
    </row>
    <row r="103" spans="2:15" ht="14.25" thickBot="1">
      <c r="B103" s="62"/>
      <c r="C103" s="63"/>
      <c r="D103" s="128"/>
      <c r="E103" s="62"/>
      <c r="F103" s="129"/>
      <c r="G103" s="62"/>
      <c r="H103" s="129"/>
      <c r="I103" s="62"/>
      <c r="J103" s="129"/>
      <c r="K103" s="62"/>
      <c r="L103" s="129"/>
      <c r="M103" s="64" t="e">
        <f t="shared" ca="1" si="4"/>
        <v>#N/A</v>
      </c>
      <c r="N103" s="78" t="e">
        <f ca="1">VLOOKUP($B103,Matrix!$H$13:$I$37,2,FALSE)&amp;"_"&amp;C103</f>
        <v>#N/A</v>
      </c>
      <c r="O103" s="135" t="e">
        <f t="shared" ca="1" si="5"/>
        <v>#N/A</v>
      </c>
    </row>
  </sheetData>
  <sheetProtection sheet="1" objects="1" scenarios="1"/>
  <protectedRanges>
    <protectedRange sqref="B4:L103" name="範囲1"/>
  </protectedRanges>
  <customSheetViews>
    <customSheetView guid="{835E1E8D-859C-4113-A3E5-0B83A29207D2}" hiddenRows="1" hiddenColumns="1">
      <pane ySplit="2" topLeftCell="A3" activePane="bottomLeft" state="frozen"/>
      <selection pane="bottomLeft" activeCell="A4" sqref="A4"/>
      <pageMargins left="0.7" right="0.7" top="0.75" bottom="0.75" header="0.3" footer="0.3"/>
    </customSheetView>
  </customSheetViews>
  <phoneticPr fontId="2"/>
  <conditionalFormatting sqref="M3:M103">
    <cfRule type="cellIs" dxfId="1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6" t="s">
        <v>123</v>
      </c>
      <c r="C2" s="343" t="s">
        <v>85</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45" t="s">
        <v>55</v>
      </c>
    </row>
    <row r="3" spans="1:49" ht="213" customHeight="1" thickBot="1">
      <c r="B3" s="212" t="str">
        <f>IF(OR(IF(COUNTIF(D6:AC69,"0")&lt;&gt;0,TRUE,FALSE),IF(COUNTIF(D6:AC69,"1")&lt;&gt;0,TRUE,FALSE)),"Search Table","Index Table")</f>
        <v>Index Table</v>
      </c>
      <c r="C3" s="344"/>
      <c r="D3" s="138" t="s">
        <v>65</v>
      </c>
      <c r="E3" s="138" t="s">
        <v>70</v>
      </c>
      <c r="F3" s="138" t="s">
        <v>53</v>
      </c>
      <c r="G3" s="138" t="s">
        <v>52</v>
      </c>
      <c r="H3" s="138" t="s">
        <v>121</v>
      </c>
      <c r="I3" s="138" t="s">
        <v>120</v>
      </c>
      <c r="J3" s="138" t="s">
        <v>125</v>
      </c>
      <c r="K3" s="138" t="s">
        <v>124</v>
      </c>
      <c r="L3" s="139" t="s">
        <v>70</v>
      </c>
      <c r="M3" s="139" t="s">
        <v>66</v>
      </c>
      <c r="N3" s="139" t="s">
        <v>66</v>
      </c>
      <c r="O3" s="139" t="s">
        <v>66</v>
      </c>
      <c r="P3" s="139" t="s">
        <v>66</v>
      </c>
      <c r="Q3" s="139" t="s">
        <v>66</v>
      </c>
      <c r="R3" s="139" t="s">
        <v>66</v>
      </c>
      <c r="S3" s="139" t="s">
        <v>66</v>
      </c>
      <c r="T3" s="139" t="s">
        <v>66</v>
      </c>
      <c r="U3" s="139" t="s">
        <v>66</v>
      </c>
      <c r="V3" s="139" t="s">
        <v>66</v>
      </c>
      <c r="W3" s="139" t="s">
        <v>66</v>
      </c>
      <c r="X3" s="139" t="s">
        <v>66</v>
      </c>
      <c r="Y3" s="139" t="s">
        <v>66</v>
      </c>
      <c r="Z3" s="139" t="s">
        <v>66</v>
      </c>
      <c r="AA3" s="139" t="s">
        <v>66</v>
      </c>
      <c r="AB3" s="139" t="s">
        <v>70</v>
      </c>
      <c r="AC3" s="139" t="s">
        <v>66</v>
      </c>
      <c r="AD3" s="139" t="s">
        <v>66</v>
      </c>
      <c r="AE3" s="138" t="s">
        <v>125</v>
      </c>
      <c r="AF3" s="216" t="s">
        <v>282</v>
      </c>
      <c r="AG3" s="351" t="s">
        <v>283</v>
      </c>
      <c r="AH3" s="352"/>
      <c r="AI3" s="353"/>
      <c r="AJ3" s="346"/>
      <c r="AR3" s="103" t="s">
        <v>96</v>
      </c>
    </row>
    <row r="4" spans="1:49" ht="14.25" thickBot="1">
      <c r="A4" s="347" t="s">
        <v>67</v>
      </c>
      <c r="B4" s="348"/>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141"/>
      <c r="AR4" s="91" t="s">
        <v>83</v>
      </c>
      <c r="AS4" s="92"/>
      <c r="AT4" s="92"/>
      <c r="AU4" s="92"/>
      <c r="AV4" s="92"/>
      <c r="AW4" s="93"/>
    </row>
    <row r="5" spans="1:49" ht="14.25" thickBot="1">
      <c r="A5" s="349"/>
      <c r="B5" s="350"/>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142"/>
      <c r="AR5" s="94" t="str">
        <f ca="1">"static const U4  "&amp;AW8&amp;"["&amp;AW10&amp;"]"&amp;" = {"</f>
        <v>static const U4  u4_sp_ALERT_C_EPB_TT_PKB_CRIT[ALERT_C_EPB_TT_PKB_NUM_DST] = {</v>
      </c>
      <c r="AS5" s="94" t="str">
        <f ca="1">"static const U4  "&amp;$AW$9&amp;"["&amp;$AW$10&amp;"] = {"</f>
        <v>static const U4  u4_sp_ALERT_C_EPB_TT_PKB_MASK[ALERT_C_EPB_TT_PKB_NUM_DST] = {</v>
      </c>
      <c r="AT5" s="94" t="str">
        <f ca="1">"static const U1  "&amp;$AW$11&amp;"["&amp;$AW$10&amp;"] = {"</f>
        <v>static const U1  u1_sp_ALERT_C_EPB_TT_PKB_DST[ALERT_C_EPB_TT_PKB_NUM_DST] = {</v>
      </c>
      <c r="AU5" s="94" t="str">
        <f ca="1">"const ST_ALERT_MTRX "&amp;$AW$12&amp;" = {"</f>
        <v>const ST_ALERT_MTRX st_gp_ALERT_C_EPB_MTRX[4] = {</v>
      </c>
      <c r="AV5" s="74" t="str">
        <f ca="1">"#define "&amp;AW10&amp;REPT(" ",41-LEN(AW10))&amp;"("&amp;AW13&amp;"U)"</f>
        <v>#define ALERT_C_EPB_TT_PKB_NUM_DST               (32U)</v>
      </c>
      <c r="AW5" s="75"/>
    </row>
    <row r="6" spans="1:49">
      <c r="B6" s="145" t="str">
        <f ca="1">"Table "&amp;$AW$6</f>
        <v>Table TT_PKB</v>
      </c>
      <c r="C6" s="61">
        <f>ROW()-ROW($C$6)</f>
        <v>0</v>
      </c>
      <c r="D6" s="140" t="s">
        <v>71</v>
      </c>
      <c r="E6" s="140" t="s">
        <v>71</v>
      </c>
      <c r="F6" s="140" t="s">
        <v>71</v>
      </c>
      <c r="G6" s="140" t="s">
        <v>71</v>
      </c>
      <c r="H6" s="140" t="s">
        <v>71</v>
      </c>
      <c r="I6" s="140" t="s">
        <v>71</v>
      </c>
      <c r="J6" s="140" t="s">
        <v>71</v>
      </c>
      <c r="K6" s="140" t="s">
        <v>71</v>
      </c>
      <c r="L6" s="140" t="s">
        <v>71</v>
      </c>
      <c r="M6" s="140" t="s">
        <v>71</v>
      </c>
      <c r="N6" s="140" t="s">
        <v>71</v>
      </c>
      <c r="O6" s="140" t="s">
        <v>71</v>
      </c>
      <c r="P6" s="140" t="s">
        <v>71</v>
      </c>
      <c r="Q6" s="140" t="s">
        <v>71</v>
      </c>
      <c r="R6" s="140" t="s">
        <v>71</v>
      </c>
      <c r="S6" s="140" t="s">
        <v>71</v>
      </c>
      <c r="T6" s="140" t="s">
        <v>71</v>
      </c>
      <c r="U6" s="140" t="s">
        <v>71</v>
      </c>
      <c r="V6" s="140" t="s">
        <v>71</v>
      </c>
      <c r="W6" s="140" t="s">
        <v>71</v>
      </c>
      <c r="X6" s="140" t="s">
        <v>71</v>
      </c>
      <c r="Y6" s="140" t="s">
        <v>71</v>
      </c>
      <c r="Z6" s="140" t="s">
        <v>71</v>
      </c>
      <c r="AA6" s="140" t="s">
        <v>71</v>
      </c>
      <c r="AB6" s="140" t="s">
        <v>71</v>
      </c>
      <c r="AC6" s="140" t="s">
        <v>71</v>
      </c>
      <c r="AD6" s="140" t="s">
        <v>71</v>
      </c>
      <c r="AE6" s="143">
        <v>0</v>
      </c>
      <c r="AF6" s="143">
        <v>0</v>
      </c>
      <c r="AG6" s="143">
        <v>0</v>
      </c>
      <c r="AH6" s="143">
        <v>0</v>
      </c>
      <c r="AI6" s="143">
        <v>0</v>
      </c>
      <c r="AJ6" s="60" t="s">
        <v>32</v>
      </c>
      <c r="AL6" t="str">
        <f t="shared" ref="AL6:AL69" si="0">IF($AJ6="UNKNOWN","    (U1)ALERT_REQ_UNKNOWN","    (U1)"&amp;"ALERT_REQ_"&amp;$AW$17&amp;"_"&amp;IF($AW$6&lt;&gt;$AW$17,$AW$6&amp;"_","")&amp;AJ6)</f>
        <v xml:space="preserve">    (U1)ALERT_REQ_UNKNOWN</v>
      </c>
      <c r="AR6" s="72" t="str">
        <f>IF(AQ71&lt;&gt;"",AQ71,IF(AQ70&lt;&gt;"","};",""))</f>
        <v xml:space="preserve">    (U4)0x00000000U,                                                           /* 00 UNKNOWN                                         */</v>
      </c>
      <c r="AS6" s="72" t="str">
        <f>IF(AQ136&lt;&gt;"",AQ136,IF(AQ135&lt;&gt;"","};",""))</f>
        <v xml:space="preserve">    (U4)0x0000001FU,                                                           /* 00 UNKNOWN                                         */</v>
      </c>
      <c r="AT6" s="72" t="str">
        <f t="shared" ref="AT6:AT69" si="1">IF(AJ6&lt;&gt;"",AL6&amp;IF(AJ7&lt;&gt;"",","," ")&amp;REPT(" ",78-LEN(AL6))&amp;"/* "&amp;IF(C6&lt;10,"0"&amp;C6,C6)&amp;" "&amp;AJ6&amp;REPT(" ",48-LEN(AJ6))&amp;"*/",IF(AJ5&lt;&gt;"","};",""))</f>
        <v xml:space="preserve">    (U1)ALERT_REQ_UNKNOWN,                                                     /* 00 UNKNOWN                                         */</v>
      </c>
      <c r="AU6" s="72" t="s">
        <v>471</v>
      </c>
      <c r="AV6" s="57" t="s">
        <v>72</v>
      </c>
      <c r="AW6" s="76" t="str">
        <f ca="1">UPPER(RIGHT(CELL("filename",A1),LEN(CELL("filename",A1))-FIND("]",CELL("filename",A1))))</f>
        <v>TT_PKB</v>
      </c>
    </row>
    <row r="7" spans="1:49">
      <c r="B7" s="145"/>
      <c r="C7" s="56">
        <f t="shared" ref="C7:C69" si="2">ROW()-ROW($C$6)</f>
        <v>1</v>
      </c>
      <c r="D7" s="70" t="s">
        <v>71</v>
      </c>
      <c r="E7" s="70" t="s">
        <v>71</v>
      </c>
      <c r="F7" s="70" t="s">
        <v>71</v>
      </c>
      <c r="G7" s="70" t="s">
        <v>71</v>
      </c>
      <c r="H7" s="70" t="s">
        <v>71</v>
      </c>
      <c r="I7" s="70" t="s">
        <v>71</v>
      </c>
      <c r="J7" s="70" t="s">
        <v>71</v>
      </c>
      <c r="K7" s="140" t="s">
        <v>71</v>
      </c>
      <c r="L7" s="70" t="s">
        <v>71</v>
      </c>
      <c r="M7" s="70" t="s">
        <v>71</v>
      </c>
      <c r="N7" s="70" t="s">
        <v>71</v>
      </c>
      <c r="O7" s="70" t="s">
        <v>71</v>
      </c>
      <c r="P7" s="70" t="s">
        <v>71</v>
      </c>
      <c r="Q7" s="70" t="s">
        <v>71</v>
      </c>
      <c r="R7" s="70" t="s">
        <v>71</v>
      </c>
      <c r="S7" s="70" t="s">
        <v>71</v>
      </c>
      <c r="T7" s="70" t="s">
        <v>71</v>
      </c>
      <c r="U7" s="70" t="s">
        <v>71</v>
      </c>
      <c r="V7" s="70" t="s">
        <v>71</v>
      </c>
      <c r="W7" s="70" t="s">
        <v>71</v>
      </c>
      <c r="X7" s="70" t="s">
        <v>71</v>
      </c>
      <c r="Y7" s="70" t="s">
        <v>71</v>
      </c>
      <c r="Z7" s="70" t="s">
        <v>71</v>
      </c>
      <c r="AA7" s="70" t="s">
        <v>71</v>
      </c>
      <c r="AB7" s="70" t="s">
        <v>71</v>
      </c>
      <c r="AC7" s="70" t="s">
        <v>71</v>
      </c>
      <c r="AD7" s="70" t="s">
        <v>71</v>
      </c>
      <c r="AE7" s="143">
        <v>0</v>
      </c>
      <c r="AF7" s="143">
        <v>0</v>
      </c>
      <c r="AG7" s="143">
        <v>0</v>
      </c>
      <c r="AH7" s="143">
        <v>0</v>
      </c>
      <c r="AI7" s="143">
        <v>1</v>
      </c>
      <c r="AJ7" s="60" t="s">
        <v>32</v>
      </c>
      <c r="AL7" t="str">
        <f t="shared" si="0"/>
        <v xml:space="preserve">    (U1)ALERT_REQ_UNKNOWN</v>
      </c>
      <c r="AR7" s="72" t="str">
        <f t="shared" ref="AR7:AR70" si="3">IF(AQ72&lt;&gt;"",AQ72,IF(AQ71&lt;&gt;"","};",""))</f>
        <v xml:space="preserve">    (U4)0x00000001U,                                                           /* 01 UNKNOWN                                         */</v>
      </c>
      <c r="AS7" s="72" t="str">
        <f t="shared" ref="AS7:AS70" si="4">IF(AQ137&lt;&gt;"",AQ137,IF(AQ136&lt;&gt;"","};",""))</f>
        <v xml:space="preserve">    (U4)0x0000001FU,                                                           /* 01 UNKNOWN                                         */</v>
      </c>
      <c r="AT7" s="72" t="str">
        <f t="shared" si="1"/>
        <v xml:space="preserve">    (U1)ALERT_REQ_UNKNOWN,                                                     /* 01 UNKNOWN                                         */</v>
      </c>
      <c r="AU7" s="72" t="str">
        <f ca="1">"        &amp;"&amp;$AW$14&amp;","&amp;REPT(" ",69-LEN($AW$14))&amp;"/* fp_u4_SRC_CHK                                      */"</f>
        <v xml:space="preserve">        &amp;u4_s_AlertC_epbTtPkbSrcchk,                                           /* fp_u4_SRC_CHK                                      */</v>
      </c>
      <c r="AV7" s="58" t="s">
        <v>73</v>
      </c>
      <c r="AW7" s="144">
        <f>IF(B3="Search Table",1,0)</f>
        <v>0</v>
      </c>
    </row>
    <row r="8" spans="1:49">
      <c r="B8" s="145"/>
      <c r="C8" s="56">
        <f t="shared" si="2"/>
        <v>2</v>
      </c>
      <c r="D8" s="70" t="s">
        <v>71</v>
      </c>
      <c r="E8" s="70" t="s">
        <v>71</v>
      </c>
      <c r="F8" s="70" t="s">
        <v>71</v>
      </c>
      <c r="G8" s="70" t="s">
        <v>71</v>
      </c>
      <c r="H8" s="70" t="s">
        <v>71</v>
      </c>
      <c r="I8" s="70" t="s">
        <v>71</v>
      </c>
      <c r="J8" s="70" t="s">
        <v>71</v>
      </c>
      <c r="K8" s="70" t="s">
        <v>71</v>
      </c>
      <c r="L8" s="70" t="s">
        <v>71</v>
      </c>
      <c r="M8" s="70" t="s">
        <v>71</v>
      </c>
      <c r="N8" s="70" t="s">
        <v>71</v>
      </c>
      <c r="O8" s="70" t="s">
        <v>71</v>
      </c>
      <c r="P8" s="70" t="s">
        <v>71</v>
      </c>
      <c r="Q8" s="70" t="s">
        <v>71</v>
      </c>
      <c r="R8" s="70" t="s">
        <v>71</v>
      </c>
      <c r="S8" s="70" t="s">
        <v>71</v>
      </c>
      <c r="T8" s="70" t="s">
        <v>71</v>
      </c>
      <c r="U8" s="70" t="s">
        <v>71</v>
      </c>
      <c r="V8" s="70" t="s">
        <v>71</v>
      </c>
      <c r="W8" s="70" t="s">
        <v>71</v>
      </c>
      <c r="X8" s="70" t="s">
        <v>71</v>
      </c>
      <c r="Y8" s="70" t="s">
        <v>71</v>
      </c>
      <c r="Z8" s="70" t="s">
        <v>71</v>
      </c>
      <c r="AA8" s="70" t="s">
        <v>71</v>
      </c>
      <c r="AB8" s="70" t="s">
        <v>71</v>
      </c>
      <c r="AC8" s="70" t="s">
        <v>71</v>
      </c>
      <c r="AD8" s="70" t="s">
        <v>71</v>
      </c>
      <c r="AE8" s="143">
        <v>0</v>
      </c>
      <c r="AF8" s="143">
        <v>0</v>
      </c>
      <c r="AG8" s="143">
        <v>0</v>
      </c>
      <c r="AH8" s="143">
        <v>1</v>
      </c>
      <c r="AI8" s="143">
        <v>0</v>
      </c>
      <c r="AJ8" s="24" t="s">
        <v>32</v>
      </c>
      <c r="AL8" t="str">
        <f t="shared" si="0"/>
        <v xml:space="preserve">    (U1)ALERT_REQ_UNKNOWN</v>
      </c>
      <c r="AR8" s="72" t="str">
        <f t="shared" si="3"/>
        <v xml:space="preserve">    (U4)0x00000002U,                                                           /* 02 UNKNOWN                                         */</v>
      </c>
      <c r="AS8" s="72" t="str">
        <f t="shared" si="4"/>
        <v xml:space="preserve">    (U4)0x0000001FU,                                                           /* 02 UNKNOWN                                         */</v>
      </c>
      <c r="AT8" s="72" t="str">
        <f>IF(AJ8&lt;&gt;"",AL8&amp;IF(AJ9&lt;&gt;"",","," ")&amp;REPT(" ",78-LEN(AL8))&amp;"/* "&amp;IF(C8&lt;10,"0"&amp;C8,C8)&amp;" "&amp;AJ8&amp;REPT(" ",48-LEN(AJ8))&amp;"*/",IF(AJ7&lt;&gt;"","};",""))</f>
        <v xml:space="preserve">    (U1)ALERT_REQ_UNKNOWN,                                                     /* 02 UNKNOWN                                         */</v>
      </c>
      <c r="AU8" s="72" t="str">
        <f ca="1">IF($AW$15&lt;&gt;"NULL","        &amp;"&amp;$AW$15&amp;","&amp;REPT(" ",69-LEN($AW$15))&amp;"/* fp_vd_XDST                                         */","        vdp_PTR_NA,                                                            /* fp_vd_XDST                                         */")</f>
        <v xml:space="preserve">        vdp_PTR_NA,                                                            /* fp_vd_XDST                                         */</v>
      </c>
      <c r="AV8" s="58" t="s">
        <v>74</v>
      </c>
      <c r="AW8" s="77" t="str">
        <f ca="1">"u4_sp_ALERT_"&amp;IF(AW6&lt;&gt;AW17,$AW$17&amp;"_"&amp;$AW$6,AW17)&amp;"_CRIT"</f>
        <v>u4_sp_ALERT_C_EPB_TT_PKB_CRIT</v>
      </c>
    </row>
    <row r="9" spans="1:49">
      <c r="B9" s="145"/>
      <c r="C9" s="56">
        <f t="shared" si="2"/>
        <v>3</v>
      </c>
      <c r="D9" s="70" t="s">
        <v>71</v>
      </c>
      <c r="E9" s="70" t="s">
        <v>71</v>
      </c>
      <c r="F9" s="70" t="s">
        <v>71</v>
      </c>
      <c r="G9" s="70" t="s">
        <v>71</v>
      </c>
      <c r="H9" s="70" t="s">
        <v>71</v>
      </c>
      <c r="I9" s="70" t="s">
        <v>71</v>
      </c>
      <c r="J9" s="70" t="s">
        <v>71</v>
      </c>
      <c r="K9" s="70" t="s">
        <v>71</v>
      </c>
      <c r="L9" s="70" t="s">
        <v>71</v>
      </c>
      <c r="M9" s="70" t="s">
        <v>71</v>
      </c>
      <c r="N9" s="70" t="s">
        <v>71</v>
      </c>
      <c r="O9" s="70" t="s">
        <v>71</v>
      </c>
      <c r="P9" s="70" t="s">
        <v>71</v>
      </c>
      <c r="Q9" s="70" t="s">
        <v>71</v>
      </c>
      <c r="R9" s="70" t="s">
        <v>71</v>
      </c>
      <c r="S9" s="70" t="s">
        <v>71</v>
      </c>
      <c r="T9" s="70" t="s">
        <v>71</v>
      </c>
      <c r="U9" s="70" t="s">
        <v>71</v>
      </c>
      <c r="V9" s="70" t="s">
        <v>71</v>
      </c>
      <c r="W9" s="70" t="s">
        <v>71</v>
      </c>
      <c r="X9" s="70" t="s">
        <v>71</v>
      </c>
      <c r="Y9" s="70" t="s">
        <v>71</v>
      </c>
      <c r="Z9" s="70" t="s">
        <v>71</v>
      </c>
      <c r="AA9" s="70" t="s">
        <v>71</v>
      </c>
      <c r="AB9" s="70" t="s">
        <v>71</v>
      </c>
      <c r="AC9" s="70" t="s">
        <v>71</v>
      </c>
      <c r="AD9" s="70" t="s">
        <v>71</v>
      </c>
      <c r="AE9" s="143">
        <v>0</v>
      </c>
      <c r="AF9" s="143">
        <v>0</v>
      </c>
      <c r="AG9" s="143">
        <v>0</v>
      </c>
      <c r="AH9" s="143">
        <v>1</v>
      </c>
      <c r="AI9" s="143">
        <v>1</v>
      </c>
      <c r="AJ9" s="24" t="s">
        <v>32</v>
      </c>
      <c r="AL9" t="str">
        <f t="shared" si="0"/>
        <v xml:space="preserve">    (U1)ALERT_REQ_UNKNOWN</v>
      </c>
      <c r="AR9" s="72" t="str">
        <f t="shared" si="3"/>
        <v xml:space="preserve">    (U4)0x00000003U,                                                           /* 03 UNKNOWN                                         */</v>
      </c>
      <c r="AS9" s="72" t="str">
        <f t="shared" si="4"/>
        <v xml:space="preserve">    (U4)0x0000001FU,                                                           /* 03 UNKNOWN                                         */</v>
      </c>
      <c r="AT9" s="72" t="str">
        <f t="shared" si="1"/>
        <v xml:space="preserve">    (U1)ALERT_REQ_UNKNOWN,                                                     /* 03 UNKNOWN                                         */</v>
      </c>
      <c r="AU9" s="72"/>
      <c r="AV9" s="58" t="s">
        <v>75</v>
      </c>
      <c r="AW9" s="77" t="str">
        <f ca="1">"u4_sp_ALERT_"&amp;IF(AW6&lt;&gt;AW17,$AW$17&amp;"_"&amp;$AW$6,AW17)&amp;"_MASK"</f>
        <v>u4_sp_ALERT_C_EPB_TT_PKB_MASK</v>
      </c>
    </row>
    <row r="10" spans="1:49">
      <c r="B10" s="145"/>
      <c r="C10" s="56">
        <f t="shared" si="2"/>
        <v>4</v>
      </c>
      <c r="D10" s="70" t="s">
        <v>71</v>
      </c>
      <c r="E10" s="70" t="s">
        <v>71</v>
      </c>
      <c r="F10" s="70" t="s">
        <v>71</v>
      </c>
      <c r="G10" s="70" t="s">
        <v>71</v>
      </c>
      <c r="H10" s="70" t="s">
        <v>71</v>
      </c>
      <c r="I10" s="70" t="s">
        <v>71</v>
      </c>
      <c r="J10" s="70" t="s">
        <v>71</v>
      </c>
      <c r="K10" s="70" t="s">
        <v>71</v>
      </c>
      <c r="L10" s="70" t="s">
        <v>71</v>
      </c>
      <c r="M10" s="70" t="s">
        <v>71</v>
      </c>
      <c r="N10" s="70" t="s">
        <v>71</v>
      </c>
      <c r="O10" s="70" t="s">
        <v>71</v>
      </c>
      <c r="P10" s="70" t="s">
        <v>71</v>
      </c>
      <c r="Q10" s="70" t="s">
        <v>71</v>
      </c>
      <c r="R10" s="70" t="s">
        <v>71</v>
      </c>
      <c r="S10" s="70" t="s">
        <v>71</v>
      </c>
      <c r="T10" s="70" t="s">
        <v>71</v>
      </c>
      <c r="U10" s="70" t="s">
        <v>71</v>
      </c>
      <c r="V10" s="70" t="s">
        <v>71</v>
      </c>
      <c r="W10" s="70" t="s">
        <v>71</v>
      </c>
      <c r="X10" s="70" t="s">
        <v>71</v>
      </c>
      <c r="Y10" s="70" t="s">
        <v>71</v>
      </c>
      <c r="Z10" s="70" t="s">
        <v>71</v>
      </c>
      <c r="AA10" s="70" t="s">
        <v>71</v>
      </c>
      <c r="AB10" s="70" t="s">
        <v>71</v>
      </c>
      <c r="AC10" s="70" t="s">
        <v>71</v>
      </c>
      <c r="AD10" s="70" t="s">
        <v>71</v>
      </c>
      <c r="AE10" s="143">
        <v>0</v>
      </c>
      <c r="AF10" s="143">
        <v>0</v>
      </c>
      <c r="AG10" s="143">
        <v>1</v>
      </c>
      <c r="AH10" s="143">
        <v>0</v>
      </c>
      <c r="AI10" s="143">
        <v>0</v>
      </c>
      <c r="AJ10" s="60" t="s">
        <v>32</v>
      </c>
      <c r="AL10" t="str">
        <f t="shared" si="0"/>
        <v xml:space="preserve">    (U1)ALERT_REQ_UNKNOWN</v>
      </c>
      <c r="AR10" s="72" t="str">
        <f t="shared" si="3"/>
        <v xml:space="preserve">    (U4)0x00000004U,                                                           /* 04 UNKNOWN                                         */</v>
      </c>
      <c r="AS10" s="72" t="str">
        <f t="shared" si="4"/>
        <v xml:space="preserve">    (U4)0x0000001FU,                                                           /* 04 UNKNOWN                                         */</v>
      </c>
      <c r="AT10" s="72" t="str">
        <f t="shared" si="1"/>
        <v xml:space="preserve">    (U1)ALERT_REQ_UNKNOWN,                                                     /* 04 UNKNOWN                                         */</v>
      </c>
      <c r="AU10" s="72" t="str">
        <f>IF($AW$7=1,"        &amp;"&amp;$AW$9&amp;"[0],"&amp;REPT(" ",66-LEN($AW$9))&amp;"/* u4p_MASK                                           */","        (const U4 *)vdp_PTR_NA,                                                /* u4p_MASK                                           */")</f>
        <v xml:space="preserve">        (const U4 *)vdp_PTR_NA,                                                /* u4p_MASK                                           */</v>
      </c>
      <c r="AV10" s="58" t="s">
        <v>76</v>
      </c>
      <c r="AW10" s="77" t="str">
        <f ca="1">"ALERT_"&amp;IF(AW6&lt;&gt;AW17,$AW$17&amp;"_"&amp;$AW$6,AW17)&amp;"_NUM_DST"</f>
        <v>ALERT_C_EPB_TT_PKB_NUM_DST</v>
      </c>
    </row>
    <row r="11" spans="1:49">
      <c r="B11" s="145"/>
      <c r="C11" s="56">
        <f t="shared" si="2"/>
        <v>5</v>
      </c>
      <c r="D11" s="70" t="s">
        <v>71</v>
      </c>
      <c r="E11" s="70" t="s">
        <v>71</v>
      </c>
      <c r="F11" s="70" t="s">
        <v>71</v>
      </c>
      <c r="G11" s="70" t="s">
        <v>71</v>
      </c>
      <c r="H11" s="70" t="s">
        <v>71</v>
      </c>
      <c r="I11" s="70" t="s">
        <v>71</v>
      </c>
      <c r="J11" s="70" t="s">
        <v>71</v>
      </c>
      <c r="K11" s="70" t="s">
        <v>71</v>
      </c>
      <c r="L11" s="70" t="s">
        <v>71</v>
      </c>
      <c r="M11" s="70" t="s">
        <v>71</v>
      </c>
      <c r="N11" s="70" t="s">
        <v>71</v>
      </c>
      <c r="O11" s="70" t="s">
        <v>71</v>
      </c>
      <c r="P11" s="70" t="s">
        <v>71</v>
      </c>
      <c r="Q11" s="70" t="s">
        <v>71</v>
      </c>
      <c r="R11" s="70" t="s">
        <v>71</v>
      </c>
      <c r="S11" s="70" t="s">
        <v>71</v>
      </c>
      <c r="T11" s="70" t="s">
        <v>71</v>
      </c>
      <c r="U11" s="70" t="s">
        <v>71</v>
      </c>
      <c r="V11" s="70" t="s">
        <v>71</v>
      </c>
      <c r="W11" s="70" t="s">
        <v>71</v>
      </c>
      <c r="X11" s="70" t="s">
        <v>71</v>
      </c>
      <c r="Y11" s="70" t="s">
        <v>71</v>
      </c>
      <c r="Z11" s="70" t="s">
        <v>71</v>
      </c>
      <c r="AA11" s="70" t="s">
        <v>71</v>
      </c>
      <c r="AB11" s="70" t="s">
        <v>71</v>
      </c>
      <c r="AC11" s="70" t="s">
        <v>71</v>
      </c>
      <c r="AD11" s="70" t="s">
        <v>71</v>
      </c>
      <c r="AE11" s="143">
        <v>0</v>
      </c>
      <c r="AF11" s="143">
        <v>0</v>
      </c>
      <c r="AG11" s="143">
        <v>1</v>
      </c>
      <c r="AH11" s="143">
        <v>0</v>
      </c>
      <c r="AI11" s="143">
        <v>1</v>
      </c>
      <c r="AJ11" s="60" t="s">
        <v>32</v>
      </c>
      <c r="AL11" t="str">
        <f t="shared" si="0"/>
        <v xml:space="preserve">    (U1)ALERT_REQ_UNKNOWN</v>
      </c>
      <c r="AR11" s="72" t="str">
        <f t="shared" si="3"/>
        <v xml:space="preserve">    (U4)0x00000005U,                                                           /* 05 UNKNOWN                                         */</v>
      </c>
      <c r="AS11" s="72" t="str">
        <f t="shared" si="4"/>
        <v xml:space="preserve">    (U4)0x0000001FU,                                                           /* 05 UNKNOWN                                         */</v>
      </c>
      <c r="AT11" s="72" t="str">
        <f t="shared" si="1"/>
        <v xml:space="preserve">    (U1)ALERT_REQ_UNKNOWN,                                                     /* 05 UNKNOWN                                         */</v>
      </c>
      <c r="AU11" s="72" t="str">
        <f>IF($AW$7=1,"        &amp;"&amp;$AW$8&amp;"[0],"&amp;REPT(" ",66-LEN($AW$8))&amp;"/* u4p_CRIT                                           */","        (const U4 *)vdp_PTR_NA,                                                /* u4p_CRIT                                           */")</f>
        <v xml:space="preserve">        (const U4 *)vdp_PTR_NA,                                                /* u4p_CRIT                                           */</v>
      </c>
      <c r="AV11" s="58" t="s">
        <v>77</v>
      </c>
      <c r="AW11" s="77" t="str">
        <f ca="1">"u1_sp_ALERT_"&amp;IF(AW6&lt;&gt;AW17,$AW$17&amp;"_"&amp;$AW$6,AW17)&amp;"_DST"</f>
        <v>u1_sp_ALERT_C_EPB_TT_PKB_DST</v>
      </c>
    </row>
    <row r="12" spans="1:49">
      <c r="B12" s="145"/>
      <c r="C12" s="56">
        <f t="shared" si="2"/>
        <v>6</v>
      </c>
      <c r="D12" s="70" t="s">
        <v>71</v>
      </c>
      <c r="E12" s="70" t="s">
        <v>71</v>
      </c>
      <c r="F12" s="70" t="s">
        <v>71</v>
      </c>
      <c r="G12" s="70" t="s">
        <v>71</v>
      </c>
      <c r="H12" s="70" t="s">
        <v>71</v>
      </c>
      <c r="I12" s="70" t="s">
        <v>71</v>
      </c>
      <c r="J12" s="70" t="s">
        <v>71</v>
      </c>
      <c r="K12" s="70" t="s">
        <v>71</v>
      </c>
      <c r="L12" s="70" t="s">
        <v>71</v>
      </c>
      <c r="M12" s="70" t="s">
        <v>71</v>
      </c>
      <c r="N12" s="70" t="s">
        <v>71</v>
      </c>
      <c r="O12" s="70" t="s">
        <v>71</v>
      </c>
      <c r="P12" s="70" t="s">
        <v>71</v>
      </c>
      <c r="Q12" s="70" t="s">
        <v>71</v>
      </c>
      <c r="R12" s="70" t="s">
        <v>71</v>
      </c>
      <c r="S12" s="70" t="s">
        <v>71</v>
      </c>
      <c r="T12" s="70" t="s">
        <v>71</v>
      </c>
      <c r="U12" s="70" t="s">
        <v>71</v>
      </c>
      <c r="V12" s="70" t="s">
        <v>71</v>
      </c>
      <c r="W12" s="70" t="s">
        <v>71</v>
      </c>
      <c r="X12" s="70" t="s">
        <v>71</v>
      </c>
      <c r="Y12" s="70" t="s">
        <v>71</v>
      </c>
      <c r="Z12" s="70" t="s">
        <v>71</v>
      </c>
      <c r="AA12" s="70" t="s">
        <v>71</v>
      </c>
      <c r="AB12" s="70" t="s">
        <v>71</v>
      </c>
      <c r="AC12" s="70" t="s">
        <v>71</v>
      </c>
      <c r="AD12" s="70" t="s">
        <v>71</v>
      </c>
      <c r="AE12" s="143">
        <v>0</v>
      </c>
      <c r="AF12" s="143">
        <v>0</v>
      </c>
      <c r="AG12" s="143">
        <v>1</v>
      </c>
      <c r="AH12" s="143">
        <v>1</v>
      </c>
      <c r="AI12" s="143">
        <v>0</v>
      </c>
      <c r="AJ12" s="60" t="s">
        <v>32</v>
      </c>
      <c r="AL12" t="str">
        <f t="shared" si="0"/>
        <v xml:space="preserve">    (U1)ALERT_REQ_UNKNOWN</v>
      </c>
      <c r="AR12" s="72" t="str">
        <f t="shared" si="3"/>
        <v xml:space="preserve">    (U4)0x00000006U,                                                           /* 06 UNKNOWN                                         */</v>
      </c>
      <c r="AS12" s="72" t="str">
        <f t="shared" si="4"/>
        <v xml:space="preserve">    (U4)0x0000001FU,                                                           /* 06 UNKNOWN                                         */</v>
      </c>
      <c r="AT12" s="72" t="str">
        <f t="shared" si="1"/>
        <v xml:space="preserve">    (U1)ALERT_REQ_UNKNOWN,                                                     /* 06 UNKNOWN                                         */</v>
      </c>
      <c r="AU12" s="72"/>
      <c r="AV12" s="58" t="s">
        <v>89</v>
      </c>
      <c r="AW12" s="77" t="str">
        <f ca="1">Matrix!D8&amp;"["&amp;Matrix!D7&amp;"]"</f>
        <v>st_gp_ALERT_C_EPB_MTRX[4]</v>
      </c>
    </row>
    <row r="13" spans="1:49">
      <c r="B13" s="145"/>
      <c r="C13" s="56">
        <f t="shared" si="2"/>
        <v>7</v>
      </c>
      <c r="D13" s="70" t="s">
        <v>71</v>
      </c>
      <c r="E13" s="70" t="s">
        <v>71</v>
      </c>
      <c r="F13" s="70" t="s">
        <v>71</v>
      </c>
      <c r="G13" s="70" t="s">
        <v>71</v>
      </c>
      <c r="H13" s="70" t="s">
        <v>71</v>
      </c>
      <c r="I13" s="70" t="s">
        <v>71</v>
      </c>
      <c r="J13" s="70" t="s">
        <v>71</v>
      </c>
      <c r="K13" s="70" t="s">
        <v>71</v>
      </c>
      <c r="L13" s="70" t="s">
        <v>71</v>
      </c>
      <c r="M13" s="70" t="s">
        <v>71</v>
      </c>
      <c r="N13" s="70" t="s">
        <v>71</v>
      </c>
      <c r="O13" s="70" t="s">
        <v>71</v>
      </c>
      <c r="P13" s="70" t="s">
        <v>71</v>
      </c>
      <c r="Q13" s="70" t="s">
        <v>71</v>
      </c>
      <c r="R13" s="70" t="s">
        <v>71</v>
      </c>
      <c r="S13" s="70" t="s">
        <v>71</v>
      </c>
      <c r="T13" s="70" t="s">
        <v>71</v>
      </c>
      <c r="U13" s="70" t="s">
        <v>71</v>
      </c>
      <c r="V13" s="70" t="s">
        <v>71</v>
      </c>
      <c r="W13" s="70" t="s">
        <v>71</v>
      </c>
      <c r="X13" s="70" t="s">
        <v>71</v>
      </c>
      <c r="Y13" s="70" t="s">
        <v>71</v>
      </c>
      <c r="Z13" s="70" t="s">
        <v>71</v>
      </c>
      <c r="AA13" s="70" t="s">
        <v>71</v>
      </c>
      <c r="AB13" s="70" t="s">
        <v>71</v>
      </c>
      <c r="AC13" s="70" t="s">
        <v>71</v>
      </c>
      <c r="AD13" s="70" t="s">
        <v>71</v>
      </c>
      <c r="AE13" s="143">
        <v>0</v>
      </c>
      <c r="AF13" s="143">
        <v>0</v>
      </c>
      <c r="AG13" s="143">
        <v>1</v>
      </c>
      <c r="AH13" s="143">
        <v>1</v>
      </c>
      <c r="AI13" s="143">
        <v>1</v>
      </c>
      <c r="AJ13" s="60" t="s">
        <v>32</v>
      </c>
      <c r="AL13" t="str">
        <f t="shared" si="0"/>
        <v xml:space="preserve">    (U1)ALERT_REQ_UNKNOWN</v>
      </c>
      <c r="AR13" s="72" t="str">
        <f t="shared" si="3"/>
        <v xml:space="preserve">    (U4)0x00000007U,                                                           /* 07 UNKNOWN                                         */</v>
      </c>
      <c r="AS13" s="72" t="str">
        <f t="shared" si="4"/>
        <v xml:space="preserve">    (U4)0x0000001FU,                                                           /* 07 UNKNOWN                                         */</v>
      </c>
      <c r="AT13" s="72" t="str">
        <f t="shared" si="1"/>
        <v xml:space="preserve">    (U1)ALERT_REQ_UNKNOWN,                                                     /* 07 UNKNOWN                                         */</v>
      </c>
      <c r="AU13" s="72" t="str">
        <f ca="1">"        &amp;"&amp;$AW$11&amp;"[0],"&amp;REPT(" ",66-LEN($AW$11))&amp;"/* u1p_DST                                            */"</f>
        <v xml:space="preserve">        &amp;u1_sp_ALERT_C_EPB_TT_PKB_DST[0],                                      /* u1p_DST                                            */</v>
      </c>
      <c r="AV13" s="58" t="s">
        <v>78</v>
      </c>
      <c r="AW13" s="144">
        <f>COUNTA($AJ$6:$AJ$69)</f>
        <v>32</v>
      </c>
    </row>
    <row r="14" spans="1:49">
      <c r="B14" s="145"/>
      <c r="C14" s="56">
        <f t="shared" si="2"/>
        <v>8</v>
      </c>
      <c r="D14" s="70" t="s">
        <v>71</v>
      </c>
      <c r="E14" s="70" t="s">
        <v>71</v>
      </c>
      <c r="F14" s="70" t="s">
        <v>71</v>
      </c>
      <c r="G14" s="70" t="s">
        <v>71</v>
      </c>
      <c r="H14" s="70" t="s">
        <v>71</v>
      </c>
      <c r="I14" s="70" t="s">
        <v>71</v>
      </c>
      <c r="J14" s="70" t="s">
        <v>71</v>
      </c>
      <c r="K14" s="70" t="s">
        <v>71</v>
      </c>
      <c r="L14" s="70" t="s">
        <v>71</v>
      </c>
      <c r="M14" s="70" t="s">
        <v>71</v>
      </c>
      <c r="N14" s="70" t="s">
        <v>71</v>
      </c>
      <c r="O14" s="70" t="s">
        <v>71</v>
      </c>
      <c r="P14" s="70" t="s">
        <v>71</v>
      </c>
      <c r="Q14" s="70" t="s">
        <v>71</v>
      </c>
      <c r="R14" s="70" t="s">
        <v>71</v>
      </c>
      <c r="S14" s="70" t="s">
        <v>71</v>
      </c>
      <c r="T14" s="70" t="s">
        <v>71</v>
      </c>
      <c r="U14" s="70" t="s">
        <v>71</v>
      </c>
      <c r="V14" s="70" t="s">
        <v>71</v>
      </c>
      <c r="W14" s="70" t="s">
        <v>71</v>
      </c>
      <c r="X14" s="70" t="s">
        <v>71</v>
      </c>
      <c r="Y14" s="70" t="s">
        <v>71</v>
      </c>
      <c r="Z14" s="70" t="s">
        <v>71</v>
      </c>
      <c r="AA14" s="70" t="s">
        <v>71</v>
      </c>
      <c r="AB14" s="70" t="s">
        <v>71</v>
      </c>
      <c r="AC14" s="70" t="s">
        <v>71</v>
      </c>
      <c r="AD14" s="70" t="s">
        <v>71</v>
      </c>
      <c r="AE14" s="143">
        <v>0</v>
      </c>
      <c r="AF14" s="143">
        <v>1</v>
      </c>
      <c r="AG14" s="143">
        <v>0</v>
      </c>
      <c r="AH14" s="143">
        <v>0</v>
      </c>
      <c r="AI14" s="143">
        <v>0</v>
      </c>
      <c r="AJ14" s="60" t="s">
        <v>32</v>
      </c>
      <c r="AL14" t="str">
        <f t="shared" si="0"/>
        <v xml:space="preserve">    (U1)ALERT_REQ_UNKNOWN</v>
      </c>
      <c r="AR14" s="72" t="str">
        <f t="shared" si="3"/>
        <v xml:space="preserve">    (U4)0x00000008U,                                                           /* 08 UNKNOWN                                         */</v>
      </c>
      <c r="AS14" s="72" t="str">
        <f t="shared" si="4"/>
        <v xml:space="preserve">    (U4)0x0000001FU,                                                           /* 08 UNKNOWN                                         */</v>
      </c>
      <c r="AT14" s="72" t="str">
        <f t="shared" si="1"/>
        <v xml:space="preserve">    (U1)ALERT_REQ_UNKNOWN,                                                     /* 08 UNKNOWN                                         */</v>
      </c>
      <c r="AU14" s="72" t="str">
        <f ca="1">"        (U2)"&amp;$AW$10&amp;","&amp;REPT(" ",66-LEN($AW$10))&amp;"/* u2_num_srch                                        */"</f>
        <v xml:space="preserve">        (U2)ALERT_C_EPB_TT_PKB_NUM_DST,                                        /* u2_num_srch                                        */</v>
      </c>
      <c r="AV14" s="58" t="s">
        <v>79</v>
      </c>
      <c r="AW14" s="77" t="str">
        <f ca="1">IF(AW6&lt;&gt;AW17,VLOOKUP(AW6,Matrix!$C$13:$G$37,4,FALSE),Matrix!F13)</f>
        <v>u4_s_AlertC_epbTtPkbSrcchk</v>
      </c>
    </row>
    <row r="15" spans="1:49">
      <c r="B15" s="145"/>
      <c r="C15" s="56">
        <f t="shared" si="2"/>
        <v>9</v>
      </c>
      <c r="D15" s="70" t="s">
        <v>71</v>
      </c>
      <c r="E15" s="70" t="s">
        <v>71</v>
      </c>
      <c r="F15" s="70" t="s">
        <v>71</v>
      </c>
      <c r="G15" s="70" t="s">
        <v>71</v>
      </c>
      <c r="H15" s="70" t="s">
        <v>71</v>
      </c>
      <c r="I15" s="70" t="s">
        <v>71</v>
      </c>
      <c r="J15" s="70" t="s">
        <v>71</v>
      </c>
      <c r="K15" s="70" t="s">
        <v>71</v>
      </c>
      <c r="L15" s="70" t="s">
        <v>71</v>
      </c>
      <c r="M15" s="70" t="s">
        <v>71</v>
      </c>
      <c r="N15" s="70" t="s">
        <v>71</v>
      </c>
      <c r="O15" s="70" t="s">
        <v>71</v>
      </c>
      <c r="P15" s="70" t="s">
        <v>71</v>
      </c>
      <c r="Q15" s="70" t="s">
        <v>71</v>
      </c>
      <c r="R15" s="70" t="s">
        <v>71</v>
      </c>
      <c r="S15" s="70" t="s">
        <v>71</v>
      </c>
      <c r="T15" s="70" t="s">
        <v>71</v>
      </c>
      <c r="U15" s="70" t="s">
        <v>71</v>
      </c>
      <c r="V15" s="70" t="s">
        <v>71</v>
      </c>
      <c r="W15" s="70" t="s">
        <v>71</v>
      </c>
      <c r="X15" s="70" t="s">
        <v>71</v>
      </c>
      <c r="Y15" s="70" t="s">
        <v>71</v>
      </c>
      <c r="Z15" s="70" t="s">
        <v>71</v>
      </c>
      <c r="AA15" s="70" t="s">
        <v>71</v>
      </c>
      <c r="AB15" s="70" t="s">
        <v>71</v>
      </c>
      <c r="AC15" s="70" t="s">
        <v>71</v>
      </c>
      <c r="AD15" s="70" t="s">
        <v>71</v>
      </c>
      <c r="AE15" s="143">
        <v>0</v>
      </c>
      <c r="AF15" s="143">
        <v>1</v>
      </c>
      <c r="AG15" s="143">
        <v>0</v>
      </c>
      <c r="AH15" s="143">
        <v>0</v>
      </c>
      <c r="AI15" s="143">
        <v>1</v>
      </c>
      <c r="AJ15" s="60" t="s">
        <v>32</v>
      </c>
      <c r="AL15" t="str">
        <f t="shared" si="0"/>
        <v xml:space="preserve">    (U1)ALERT_REQ_UNKNOWN</v>
      </c>
      <c r="AR15" s="72" t="str">
        <f t="shared" si="3"/>
        <v xml:space="preserve">    (U4)0x00000009U,                                                           /* 09 UNKNOWN                                         */</v>
      </c>
      <c r="AS15" s="72" t="str">
        <f t="shared" si="4"/>
        <v xml:space="preserve">    (U4)0x0000001FU,                                                           /* 09 UNKNOWN                                         */</v>
      </c>
      <c r="AT15" s="72" t="str">
        <f t="shared" si="1"/>
        <v xml:space="preserve">    (U1)ALERT_REQ_UNKNOWN,                                                     /* 09 UNKNOWN                                         */</v>
      </c>
      <c r="AU15" s="72" t="str">
        <f ca="1">"        (U1)"&amp;$AW$16&amp;REPT(" ",67-LEN($AW$16))&amp;"/* u1_vom_act                                         */"</f>
        <v xml:space="preserve">        (U1)ALERT_VOM_BAT_WT                                                   /* u1_vom_act                                         */</v>
      </c>
      <c r="AV15" s="58" t="s">
        <v>82</v>
      </c>
      <c r="AW15" s="77" t="str">
        <f ca="1">IF(AW6&lt;&gt;AW17,VLOOKUP(AW6,Matrix!$C$13:$G$37,5,FALSE),Matrix!G13)</f>
        <v>NULL</v>
      </c>
    </row>
    <row r="16" spans="1:49">
      <c r="B16" s="145"/>
      <c r="C16" s="56">
        <f t="shared" si="2"/>
        <v>10</v>
      </c>
      <c r="D16" s="70" t="s">
        <v>71</v>
      </c>
      <c r="E16" s="70" t="s">
        <v>71</v>
      </c>
      <c r="F16" s="70" t="s">
        <v>71</v>
      </c>
      <c r="G16" s="70" t="s">
        <v>71</v>
      </c>
      <c r="H16" s="70" t="s">
        <v>71</v>
      </c>
      <c r="I16" s="70" t="s">
        <v>71</v>
      </c>
      <c r="J16" s="70" t="s">
        <v>71</v>
      </c>
      <c r="K16" s="70" t="s">
        <v>71</v>
      </c>
      <c r="L16" s="70" t="s">
        <v>71</v>
      </c>
      <c r="M16" s="70" t="s">
        <v>71</v>
      </c>
      <c r="N16" s="70" t="s">
        <v>71</v>
      </c>
      <c r="O16" s="70" t="s">
        <v>71</v>
      </c>
      <c r="P16" s="70" t="s">
        <v>71</v>
      </c>
      <c r="Q16" s="70" t="s">
        <v>71</v>
      </c>
      <c r="R16" s="70" t="s">
        <v>71</v>
      </c>
      <c r="S16" s="70" t="s">
        <v>71</v>
      </c>
      <c r="T16" s="70" t="s">
        <v>71</v>
      </c>
      <c r="U16" s="70" t="s">
        <v>71</v>
      </c>
      <c r="V16" s="70" t="s">
        <v>71</v>
      </c>
      <c r="W16" s="70" t="s">
        <v>71</v>
      </c>
      <c r="X16" s="70" t="s">
        <v>71</v>
      </c>
      <c r="Y16" s="70" t="s">
        <v>71</v>
      </c>
      <c r="Z16" s="70" t="s">
        <v>71</v>
      </c>
      <c r="AA16" s="70" t="s">
        <v>71</v>
      </c>
      <c r="AB16" s="70" t="s">
        <v>71</v>
      </c>
      <c r="AC16" s="70" t="s">
        <v>71</v>
      </c>
      <c r="AD16" s="70" t="s">
        <v>71</v>
      </c>
      <c r="AE16" s="143">
        <v>0</v>
      </c>
      <c r="AF16" s="143">
        <v>1</v>
      </c>
      <c r="AG16" s="143">
        <v>0</v>
      </c>
      <c r="AH16" s="143">
        <v>1</v>
      </c>
      <c r="AI16" s="143">
        <v>0</v>
      </c>
      <c r="AJ16" s="60" t="s">
        <v>32</v>
      </c>
      <c r="AL16" t="str">
        <f t="shared" si="0"/>
        <v xml:space="preserve">    (U1)ALERT_REQ_UNKNOWN</v>
      </c>
      <c r="AR16" s="72" t="str">
        <f t="shared" si="3"/>
        <v xml:space="preserve">    (U4)0x0000000AU,                                                           /* 10 UNKNOWN                                         */</v>
      </c>
      <c r="AS16" s="72" t="str">
        <f t="shared" si="4"/>
        <v xml:space="preserve">    (U4)0x0000001FU,                                                           /* 10 UNKNOWN                                         */</v>
      </c>
      <c r="AT16" s="72" t="str">
        <f t="shared" si="1"/>
        <v xml:space="preserve">    (U1)ALERT_REQ_UNKNOWN,                                                     /* 10 UNKNOWN                                         */</v>
      </c>
      <c r="AU16" s="72" t="s">
        <v>472</v>
      </c>
      <c r="AV16" s="58" t="s">
        <v>80</v>
      </c>
      <c r="AW16" s="77" t="str">
        <f ca="1">IF(AW6&lt;&gt;AW17,VLOOKUP(AW6,Matrix!$C$13:$G$37,2,FALSE),Matrix!D13)</f>
        <v>ALERT_VOM_BAT_WT</v>
      </c>
    </row>
    <row r="17" spans="2:49" ht="14.25" thickBot="1">
      <c r="B17" s="145"/>
      <c r="C17" s="56">
        <f t="shared" si="2"/>
        <v>11</v>
      </c>
      <c r="D17" s="70" t="s">
        <v>71</v>
      </c>
      <c r="E17" s="70" t="s">
        <v>71</v>
      </c>
      <c r="F17" s="70" t="s">
        <v>71</v>
      </c>
      <c r="G17" s="70" t="s">
        <v>71</v>
      </c>
      <c r="H17" s="70" t="s">
        <v>71</v>
      </c>
      <c r="I17" s="70" t="s">
        <v>71</v>
      </c>
      <c r="J17" s="70" t="s">
        <v>71</v>
      </c>
      <c r="K17" s="70" t="s">
        <v>71</v>
      </c>
      <c r="L17" s="70" t="s">
        <v>71</v>
      </c>
      <c r="M17" s="70" t="s">
        <v>71</v>
      </c>
      <c r="N17" s="70" t="s">
        <v>71</v>
      </c>
      <c r="O17" s="70" t="s">
        <v>71</v>
      </c>
      <c r="P17" s="70" t="s">
        <v>71</v>
      </c>
      <c r="Q17" s="70" t="s">
        <v>71</v>
      </c>
      <c r="R17" s="70" t="s">
        <v>71</v>
      </c>
      <c r="S17" s="70" t="s">
        <v>71</v>
      </c>
      <c r="T17" s="70" t="s">
        <v>71</v>
      </c>
      <c r="U17" s="70" t="s">
        <v>71</v>
      </c>
      <c r="V17" s="70" t="s">
        <v>71</v>
      </c>
      <c r="W17" s="70" t="s">
        <v>71</v>
      </c>
      <c r="X17" s="70" t="s">
        <v>71</v>
      </c>
      <c r="Y17" s="70" t="s">
        <v>71</v>
      </c>
      <c r="Z17" s="70" t="s">
        <v>71</v>
      </c>
      <c r="AA17" s="70" t="s">
        <v>71</v>
      </c>
      <c r="AB17" s="70" t="s">
        <v>71</v>
      </c>
      <c r="AC17" s="70" t="s">
        <v>71</v>
      </c>
      <c r="AD17" s="70" t="s">
        <v>71</v>
      </c>
      <c r="AE17" s="143">
        <v>0</v>
      </c>
      <c r="AF17" s="143">
        <v>1</v>
      </c>
      <c r="AG17" s="143">
        <v>0</v>
      </c>
      <c r="AH17" s="143">
        <v>1</v>
      </c>
      <c r="AI17" s="143">
        <v>1</v>
      </c>
      <c r="AJ17" s="60" t="s">
        <v>32</v>
      </c>
      <c r="AL17" t="str">
        <f t="shared" si="0"/>
        <v xml:space="preserve">    (U1)ALERT_REQ_UNKNOWN</v>
      </c>
      <c r="AR17" s="72" t="str">
        <f t="shared" si="3"/>
        <v xml:space="preserve">    (U4)0x0000000BU,                                                           /* 11 UNKNOWN                                         */</v>
      </c>
      <c r="AS17" s="72" t="str">
        <f t="shared" si="4"/>
        <v xml:space="preserve">    (U4)0x0000001FU,                                                           /* 11 UNKNOWN                                         */</v>
      </c>
      <c r="AT17" s="72" t="str">
        <f t="shared" si="1"/>
        <v xml:space="preserve">    (U1)ALERT_REQ_UNKNOWN,                                                     /* 11 UNKNOWN                                         */</v>
      </c>
      <c r="AU17" s="73" t="s">
        <v>473</v>
      </c>
      <c r="AV17" s="59" t="s">
        <v>81</v>
      </c>
      <c r="AW17" s="78" t="str">
        <f ca="1">UPPER(Matrix!$D$6)</f>
        <v>C_EPB</v>
      </c>
    </row>
    <row r="18" spans="2:49">
      <c r="B18" s="145"/>
      <c r="C18" s="56">
        <f t="shared" si="2"/>
        <v>12</v>
      </c>
      <c r="D18" s="70" t="s">
        <v>71</v>
      </c>
      <c r="E18" s="70" t="s">
        <v>71</v>
      </c>
      <c r="F18" s="70" t="s">
        <v>71</v>
      </c>
      <c r="G18" s="70" t="s">
        <v>71</v>
      </c>
      <c r="H18" s="70" t="s">
        <v>71</v>
      </c>
      <c r="I18" s="70" t="s">
        <v>71</v>
      </c>
      <c r="J18" s="70" t="s">
        <v>71</v>
      </c>
      <c r="K18" s="70" t="s">
        <v>71</v>
      </c>
      <c r="L18" s="70" t="s">
        <v>71</v>
      </c>
      <c r="M18" s="70" t="s">
        <v>71</v>
      </c>
      <c r="N18" s="70" t="s">
        <v>71</v>
      </c>
      <c r="O18" s="70" t="s">
        <v>71</v>
      </c>
      <c r="P18" s="70" t="s">
        <v>71</v>
      </c>
      <c r="Q18" s="70" t="s">
        <v>71</v>
      </c>
      <c r="R18" s="70" t="s">
        <v>71</v>
      </c>
      <c r="S18" s="70" t="s">
        <v>71</v>
      </c>
      <c r="T18" s="70" t="s">
        <v>71</v>
      </c>
      <c r="U18" s="70" t="s">
        <v>71</v>
      </c>
      <c r="V18" s="70" t="s">
        <v>71</v>
      </c>
      <c r="W18" s="70" t="s">
        <v>71</v>
      </c>
      <c r="X18" s="70" t="s">
        <v>71</v>
      </c>
      <c r="Y18" s="70" t="s">
        <v>71</v>
      </c>
      <c r="Z18" s="70" t="s">
        <v>71</v>
      </c>
      <c r="AA18" s="70" t="s">
        <v>71</v>
      </c>
      <c r="AB18" s="70" t="s">
        <v>71</v>
      </c>
      <c r="AC18" s="70" t="s">
        <v>71</v>
      </c>
      <c r="AD18" s="70" t="s">
        <v>71</v>
      </c>
      <c r="AE18" s="143">
        <v>0</v>
      </c>
      <c r="AF18" s="143">
        <v>1</v>
      </c>
      <c r="AG18" s="143">
        <v>1</v>
      </c>
      <c r="AH18" s="143">
        <v>0</v>
      </c>
      <c r="AI18" s="143">
        <v>0</v>
      </c>
      <c r="AJ18" s="60" t="s">
        <v>32</v>
      </c>
      <c r="AL18" t="str">
        <f t="shared" si="0"/>
        <v xml:space="preserve">    (U1)ALERT_REQ_UNKNOWN</v>
      </c>
      <c r="AR18" s="72" t="str">
        <f t="shared" si="3"/>
        <v xml:space="preserve">    (U4)0x0000000CU,                                                           /* 12 UNKNOWN                                         */</v>
      </c>
      <c r="AS18" s="72" t="str">
        <f t="shared" si="4"/>
        <v xml:space="preserve">    (U4)0x0000001FU,                                                           /* 12 UNKNOWN                                         */</v>
      </c>
      <c r="AT18" s="72" t="str">
        <f t="shared" si="1"/>
        <v xml:space="preserve">    (U1)ALERT_REQ_UNKNOWN,                                                     /* 12 UNKNOWN                                         */</v>
      </c>
    </row>
    <row r="19" spans="2:49">
      <c r="B19" s="145"/>
      <c r="C19" s="56">
        <f t="shared" si="2"/>
        <v>13</v>
      </c>
      <c r="D19" s="70" t="s">
        <v>71</v>
      </c>
      <c r="E19" s="70" t="s">
        <v>71</v>
      </c>
      <c r="F19" s="70" t="s">
        <v>71</v>
      </c>
      <c r="G19" s="70" t="s">
        <v>71</v>
      </c>
      <c r="H19" s="70" t="s">
        <v>71</v>
      </c>
      <c r="I19" s="70" t="s">
        <v>71</v>
      </c>
      <c r="J19" s="70" t="s">
        <v>71</v>
      </c>
      <c r="K19" s="70" t="s">
        <v>71</v>
      </c>
      <c r="L19" s="70" t="s">
        <v>71</v>
      </c>
      <c r="M19" s="70" t="s">
        <v>71</v>
      </c>
      <c r="N19" s="70" t="s">
        <v>71</v>
      </c>
      <c r="O19" s="70" t="s">
        <v>71</v>
      </c>
      <c r="P19" s="70" t="s">
        <v>71</v>
      </c>
      <c r="Q19" s="70" t="s">
        <v>71</v>
      </c>
      <c r="R19" s="70" t="s">
        <v>71</v>
      </c>
      <c r="S19" s="70" t="s">
        <v>71</v>
      </c>
      <c r="T19" s="70" t="s">
        <v>71</v>
      </c>
      <c r="U19" s="70" t="s">
        <v>71</v>
      </c>
      <c r="V19" s="70" t="s">
        <v>71</v>
      </c>
      <c r="W19" s="70" t="s">
        <v>71</v>
      </c>
      <c r="X19" s="70" t="s">
        <v>71</v>
      </c>
      <c r="Y19" s="70" t="s">
        <v>71</v>
      </c>
      <c r="Z19" s="70" t="s">
        <v>71</v>
      </c>
      <c r="AA19" s="70" t="s">
        <v>71</v>
      </c>
      <c r="AB19" s="70" t="s">
        <v>71</v>
      </c>
      <c r="AC19" s="70" t="s">
        <v>71</v>
      </c>
      <c r="AD19" s="70" t="s">
        <v>71</v>
      </c>
      <c r="AE19" s="143">
        <v>0</v>
      </c>
      <c r="AF19" s="143">
        <v>1</v>
      </c>
      <c r="AG19" s="143">
        <v>1</v>
      </c>
      <c r="AH19" s="143">
        <v>0</v>
      </c>
      <c r="AI19" s="143">
        <v>1</v>
      </c>
      <c r="AJ19" s="60" t="s">
        <v>32</v>
      </c>
      <c r="AL19" t="str">
        <f t="shared" si="0"/>
        <v xml:space="preserve">    (U1)ALERT_REQ_UNKNOWN</v>
      </c>
      <c r="AR19" s="72" t="str">
        <f t="shared" si="3"/>
        <v xml:space="preserve">    (U4)0x0000000DU,                                                           /* 13 UNKNOWN                                         */</v>
      </c>
      <c r="AS19" s="72" t="str">
        <f t="shared" si="4"/>
        <v xml:space="preserve">    (U4)0x0000001FU,                                                           /* 13 UNKNOWN                                         */</v>
      </c>
      <c r="AT19" s="72" t="str">
        <f t="shared" si="1"/>
        <v xml:space="preserve">    (U1)ALERT_REQ_UNKNOWN,                                                     /* 13 UNKNOWN                                         */</v>
      </c>
    </row>
    <row r="20" spans="2:49">
      <c r="B20" s="145"/>
      <c r="C20" s="56">
        <f t="shared" si="2"/>
        <v>14</v>
      </c>
      <c r="D20" s="70" t="s">
        <v>71</v>
      </c>
      <c r="E20" s="70" t="s">
        <v>71</v>
      </c>
      <c r="F20" s="70" t="s">
        <v>71</v>
      </c>
      <c r="G20" s="70" t="s">
        <v>71</v>
      </c>
      <c r="H20" s="70" t="s">
        <v>71</v>
      </c>
      <c r="I20" s="70" t="s">
        <v>71</v>
      </c>
      <c r="J20" s="70" t="s">
        <v>71</v>
      </c>
      <c r="K20" s="70" t="s">
        <v>71</v>
      </c>
      <c r="L20" s="70" t="s">
        <v>71</v>
      </c>
      <c r="M20" s="70" t="s">
        <v>71</v>
      </c>
      <c r="N20" s="70" t="s">
        <v>71</v>
      </c>
      <c r="O20" s="70" t="s">
        <v>71</v>
      </c>
      <c r="P20" s="70" t="s">
        <v>71</v>
      </c>
      <c r="Q20" s="70" t="s">
        <v>71</v>
      </c>
      <c r="R20" s="70" t="s">
        <v>71</v>
      </c>
      <c r="S20" s="70" t="s">
        <v>71</v>
      </c>
      <c r="T20" s="70" t="s">
        <v>71</v>
      </c>
      <c r="U20" s="70" t="s">
        <v>71</v>
      </c>
      <c r="V20" s="70" t="s">
        <v>71</v>
      </c>
      <c r="W20" s="70" t="s">
        <v>71</v>
      </c>
      <c r="X20" s="70" t="s">
        <v>71</v>
      </c>
      <c r="Y20" s="70" t="s">
        <v>71</v>
      </c>
      <c r="Z20" s="70" t="s">
        <v>71</v>
      </c>
      <c r="AA20" s="70" t="s">
        <v>71</v>
      </c>
      <c r="AB20" s="70" t="s">
        <v>71</v>
      </c>
      <c r="AC20" s="70" t="s">
        <v>71</v>
      </c>
      <c r="AD20" s="70" t="s">
        <v>71</v>
      </c>
      <c r="AE20" s="143">
        <v>0</v>
      </c>
      <c r="AF20" s="143">
        <v>1</v>
      </c>
      <c r="AG20" s="143">
        <v>1</v>
      </c>
      <c r="AH20" s="143">
        <v>1</v>
      </c>
      <c r="AI20" s="143">
        <v>0</v>
      </c>
      <c r="AJ20" s="60" t="s">
        <v>32</v>
      </c>
      <c r="AL20" t="str">
        <f t="shared" si="0"/>
        <v xml:space="preserve">    (U1)ALERT_REQ_UNKNOWN</v>
      </c>
      <c r="AR20" s="72" t="str">
        <f t="shared" si="3"/>
        <v xml:space="preserve">    (U4)0x0000000EU,                                                           /* 14 UNKNOWN                                         */</v>
      </c>
      <c r="AS20" s="72" t="str">
        <f t="shared" si="4"/>
        <v xml:space="preserve">    (U4)0x0000001FU,                                                           /* 14 UNKNOWN                                         */</v>
      </c>
      <c r="AT20" s="72" t="str">
        <f t="shared" si="1"/>
        <v xml:space="preserve">    (U1)ALERT_REQ_UNKNOWN,                                                     /* 14 UNKNOWN                                         */</v>
      </c>
    </row>
    <row r="21" spans="2:49">
      <c r="B21" s="145"/>
      <c r="C21" s="56">
        <f t="shared" si="2"/>
        <v>15</v>
      </c>
      <c r="D21" s="70" t="s">
        <v>71</v>
      </c>
      <c r="E21" s="70" t="s">
        <v>71</v>
      </c>
      <c r="F21" s="70" t="s">
        <v>71</v>
      </c>
      <c r="G21" s="70" t="s">
        <v>71</v>
      </c>
      <c r="H21" s="70" t="s">
        <v>71</v>
      </c>
      <c r="I21" s="70" t="s">
        <v>71</v>
      </c>
      <c r="J21" s="70" t="s">
        <v>71</v>
      </c>
      <c r="K21" s="70" t="s">
        <v>71</v>
      </c>
      <c r="L21" s="70" t="s">
        <v>71</v>
      </c>
      <c r="M21" s="70" t="s">
        <v>71</v>
      </c>
      <c r="N21" s="70" t="s">
        <v>71</v>
      </c>
      <c r="O21" s="70" t="s">
        <v>71</v>
      </c>
      <c r="P21" s="70" t="s">
        <v>71</v>
      </c>
      <c r="Q21" s="70" t="s">
        <v>71</v>
      </c>
      <c r="R21" s="70" t="s">
        <v>71</v>
      </c>
      <c r="S21" s="70" t="s">
        <v>71</v>
      </c>
      <c r="T21" s="70" t="s">
        <v>71</v>
      </c>
      <c r="U21" s="70" t="s">
        <v>71</v>
      </c>
      <c r="V21" s="70" t="s">
        <v>71</v>
      </c>
      <c r="W21" s="70" t="s">
        <v>71</v>
      </c>
      <c r="X21" s="70" t="s">
        <v>71</v>
      </c>
      <c r="Y21" s="70" t="s">
        <v>71</v>
      </c>
      <c r="Z21" s="70" t="s">
        <v>71</v>
      </c>
      <c r="AA21" s="70" t="s">
        <v>71</v>
      </c>
      <c r="AB21" s="70" t="s">
        <v>71</v>
      </c>
      <c r="AC21" s="70" t="s">
        <v>71</v>
      </c>
      <c r="AD21" s="70" t="s">
        <v>71</v>
      </c>
      <c r="AE21" s="143">
        <v>0</v>
      </c>
      <c r="AF21" s="143">
        <v>1</v>
      </c>
      <c r="AG21" s="143">
        <v>1</v>
      </c>
      <c r="AH21" s="143">
        <v>1</v>
      </c>
      <c r="AI21" s="143">
        <v>1</v>
      </c>
      <c r="AJ21" s="60" t="s">
        <v>32</v>
      </c>
      <c r="AL21" t="str">
        <f t="shared" si="0"/>
        <v xml:space="preserve">    (U1)ALERT_REQ_UNKNOWN</v>
      </c>
      <c r="AR21" s="72" t="str">
        <f t="shared" si="3"/>
        <v xml:space="preserve">    (U4)0x0000000FU,                                                           /* 15 UNKNOWN                                         */</v>
      </c>
      <c r="AS21" s="72" t="str">
        <f t="shared" si="4"/>
        <v xml:space="preserve">    (U4)0x0000001FU,                                                           /* 15 UNKNOWN                                         */</v>
      </c>
      <c r="AT21" s="72" t="str">
        <f t="shared" si="1"/>
        <v xml:space="preserve">    (U1)ALERT_REQ_UNKNOWN,                                                     /* 15 UNKNOWN                                         */</v>
      </c>
    </row>
    <row r="22" spans="2:49">
      <c r="B22" s="145"/>
      <c r="C22" s="56">
        <f t="shared" si="2"/>
        <v>16</v>
      </c>
      <c r="D22" s="70" t="s">
        <v>71</v>
      </c>
      <c r="E22" s="70" t="s">
        <v>71</v>
      </c>
      <c r="F22" s="70" t="s">
        <v>71</v>
      </c>
      <c r="G22" s="70" t="s">
        <v>71</v>
      </c>
      <c r="H22" s="70" t="s">
        <v>71</v>
      </c>
      <c r="I22" s="70" t="s">
        <v>71</v>
      </c>
      <c r="J22" s="70" t="s">
        <v>71</v>
      </c>
      <c r="K22" s="70" t="s">
        <v>71</v>
      </c>
      <c r="L22" s="70" t="s">
        <v>71</v>
      </c>
      <c r="M22" s="70" t="s">
        <v>71</v>
      </c>
      <c r="N22" s="70" t="s">
        <v>71</v>
      </c>
      <c r="O22" s="70" t="s">
        <v>71</v>
      </c>
      <c r="P22" s="70" t="s">
        <v>71</v>
      </c>
      <c r="Q22" s="70" t="s">
        <v>71</v>
      </c>
      <c r="R22" s="70" t="s">
        <v>71</v>
      </c>
      <c r="S22" s="70" t="s">
        <v>71</v>
      </c>
      <c r="T22" s="70" t="s">
        <v>71</v>
      </c>
      <c r="U22" s="70" t="s">
        <v>71</v>
      </c>
      <c r="V22" s="70" t="s">
        <v>71</v>
      </c>
      <c r="W22" s="70" t="s">
        <v>71</v>
      </c>
      <c r="X22" s="70" t="s">
        <v>71</v>
      </c>
      <c r="Y22" s="70" t="s">
        <v>71</v>
      </c>
      <c r="Z22" s="70" t="s">
        <v>71</v>
      </c>
      <c r="AA22" s="70" t="s">
        <v>71</v>
      </c>
      <c r="AB22" s="70" t="s">
        <v>71</v>
      </c>
      <c r="AC22" s="70" t="s">
        <v>71</v>
      </c>
      <c r="AD22" s="70" t="s">
        <v>71</v>
      </c>
      <c r="AE22" s="143">
        <v>1</v>
      </c>
      <c r="AF22" s="143">
        <v>0</v>
      </c>
      <c r="AG22" s="143">
        <v>0</v>
      </c>
      <c r="AH22" s="143">
        <v>0</v>
      </c>
      <c r="AI22" s="143">
        <v>0</v>
      </c>
      <c r="AJ22" s="60" t="s">
        <v>32</v>
      </c>
      <c r="AL22" t="str">
        <f t="shared" si="0"/>
        <v xml:space="preserve">    (U1)ALERT_REQ_UNKNOWN</v>
      </c>
      <c r="AR22" s="72" t="str">
        <f t="shared" si="3"/>
        <v xml:space="preserve">    (U4)0x00000010U,                                                           /* 16 UNKNOWN                                         */</v>
      </c>
      <c r="AS22" s="72" t="str">
        <f t="shared" si="4"/>
        <v xml:space="preserve">    (U4)0x0000001FU,                                                           /* 16 UNKNOWN                                         */</v>
      </c>
      <c r="AT22" s="72" t="str">
        <f t="shared" si="1"/>
        <v xml:space="preserve">    (U1)ALERT_REQ_UNKNOWN,                                                     /* 16 UNKNOWN                                         */</v>
      </c>
    </row>
    <row r="23" spans="2:49">
      <c r="B23" s="145"/>
      <c r="C23" s="56">
        <f t="shared" si="2"/>
        <v>17</v>
      </c>
      <c r="D23" s="70" t="s">
        <v>71</v>
      </c>
      <c r="E23" s="70" t="s">
        <v>71</v>
      </c>
      <c r="F23" s="70" t="s">
        <v>71</v>
      </c>
      <c r="G23" s="70" t="s">
        <v>71</v>
      </c>
      <c r="H23" s="70" t="s">
        <v>71</v>
      </c>
      <c r="I23" s="70" t="s">
        <v>71</v>
      </c>
      <c r="J23" s="70" t="s">
        <v>71</v>
      </c>
      <c r="K23" s="70" t="s">
        <v>71</v>
      </c>
      <c r="L23" s="70" t="s">
        <v>71</v>
      </c>
      <c r="M23" s="70" t="s">
        <v>71</v>
      </c>
      <c r="N23" s="70" t="s">
        <v>71</v>
      </c>
      <c r="O23" s="70" t="s">
        <v>71</v>
      </c>
      <c r="P23" s="70" t="s">
        <v>71</v>
      </c>
      <c r="Q23" s="70" t="s">
        <v>71</v>
      </c>
      <c r="R23" s="70" t="s">
        <v>71</v>
      </c>
      <c r="S23" s="70" t="s">
        <v>71</v>
      </c>
      <c r="T23" s="70" t="s">
        <v>71</v>
      </c>
      <c r="U23" s="70" t="s">
        <v>71</v>
      </c>
      <c r="V23" s="70" t="s">
        <v>71</v>
      </c>
      <c r="W23" s="70" t="s">
        <v>71</v>
      </c>
      <c r="X23" s="70" t="s">
        <v>71</v>
      </c>
      <c r="Y23" s="70" t="s">
        <v>71</v>
      </c>
      <c r="Z23" s="70" t="s">
        <v>71</v>
      </c>
      <c r="AA23" s="70" t="s">
        <v>71</v>
      </c>
      <c r="AB23" s="70" t="s">
        <v>71</v>
      </c>
      <c r="AC23" s="70" t="s">
        <v>71</v>
      </c>
      <c r="AD23" s="70" t="s">
        <v>71</v>
      </c>
      <c r="AE23" s="143">
        <v>1</v>
      </c>
      <c r="AF23" s="143">
        <v>0</v>
      </c>
      <c r="AG23" s="143">
        <v>0</v>
      </c>
      <c r="AH23" s="143">
        <v>0</v>
      </c>
      <c r="AI23" s="143">
        <v>1</v>
      </c>
      <c r="AJ23" s="60" t="s">
        <v>239</v>
      </c>
      <c r="AL23" t="str">
        <f t="shared" ca="1" si="0"/>
        <v xml:space="preserve">    (U1)ALERT_REQ_C_EPB_TT_PKB_TT_ON</v>
      </c>
      <c r="AR23" s="72" t="str">
        <f t="shared" si="3"/>
        <v xml:space="preserve">    (U4)0x00000011U,                                                           /* 17 TT_ON                                           */</v>
      </c>
      <c r="AS23" s="72" t="str">
        <f t="shared" si="4"/>
        <v xml:space="preserve">    (U4)0x0000001FU,                                                           /* 17 TT_ON                                           */</v>
      </c>
      <c r="AT23" s="72" t="str">
        <f t="shared" ca="1" si="1"/>
        <v xml:space="preserve">    (U1)ALERT_REQ_C_EPB_TT_PKB_TT_ON,                                          /* 17 TT_ON                                           */</v>
      </c>
    </row>
    <row r="24" spans="2:49">
      <c r="B24" s="145"/>
      <c r="C24" s="56">
        <f t="shared" si="2"/>
        <v>18</v>
      </c>
      <c r="D24" s="70" t="s">
        <v>71</v>
      </c>
      <c r="E24" s="70" t="s">
        <v>71</v>
      </c>
      <c r="F24" s="70" t="s">
        <v>71</v>
      </c>
      <c r="G24" s="70" t="s">
        <v>71</v>
      </c>
      <c r="H24" s="70" t="s">
        <v>71</v>
      </c>
      <c r="I24" s="70" t="s">
        <v>71</v>
      </c>
      <c r="J24" s="70" t="s">
        <v>71</v>
      </c>
      <c r="K24" s="70" t="s">
        <v>71</v>
      </c>
      <c r="L24" s="70" t="s">
        <v>71</v>
      </c>
      <c r="M24" s="70" t="s">
        <v>71</v>
      </c>
      <c r="N24" s="70" t="s">
        <v>71</v>
      </c>
      <c r="O24" s="70" t="s">
        <v>71</v>
      </c>
      <c r="P24" s="70" t="s">
        <v>71</v>
      </c>
      <c r="Q24" s="70" t="s">
        <v>71</v>
      </c>
      <c r="R24" s="70" t="s">
        <v>71</v>
      </c>
      <c r="S24" s="70" t="s">
        <v>71</v>
      </c>
      <c r="T24" s="70" t="s">
        <v>71</v>
      </c>
      <c r="U24" s="70" t="s">
        <v>71</v>
      </c>
      <c r="V24" s="70" t="s">
        <v>71</v>
      </c>
      <c r="W24" s="70" t="s">
        <v>71</v>
      </c>
      <c r="X24" s="70" t="s">
        <v>71</v>
      </c>
      <c r="Y24" s="70" t="s">
        <v>71</v>
      </c>
      <c r="Z24" s="70" t="s">
        <v>71</v>
      </c>
      <c r="AA24" s="70" t="s">
        <v>71</v>
      </c>
      <c r="AB24" s="70" t="s">
        <v>71</v>
      </c>
      <c r="AC24" s="70" t="s">
        <v>71</v>
      </c>
      <c r="AD24" s="70" t="s">
        <v>71</v>
      </c>
      <c r="AE24" s="143">
        <v>1</v>
      </c>
      <c r="AF24" s="143">
        <v>0</v>
      </c>
      <c r="AG24" s="143">
        <v>0</v>
      </c>
      <c r="AH24" s="143">
        <v>1</v>
      </c>
      <c r="AI24" s="143">
        <v>0</v>
      </c>
      <c r="AJ24" s="60" t="s">
        <v>240</v>
      </c>
      <c r="AL24" t="str">
        <f t="shared" ca="1" si="0"/>
        <v xml:space="preserve">    (U1)ALERT_REQ_C_EPB_TT_PKB_FLASH_1HZ</v>
      </c>
      <c r="AR24" s="72" t="str">
        <f t="shared" si="3"/>
        <v xml:space="preserve">    (U4)0x00000012U,                                                           /* 18 FLASH_1HZ                                       */</v>
      </c>
      <c r="AS24" s="72" t="str">
        <f t="shared" si="4"/>
        <v xml:space="preserve">    (U4)0x0000001FU,                                                           /* 18 FLASH_1HZ                                       */</v>
      </c>
      <c r="AT24" s="72" t="str">
        <f t="shared" ca="1" si="1"/>
        <v xml:space="preserve">    (U1)ALERT_REQ_C_EPB_TT_PKB_FLASH_1HZ,                                      /* 18 FLASH_1HZ                                       */</v>
      </c>
    </row>
    <row r="25" spans="2:49">
      <c r="B25" s="145"/>
      <c r="C25" s="56">
        <f t="shared" si="2"/>
        <v>19</v>
      </c>
      <c r="D25" s="70" t="s">
        <v>71</v>
      </c>
      <c r="E25" s="70" t="s">
        <v>71</v>
      </c>
      <c r="F25" s="70" t="s">
        <v>71</v>
      </c>
      <c r="G25" s="70" t="s">
        <v>71</v>
      </c>
      <c r="H25" s="70" t="s">
        <v>71</v>
      </c>
      <c r="I25" s="70" t="s">
        <v>71</v>
      </c>
      <c r="J25" s="70" t="s">
        <v>71</v>
      </c>
      <c r="K25" s="70" t="s">
        <v>71</v>
      </c>
      <c r="L25" s="70" t="s">
        <v>71</v>
      </c>
      <c r="M25" s="70" t="s">
        <v>71</v>
      </c>
      <c r="N25" s="70" t="s">
        <v>71</v>
      </c>
      <c r="O25" s="70" t="s">
        <v>71</v>
      </c>
      <c r="P25" s="70" t="s">
        <v>71</v>
      </c>
      <c r="Q25" s="70" t="s">
        <v>71</v>
      </c>
      <c r="R25" s="70" t="s">
        <v>71</v>
      </c>
      <c r="S25" s="70" t="s">
        <v>71</v>
      </c>
      <c r="T25" s="70" t="s">
        <v>71</v>
      </c>
      <c r="U25" s="70" t="s">
        <v>71</v>
      </c>
      <c r="V25" s="70" t="s">
        <v>71</v>
      </c>
      <c r="W25" s="70" t="s">
        <v>71</v>
      </c>
      <c r="X25" s="70" t="s">
        <v>71</v>
      </c>
      <c r="Y25" s="70" t="s">
        <v>71</v>
      </c>
      <c r="Z25" s="70" t="s">
        <v>71</v>
      </c>
      <c r="AA25" s="70" t="s">
        <v>71</v>
      </c>
      <c r="AB25" s="70" t="s">
        <v>71</v>
      </c>
      <c r="AC25" s="70" t="s">
        <v>71</v>
      </c>
      <c r="AD25" s="70" t="s">
        <v>71</v>
      </c>
      <c r="AE25" s="143">
        <v>1</v>
      </c>
      <c r="AF25" s="143">
        <v>0</v>
      </c>
      <c r="AG25" s="143">
        <v>0</v>
      </c>
      <c r="AH25" s="143">
        <v>1</v>
      </c>
      <c r="AI25" s="143">
        <v>1</v>
      </c>
      <c r="AJ25" s="60" t="s">
        <v>241</v>
      </c>
      <c r="AL25" t="str">
        <f t="shared" ca="1" si="0"/>
        <v xml:space="preserve">    (U1)ALERT_REQ_C_EPB_TT_PKB_FLASH_2HZ</v>
      </c>
      <c r="AR25" s="72" t="str">
        <f t="shared" si="3"/>
        <v xml:space="preserve">    (U4)0x00000013U,                                                           /* 19 FLASH_2HZ                                       */</v>
      </c>
      <c r="AS25" s="72" t="str">
        <f t="shared" si="4"/>
        <v xml:space="preserve">    (U4)0x0000001FU,                                                           /* 19 FLASH_2HZ                                       */</v>
      </c>
      <c r="AT25" s="72" t="str">
        <f t="shared" ca="1" si="1"/>
        <v xml:space="preserve">    (U1)ALERT_REQ_C_EPB_TT_PKB_FLASH_2HZ,                                      /* 19 FLASH_2HZ                                       */</v>
      </c>
    </row>
    <row r="26" spans="2:49">
      <c r="B26" s="145"/>
      <c r="C26" s="56">
        <f t="shared" si="2"/>
        <v>20</v>
      </c>
      <c r="D26" s="70" t="s">
        <v>71</v>
      </c>
      <c r="E26" s="70" t="s">
        <v>71</v>
      </c>
      <c r="F26" s="70" t="s">
        <v>71</v>
      </c>
      <c r="G26" s="70" t="s">
        <v>71</v>
      </c>
      <c r="H26" s="70" t="s">
        <v>71</v>
      </c>
      <c r="I26" s="70" t="s">
        <v>71</v>
      </c>
      <c r="J26" s="70" t="s">
        <v>71</v>
      </c>
      <c r="K26" s="70" t="s">
        <v>71</v>
      </c>
      <c r="L26" s="70" t="s">
        <v>71</v>
      </c>
      <c r="M26" s="70" t="s">
        <v>71</v>
      </c>
      <c r="N26" s="70" t="s">
        <v>71</v>
      </c>
      <c r="O26" s="70" t="s">
        <v>71</v>
      </c>
      <c r="P26" s="70" t="s">
        <v>71</v>
      </c>
      <c r="Q26" s="70" t="s">
        <v>71</v>
      </c>
      <c r="R26" s="70" t="s">
        <v>71</v>
      </c>
      <c r="S26" s="70" t="s">
        <v>71</v>
      </c>
      <c r="T26" s="70" t="s">
        <v>71</v>
      </c>
      <c r="U26" s="70" t="s">
        <v>71</v>
      </c>
      <c r="V26" s="70" t="s">
        <v>71</v>
      </c>
      <c r="W26" s="70" t="s">
        <v>71</v>
      </c>
      <c r="X26" s="70" t="s">
        <v>71</v>
      </c>
      <c r="Y26" s="70" t="s">
        <v>71</v>
      </c>
      <c r="Z26" s="70" t="s">
        <v>71</v>
      </c>
      <c r="AA26" s="70" t="s">
        <v>71</v>
      </c>
      <c r="AB26" s="70" t="s">
        <v>71</v>
      </c>
      <c r="AC26" s="70" t="s">
        <v>71</v>
      </c>
      <c r="AD26" s="70" t="s">
        <v>71</v>
      </c>
      <c r="AE26" s="143">
        <v>1</v>
      </c>
      <c r="AF26" s="143">
        <v>0</v>
      </c>
      <c r="AG26" s="143">
        <v>1</v>
      </c>
      <c r="AH26" s="143">
        <v>0</v>
      </c>
      <c r="AI26" s="143">
        <v>0</v>
      </c>
      <c r="AJ26" s="60" t="s">
        <v>242</v>
      </c>
      <c r="AL26" t="str">
        <f t="shared" ca="1" si="0"/>
        <v xml:space="preserve">    (U1)ALERT_REQ_C_EPB_TT_PKB_FLASH_4HZ</v>
      </c>
      <c r="AR26" s="72" t="str">
        <f t="shared" si="3"/>
        <v xml:space="preserve">    (U4)0x00000014U,                                                           /* 20 FLASH_4HZ                                       */</v>
      </c>
      <c r="AS26" s="72" t="str">
        <f t="shared" si="4"/>
        <v xml:space="preserve">    (U4)0x0000001FU,                                                           /* 20 FLASH_4HZ                                       */</v>
      </c>
      <c r="AT26" s="72" t="str">
        <f t="shared" ca="1" si="1"/>
        <v xml:space="preserve">    (U1)ALERT_REQ_C_EPB_TT_PKB_FLASH_4HZ,                                      /* 20 FLASH_4HZ                                       */</v>
      </c>
    </row>
    <row r="27" spans="2:49">
      <c r="B27" s="145"/>
      <c r="C27" s="56">
        <f t="shared" si="2"/>
        <v>21</v>
      </c>
      <c r="D27" s="70" t="s">
        <v>71</v>
      </c>
      <c r="E27" s="70" t="s">
        <v>71</v>
      </c>
      <c r="F27" s="70" t="s">
        <v>71</v>
      </c>
      <c r="G27" s="70" t="s">
        <v>71</v>
      </c>
      <c r="H27" s="70" t="s">
        <v>71</v>
      </c>
      <c r="I27" s="70" t="s">
        <v>71</v>
      </c>
      <c r="J27" s="70" t="s">
        <v>71</v>
      </c>
      <c r="K27" s="70" t="s">
        <v>71</v>
      </c>
      <c r="L27" s="70" t="s">
        <v>71</v>
      </c>
      <c r="M27" s="70" t="s">
        <v>71</v>
      </c>
      <c r="N27" s="70" t="s">
        <v>71</v>
      </c>
      <c r="O27" s="70" t="s">
        <v>71</v>
      </c>
      <c r="P27" s="70" t="s">
        <v>71</v>
      </c>
      <c r="Q27" s="70" t="s">
        <v>71</v>
      </c>
      <c r="R27" s="70" t="s">
        <v>71</v>
      </c>
      <c r="S27" s="70" t="s">
        <v>71</v>
      </c>
      <c r="T27" s="70" t="s">
        <v>71</v>
      </c>
      <c r="U27" s="70" t="s">
        <v>71</v>
      </c>
      <c r="V27" s="70" t="s">
        <v>71</v>
      </c>
      <c r="W27" s="70" t="s">
        <v>71</v>
      </c>
      <c r="X27" s="70" t="s">
        <v>71</v>
      </c>
      <c r="Y27" s="70" t="s">
        <v>71</v>
      </c>
      <c r="Z27" s="70" t="s">
        <v>71</v>
      </c>
      <c r="AA27" s="70" t="s">
        <v>71</v>
      </c>
      <c r="AB27" s="70" t="s">
        <v>71</v>
      </c>
      <c r="AC27" s="70" t="s">
        <v>71</v>
      </c>
      <c r="AD27" s="70" t="s">
        <v>71</v>
      </c>
      <c r="AE27" s="143">
        <v>1</v>
      </c>
      <c r="AF27" s="143">
        <v>0</v>
      </c>
      <c r="AG27" s="143">
        <v>1</v>
      </c>
      <c r="AH27" s="143">
        <v>0</v>
      </c>
      <c r="AI27" s="143">
        <v>1</v>
      </c>
      <c r="AJ27" s="60" t="s">
        <v>32</v>
      </c>
      <c r="AL27" t="str">
        <f t="shared" si="0"/>
        <v xml:space="preserve">    (U1)ALERT_REQ_UNKNOWN</v>
      </c>
      <c r="AR27" s="72" t="str">
        <f t="shared" si="3"/>
        <v xml:space="preserve">    (U4)0x00000015U,                                                           /* 21 UNKNOWN                                         */</v>
      </c>
      <c r="AS27" s="72" t="str">
        <f t="shared" si="4"/>
        <v xml:space="preserve">    (U4)0x0000001FU,                                                           /* 21 UNKNOWN                                         */</v>
      </c>
      <c r="AT27" s="72" t="str">
        <f t="shared" si="1"/>
        <v xml:space="preserve">    (U1)ALERT_REQ_UNKNOWN,                                                     /* 21 UNKNOWN                                         */</v>
      </c>
    </row>
    <row r="28" spans="2:49">
      <c r="B28" s="145"/>
      <c r="C28" s="56">
        <f t="shared" si="2"/>
        <v>22</v>
      </c>
      <c r="D28" s="70" t="s">
        <v>71</v>
      </c>
      <c r="E28" s="70" t="s">
        <v>71</v>
      </c>
      <c r="F28" s="70" t="s">
        <v>71</v>
      </c>
      <c r="G28" s="70" t="s">
        <v>71</v>
      </c>
      <c r="H28" s="70" t="s">
        <v>71</v>
      </c>
      <c r="I28" s="70" t="s">
        <v>71</v>
      </c>
      <c r="J28" s="70" t="s">
        <v>71</v>
      </c>
      <c r="K28" s="70" t="s">
        <v>71</v>
      </c>
      <c r="L28" s="70" t="s">
        <v>71</v>
      </c>
      <c r="M28" s="70" t="s">
        <v>71</v>
      </c>
      <c r="N28" s="70" t="s">
        <v>71</v>
      </c>
      <c r="O28" s="70" t="s">
        <v>71</v>
      </c>
      <c r="P28" s="70" t="s">
        <v>71</v>
      </c>
      <c r="Q28" s="70" t="s">
        <v>71</v>
      </c>
      <c r="R28" s="70" t="s">
        <v>71</v>
      </c>
      <c r="S28" s="70" t="s">
        <v>71</v>
      </c>
      <c r="T28" s="70" t="s">
        <v>71</v>
      </c>
      <c r="U28" s="70" t="s">
        <v>71</v>
      </c>
      <c r="V28" s="70" t="s">
        <v>71</v>
      </c>
      <c r="W28" s="70" t="s">
        <v>71</v>
      </c>
      <c r="X28" s="70" t="s">
        <v>71</v>
      </c>
      <c r="Y28" s="70" t="s">
        <v>71</v>
      </c>
      <c r="Z28" s="70" t="s">
        <v>71</v>
      </c>
      <c r="AA28" s="70" t="s">
        <v>71</v>
      </c>
      <c r="AB28" s="70" t="s">
        <v>71</v>
      </c>
      <c r="AC28" s="70" t="s">
        <v>71</v>
      </c>
      <c r="AD28" s="70" t="s">
        <v>71</v>
      </c>
      <c r="AE28" s="143">
        <v>1</v>
      </c>
      <c r="AF28" s="143">
        <v>0</v>
      </c>
      <c r="AG28" s="143">
        <v>1</v>
      </c>
      <c r="AH28" s="143">
        <v>1</v>
      </c>
      <c r="AI28" s="143">
        <v>0</v>
      </c>
      <c r="AJ28" s="60" t="s">
        <v>32</v>
      </c>
      <c r="AL28" t="str">
        <f t="shared" si="0"/>
        <v xml:space="preserve">    (U1)ALERT_REQ_UNKNOWN</v>
      </c>
      <c r="AR28" s="72" t="str">
        <f t="shared" si="3"/>
        <v xml:space="preserve">    (U4)0x00000016U,                                                           /* 22 UNKNOWN                                         */</v>
      </c>
      <c r="AS28" s="72" t="str">
        <f t="shared" si="4"/>
        <v xml:space="preserve">    (U4)0x0000001FU,                                                           /* 22 UNKNOWN                                         */</v>
      </c>
      <c r="AT28" s="72" t="str">
        <f t="shared" si="1"/>
        <v xml:space="preserve">    (U1)ALERT_REQ_UNKNOWN,                                                     /* 22 UNKNOWN                                         */</v>
      </c>
    </row>
    <row r="29" spans="2:49">
      <c r="B29" s="145"/>
      <c r="C29" s="56">
        <f t="shared" si="2"/>
        <v>23</v>
      </c>
      <c r="D29" s="70" t="s">
        <v>71</v>
      </c>
      <c r="E29" s="70" t="s">
        <v>71</v>
      </c>
      <c r="F29" s="70" t="s">
        <v>71</v>
      </c>
      <c r="G29" s="70" t="s">
        <v>71</v>
      </c>
      <c r="H29" s="70" t="s">
        <v>71</v>
      </c>
      <c r="I29" s="70" t="s">
        <v>71</v>
      </c>
      <c r="J29" s="70" t="s">
        <v>71</v>
      </c>
      <c r="K29" s="70" t="s">
        <v>71</v>
      </c>
      <c r="L29" s="70" t="s">
        <v>71</v>
      </c>
      <c r="M29" s="70" t="s">
        <v>71</v>
      </c>
      <c r="N29" s="70" t="s">
        <v>71</v>
      </c>
      <c r="O29" s="70" t="s">
        <v>71</v>
      </c>
      <c r="P29" s="70" t="s">
        <v>71</v>
      </c>
      <c r="Q29" s="70" t="s">
        <v>71</v>
      </c>
      <c r="R29" s="70" t="s">
        <v>71</v>
      </c>
      <c r="S29" s="70" t="s">
        <v>71</v>
      </c>
      <c r="T29" s="70" t="s">
        <v>71</v>
      </c>
      <c r="U29" s="70" t="s">
        <v>71</v>
      </c>
      <c r="V29" s="70" t="s">
        <v>71</v>
      </c>
      <c r="W29" s="70" t="s">
        <v>71</v>
      </c>
      <c r="X29" s="70" t="s">
        <v>71</v>
      </c>
      <c r="Y29" s="70" t="s">
        <v>71</v>
      </c>
      <c r="Z29" s="70" t="s">
        <v>71</v>
      </c>
      <c r="AA29" s="70" t="s">
        <v>71</v>
      </c>
      <c r="AB29" s="70" t="s">
        <v>71</v>
      </c>
      <c r="AC29" s="70" t="s">
        <v>71</v>
      </c>
      <c r="AD29" s="70" t="s">
        <v>71</v>
      </c>
      <c r="AE29" s="143">
        <v>1</v>
      </c>
      <c r="AF29" s="143">
        <v>0</v>
      </c>
      <c r="AG29" s="143">
        <v>1</v>
      </c>
      <c r="AH29" s="143">
        <v>1</v>
      </c>
      <c r="AI29" s="143">
        <v>1</v>
      </c>
      <c r="AJ29" s="60" t="s">
        <v>32</v>
      </c>
      <c r="AL29" t="str">
        <f t="shared" si="0"/>
        <v xml:space="preserve">    (U1)ALERT_REQ_UNKNOWN</v>
      </c>
      <c r="AR29" s="72" t="str">
        <f t="shared" si="3"/>
        <v xml:space="preserve">    (U4)0x00000017U,                                                           /* 23 UNKNOWN                                         */</v>
      </c>
      <c r="AS29" s="72" t="str">
        <f t="shared" si="4"/>
        <v xml:space="preserve">    (U4)0x0000001FU,                                                           /* 23 UNKNOWN                                         */</v>
      </c>
      <c r="AT29" s="72" t="str">
        <f t="shared" si="1"/>
        <v xml:space="preserve">    (U1)ALERT_REQ_UNKNOWN,                                                     /* 23 UNKNOWN                                         */</v>
      </c>
    </row>
    <row r="30" spans="2:49">
      <c r="B30" s="145"/>
      <c r="C30" s="56">
        <f t="shared" si="2"/>
        <v>24</v>
      </c>
      <c r="D30" s="70" t="s">
        <v>71</v>
      </c>
      <c r="E30" s="70" t="s">
        <v>71</v>
      </c>
      <c r="F30" s="70" t="s">
        <v>71</v>
      </c>
      <c r="G30" s="70" t="s">
        <v>71</v>
      </c>
      <c r="H30" s="70" t="s">
        <v>71</v>
      </c>
      <c r="I30" s="70" t="s">
        <v>71</v>
      </c>
      <c r="J30" s="70" t="s">
        <v>71</v>
      </c>
      <c r="K30" s="70" t="s">
        <v>71</v>
      </c>
      <c r="L30" s="70" t="s">
        <v>71</v>
      </c>
      <c r="M30" s="70" t="s">
        <v>71</v>
      </c>
      <c r="N30" s="70" t="s">
        <v>71</v>
      </c>
      <c r="O30" s="70" t="s">
        <v>71</v>
      </c>
      <c r="P30" s="70" t="s">
        <v>71</v>
      </c>
      <c r="Q30" s="70" t="s">
        <v>71</v>
      </c>
      <c r="R30" s="70" t="s">
        <v>71</v>
      </c>
      <c r="S30" s="70" t="s">
        <v>71</v>
      </c>
      <c r="T30" s="70" t="s">
        <v>71</v>
      </c>
      <c r="U30" s="70" t="s">
        <v>71</v>
      </c>
      <c r="V30" s="70" t="s">
        <v>71</v>
      </c>
      <c r="W30" s="70" t="s">
        <v>71</v>
      </c>
      <c r="X30" s="70" t="s">
        <v>71</v>
      </c>
      <c r="Y30" s="70" t="s">
        <v>71</v>
      </c>
      <c r="Z30" s="70" t="s">
        <v>71</v>
      </c>
      <c r="AA30" s="70" t="s">
        <v>71</v>
      </c>
      <c r="AB30" s="70" t="s">
        <v>71</v>
      </c>
      <c r="AC30" s="70" t="s">
        <v>71</v>
      </c>
      <c r="AD30" s="70" t="s">
        <v>71</v>
      </c>
      <c r="AE30" s="143">
        <v>1</v>
      </c>
      <c r="AF30" s="143">
        <v>1</v>
      </c>
      <c r="AG30" s="143">
        <v>0</v>
      </c>
      <c r="AH30" s="143">
        <v>0</v>
      </c>
      <c r="AI30" s="143">
        <v>0</v>
      </c>
      <c r="AJ30" s="60" t="s">
        <v>32</v>
      </c>
      <c r="AL30" t="str">
        <f t="shared" si="0"/>
        <v xml:space="preserve">    (U1)ALERT_REQ_UNKNOWN</v>
      </c>
      <c r="AR30" s="72" t="str">
        <f t="shared" si="3"/>
        <v xml:space="preserve">    (U4)0x00000018U,                                                           /* 24 UNKNOWN                                         */</v>
      </c>
      <c r="AS30" s="72" t="str">
        <f t="shared" si="4"/>
        <v xml:space="preserve">    (U4)0x0000001FU,                                                           /* 24 UNKNOWN                                         */</v>
      </c>
      <c r="AT30" s="72" t="str">
        <f t="shared" si="1"/>
        <v xml:space="preserve">    (U1)ALERT_REQ_UNKNOWN,                                                     /* 24 UNKNOWN                                         */</v>
      </c>
    </row>
    <row r="31" spans="2:49">
      <c r="B31" s="145"/>
      <c r="C31" s="56">
        <f t="shared" si="2"/>
        <v>25</v>
      </c>
      <c r="D31" s="70" t="s">
        <v>71</v>
      </c>
      <c r="E31" s="70" t="s">
        <v>71</v>
      </c>
      <c r="F31" s="70" t="s">
        <v>71</v>
      </c>
      <c r="G31" s="70" t="s">
        <v>71</v>
      </c>
      <c r="H31" s="70" t="s">
        <v>71</v>
      </c>
      <c r="I31" s="70" t="s">
        <v>71</v>
      </c>
      <c r="J31" s="70" t="s">
        <v>71</v>
      </c>
      <c r="K31" s="70" t="s">
        <v>71</v>
      </c>
      <c r="L31" s="70" t="s">
        <v>71</v>
      </c>
      <c r="M31" s="70" t="s">
        <v>71</v>
      </c>
      <c r="N31" s="70" t="s">
        <v>71</v>
      </c>
      <c r="O31" s="70" t="s">
        <v>71</v>
      </c>
      <c r="P31" s="70" t="s">
        <v>71</v>
      </c>
      <c r="Q31" s="70" t="s">
        <v>71</v>
      </c>
      <c r="R31" s="70" t="s">
        <v>71</v>
      </c>
      <c r="S31" s="70" t="s">
        <v>71</v>
      </c>
      <c r="T31" s="70" t="s">
        <v>71</v>
      </c>
      <c r="U31" s="70" t="s">
        <v>71</v>
      </c>
      <c r="V31" s="70" t="s">
        <v>71</v>
      </c>
      <c r="W31" s="70" t="s">
        <v>71</v>
      </c>
      <c r="X31" s="70" t="s">
        <v>71</v>
      </c>
      <c r="Y31" s="70" t="s">
        <v>71</v>
      </c>
      <c r="Z31" s="70" t="s">
        <v>71</v>
      </c>
      <c r="AA31" s="70" t="s">
        <v>71</v>
      </c>
      <c r="AB31" s="70" t="s">
        <v>71</v>
      </c>
      <c r="AC31" s="70" t="s">
        <v>71</v>
      </c>
      <c r="AD31" s="70" t="s">
        <v>71</v>
      </c>
      <c r="AE31" s="143">
        <v>1</v>
      </c>
      <c r="AF31" s="143">
        <v>1</v>
      </c>
      <c r="AG31" s="143">
        <v>0</v>
      </c>
      <c r="AH31" s="143">
        <v>0</v>
      </c>
      <c r="AI31" s="143">
        <v>1</v>
      </c>
      <c r="AJ31" s="60" t="s">
        <v>32</v>
      </c>
      <c r="AL31" t="str">
        <f t="shared" si="0"/>
        <v xml:space="preserve">    (U1)ALERT_REQ_UNKNOWN</v>
      </c>
      <c r="AR31" s="72" t="str">
        <f t="shared" si="3"/>
        <v xml:space="preserve">    (U4)0x00000019U,                                                           /* 25 UNKNOWN                                         */</v>
      </c>
      <c r="AS31" s="72" t="str">
        <f t="shared" si="4"/>
        <v xml:space="preserve">    (U4)0x0000001FU,                                                           /* 25 UNKNOWN                                         */</v>
      </c>
      <c r="AT31" s="72" t="str">
        <f t="shared" si="1"/>
        <v xml:space="preserve">    (U1)ALERT_REQ_UNKNOWN,                                                     /* 25 UNKNOWN                                         */</v>
      </c>
    </row>
    <row r="32" spans="2:49">
      <c r="B32" s="145"/>
      <c r="C32" s="56">
        <f t="shared" si="2"/>
        <v>26</v>
      </c>
      <c r="D32" s="70" t="s">
        <v>71</v>
      </c>
      <c r="E32" s="70" t="s">
        <v>71</v>
      </c>
      <c r="F32" s="70" t="s">
        <v>71</v>
      </c>
      <c r="G32" s="70" t="s">
        <v>71</v>
      </c>
      <c r="H32" s="70" t="s">
        <v>71</v>
      </c>
      <c r="I32" s="70" t="s">
        <v>71</v>
      </c>
      <c r="J32" s="70" t="s">
        <v>71</v>
      </c>
      <c r="K32" s="70" t="s">
        <v>71</v>
      </c>
      <c r="L32" s="70" t="s">
        <v>71</v>
      </c>
      <c r="M32" s="70" t="s">
        <v>71</v>
      </c>
      <c r="N32" s="70" t="s">
        <v>71</v>
      </c>
      <c r="O32" s="70" t="s">
        <v>71</v>
      </c>
      <c r="P32" s="70" t="s">
        <v>71</v>
      </c>
      <c r="Q32" s="70" t="s">
        <v>71</v>
      </c>
      <c r="R32" s="70" t="s">
        <v>71</v>
      </c>
      <c r="S32" s="70" t="s">
        <v>71</v>
      </c>
      <c r="T32" s="70" t="s">
        <v>71</v>
      </c>
      <c r="U32" s="70" t="s">
        <v>71</v>
      </c>
      <c r="V32" s="70" t="s">
        <v>71</v>
      </c>
      <c r="W32" s="70" t="s">
        <v>71</v>
      </c>
      <c r="X32" s="70" t="s">
        <v>71</v>
      </c>
      <c r="Y32" s="70" t="s">
        <v>71</v>
      </c>
      <c r="Z32" s="70" t="s">
        <v>71</v>
      </c>
      <c r="AA32" s="70" t="s">
        <v>71</v>
      </c>
      <c r="AB32" s="70" t="s">
        <v>71</v>
      </c>
      <c r="AC32" s="70" t="s">
        <v>71</v>
      </c>
      <c r="AD32" s="70" t="s">
        <v>71</v>
      </c>
      <c r="AE32" s="143">
        <v>1</v>
      </c>
      <c r="AF32" s="143">
        <v>1</v>
      </c>
      <c r="AG32" s="143">
        <v>0</v>
      </c>
      <c r="AH32" s="143">
        <v>1</v>
      </c>
      <c r="AI32" s="143">
        <v>0</v>
      </c>
      <c r="AJ32" s="60" t="s">
        <v>32</v>
      </c>
      <c r="AL32" t="str">
        <f t="shared" si="0"/>
        <v xml:space="preserve">    (U1)ALERT_REQ_UNKNOWN</v>
      </c>
      <c r="AR32" s="72" t="str">
        <f t="shared" si="3"/>
        <v xml:space="preserve">    (U4)0x0000001AU,                                                           /* 26 UNKNOWN                                         */</v>
      </c>
      <c r="AS32" s="72" t="str">
        <f t="shared" si="4"/>
        <v xml:space="preserve">    (U4)0x0000001FU,                                                           /* 26 UNKNOWN                                         */</v>
      </c>
      <c r="AT32" s="72" t="str">
        <f t="shared" si="1"/>
        <v xml:space="preserve">    (U1)ALERT_REQ_UNKNOWN,                                                     /* 26 UNKNOWN                                         */</v>
      </c>
    </row>
    <row r="33" spans="2:46">
      <c r="B33" s="145"/>
      <c r="C33" s="56">
        <f t="shared" si="2"/>
        <v>27</v>
      </c>
      <c r="D33" s="70" t="s">
        <v>71</v>
      </c>
      <c r="E33" s="70" t="s">
        <v>71</v>
      </c>
      <c r="F33" s="70" t="s">
        <v>71</v>
      </c>
      <c r="G33" s="70" t="s">
        <v>71</v>
      </c>
      <c r="H33" s="70" t="s">
        <v>71</v>
      </c>
      <c r="I33" s="70" t="s">
        <v>71</v>
      </c>
      <c r="J33" s="70" t="s">
        <v>71</v>
      </c>
      <c r="K33" s="70" t="s">
        <v>71</v>
      </c>
      <c r="L33" s="70" t="s">
        <v>71</v>
      </c>
      <c r="M33" s="70" t="s">
        <v>71</v>
      </c>
      <c r="N33" s="70" t="s">
        <v>71</v>
      </c>
      <c r="O33" s="70" t="s">
        <v>71</v>
      </c>
      <c r="P33" s="70" t="s">
        <v>71</v>
      </c>
      <c r="Q33" s="70" t="s">
        <v>71</v>
      </c>
      <c r="R33" s="70" t="s">
        <v>71</v>
      </c>
      <c r="S33" s="70" t="s">
        <v>71</v>
      </c>
      <c r="T33" s="70" t="s">
        <v>71</v>
      </c>
      <c r="U33" s="70" t="s">
        <v>71</v>
      </c>
      <c r="V33" s="70" t="s">
        <v>71</v>
      </c>
      <c r="W33" s="70" t="s">
        <v>71</v>
      </c>
      <c r="X33" s="70" t="s">
        <v>71</v>
      </c>
      <c r="Y33" s="70" t="s">
        <v>71</v>
      </c>
      <c r="Z33" s="70" t="s">
        <v>71</v>
      </c>
      <c r="AA33" s="70" t="s">
        <v>71</v>
      </c>
      <c r="AB33" s="70" t="s">
        <v>71</v>
      </c>
      <c r="AC33" s="70" t="s">
        <v>71</v>
      </c>
      <c r="AD33" s="70" t="s">
        <v>71</v>
      </c>
      <c r="AE33" s="143">
        <v>1</v>
      </c>
      <c r="AF33" s="143">
        <v>1</v>
      </c>
      <c r="AG33" s="143">
        <v>0</v>
      </c>
      <c r="AH33" s="143">
        <v>1</v>
      </c>
      <c r="AI33" s="143">
        <v>1</v>
      </c>
      <c r="AJ33" s="60" t="s">
        <v>32</v>
      </c>
      <c r="AL33" t="str">
        <f t="shared" si="0"/>
        <v xml:space="preserve">    (U1)ALERT_REQ_UNKNOWN</v>
      </c>
      <c r="AR33" s="72" t="str">
        <f t="shared" si="3"/>
        <v xml:space="preserve">    (U4)0x0000001BU,                                                           /* 27 UNKNOWN                                         */</v>
      </c>
      <c r="AS33" s="72" t="str">
        <f t="shared" si="4"/>
        <v xml:space="preserve">    (U4)0x0000001FU,                                                           /* 27 UNKNOWN                                         */</v>
      </c>
      <c r="AT33" s="72" t="str">
        <f t="shared" si="1"/>
        <v xml:space="preserve">    (U1)ALERT_REQ_UNKNOWN,                                                     /* 27 UNKNOWN                                         */</v>
      </c>
    </row>
    <row r="34" spans="2:46">
      <c r="B34" s="145"/>
      <c r="C34" s="56">
        <f t="shared" si="2"/>
        <v>28</v>
      </c>
      <c r="D34" s="70" t="s">
        <v>71</v>
      </c>
      <c r="E34" s="70" t="s">
        <v>71</v>
      </c>
      <c r="F34" s="70" t="s">
        <v>71</v>
      </c>
      <c r="G34" s="70" t="s">
        <v>71</v>
      </c>
      <c r="H34" s="70" t="s">
        <v>71</v>
      </c>
      <c r="I34" s="70" t="s">
        <v>71</v>
      </c>
      <c r="J34" s="70" t="s">
        <v>71</v>
      </c>
      <c r="K34" s="70" t="s">
        <v>71</v>
      </c>
      <c r="L34" s="70" t="s">
        <v>71</v>
      </c>
      <c r="M34" s="70" t="s">
        <v>71</v>
      </c>
      <c r="N34" s="70" t="s">
        <v>71</v>
      </c>
      <c r="O34" s="70" t="s">
        <v>71</v>
      </c>
      <c r="P34" s="70" t="s">
        <v>71</v>
      </c>
      <c r="Q34" s="70" t="s">
        <v>71</v>
      </c>
      <c r="R34" s="70" t="s">
        <v>71</v>
      </c>
      <c r="S34" s="70" t="s">
        <v>71</v>
      </c>
      <c r="T34" s="70" t="s">
        <v>71</v>
      </c>
      <c r="U34" s="70" t="s">
        <v>71</v>
      </c>
      <c r="V34" s="70" t="s">
        <v>71</v>
      </c>
      <c r="W34" s="70" t="s">
        <v>71</v>
      </c>
      <c r="X34" s="70" t="s">
        <v>71</v>
      </c>
      <c r="Y34" s="70" t="s">
        <v>71</v>
      </c>
      <c r="Z34" s="70" t="s">
        <v>71</v>
      </c>
      <c r="AA34" s="70" t="s">
        <v>71</v>
      </c>
      <c r="AB34" s="70" t="s">
        <v>71</v>
      </c>
      <c r="AC34" s="70" t="s">
        <v>71</v>
      </c>
      <c r="AD34" s="70" t="s">
        <v>71</v>
      </c>
      <c r="AE34" s="143">
        <v>1</v>
      </c>
      <c r="AF34" s="143">
        <v>1</v>
      </c>
      <c r="AG34" s="143">
        <v>1</v>
      </c>
      <c r="AH34" s="143">
        <v>0</v>
      </c>
      <c r="AI34" s="143">
        <v>0</v>
      </c>
      <c r="AJ34" s="60" t="s">
        <v>32</v>
      </c>
      <c r="AL34" t="str">
        <f t="shared" si="0"/>
        <v xml:space="preserve">    (U1)ALERT_REQ_UNKNOWN</v>
      </c>
      <c r="AR34" s="72" t="str">
        <f t="shared" si="3"/>
        <v xml:space="preserve">    (U4)0x0000001CU,                                                           /* 28 UNKNOWN                                         */</v>
      </c>
      <c r="AS34" s="72" t="str">
        <f t="shared" si="4"/>
        <v xml:space="preserve">    (U4)0x0000001FU,                                                           /* 28 UNKNOWN                                         */</v>
      </c>
      <c r="AT34" s="72" t="str">
        <f t="shared" si="1"/>
        <v xml:space="preserve">    (U1)ALERT_REQ_UNKNOWN,                                                     /* 28 UNKNOWN                                         */</v>
      </c>
    </row>
    <row r="35" spans="2:46">
      <c r="B35" s="145"/>
      <c r="C35" s="56">
        <f t="shared" si="2"/>
        <v>29</v>
      </c>
      <c r="D35" s="70" t="s">
        <v>71</v>
      </c>
      <c r="E35" s="70" t="s">
        <v>71</v>
      </c>
      <c r="F35" s="70" t="s">
        <v>71</v>
      </c>
      <c r="G35" s="70" t="s">
        <v>71</v>
      </c>
      <c r="H35" s="70" t="s">
        <v>71</v>
      </c>
      <c r="I35" s="70" t="s">
        <v>71</v>
      </c>
      <c r="J35" s="70" t="s">
        <v>71</v>
      </c>
      <c r="K35" s="70" t="s">
        <v>71</v>
      </c>
      <c r="L35" s="70" t="s">
        <v>71</v>
      </c>
      <c r="M35" s="70" t="s">
        <v>71</v>
      </c>
      <c r="N35" s="70" t="s">
        <v>71</v>
      </c>
      <c r="O35" s="70" t="s">
        <v>71</v>
      </c>
      <c r="P35" s="70" t="s">
        <v>71</v>
      </c>
      <c r="Q35" s="70" t="s">
        <v>71</v>
      </c>
      <c r="R35" s="70" t="s">
        <v>71</v>
      </c>
      <c r="S35" s="70" t="s">
        <v>71</v>
      </c>
      <c r="T35" s="70" t="s">
        <v>71</v>
      </c>
      <c r="U35" s="70" t="s">
        <v>71</v>
      </c>
      <c r="V35" s="70" t="s">
        <v>71</v>
      </c>
      <c r="W35" s="70" t="s">
        <v>71</v>
      </c>
      <c r="X35" s="70" t="s">
        <v>71</v>
      </c>
      <c r="Y35" s="70" t="s">
        <v>71</v>
      </c>
      <c r="Z35" s="70" t="s">
        <v>71</v>
      </c>
      <c r="AA35" s="70" t="s">
        <v>71</v>
      </c>
      <c r="AB35" s="70" t="s">
        <v>71</v>
      </c>
      <c r="AC35" s="70" t="s">
        <v>71</v>
      </c>
      <c r="AD35" s="70" t="s">
        <v>71</v>
      </c>
      <c r="AE35" s="143">
        <v>1</v>
      </c>
      <c r="AF35" s="143">
        <v>1</v>
      </c>
      <c r="AG35" s="143">
        <v>1</v>
      </c>
      <c r="AH35" s="143">
        <v>0</v>
      </c>
      <c r="AI35" s="143">
        <v>1</v>
      </c>
      <c r="AJ35" s="60" t="s">
        <v>32</v>
      </c>
      <c r="AL35" t="str">
        <f t="shared" si="0"/>
        <v xml:space="preserve">    (U1)ALERT_REQ_UNKNOWN</v>
      </c>
      <c r="AR35" s="72" t="str">
        <f t="shared" si="3"/>
        <v xml:space="preserve">    (U4)0x0000001DU,                                                           /* 29 UNKNOWN                                         */</v>
      </c>
      <c r="AS35" s="72" t="str">
        <f t="shared" si="4"/>
        <v xml:space="preserve">    (U4)0x0000001FU,                                                           /* 29 UNKNOWN                                         */</v>
      </c>
      <c r="AT35" s="72" t="str">
        <f t="shared" si="1"/>
        <v xml:space="preserve">    (U1)ALERT_REQ_UNKNOWN,                                                     /* 29 UNKNOWN                                         */</v>
      </c>
    </row>
    <row r="36" spans="2:46">
      <c r="B36" s="145"/>
      <c r="C36" s="56">
        <f t="shared" si="2"/>
        <v>30</v>
      </c>
      <c r="D36" s="70" t="s">
        <v>71</v>
      </c>
      <c r="E36" s="70" t="s">
        <v>71</v>
      </c>
      <c r="F36" s="70" t="s">
        <v>71</v>
      </c>
      <c r="G36" s="70" t="s">
        <v>71</v>
      </c>
      <c r="H36" s="70" t="s">
        <v>71</v>
      </c>
      <c r="I36" s="70" t="s">
        <v>71</v>
      </c>
      <c r="J36" s="70" t="s">
        <v>71</v>
      </c>
      <c r="K36" s="70" t="s">
        <v>71</v>
      </c>
      <c r="L36" s="70" t="s">
        <v>71</v>
      </c>
      <c r="M36" s="70" t="s">
        <v>71</v>
      </c>
      <c r="N36" s="70" t="s">
        <v>71</v>
      </c>
      <c r="O36" s="70" t="s">
        <v>71</v>
      </c>
      <c r="P36" s="70" t="s">
        <v>71</v>
      </c>
      <c r="Q36" s="70" t="s">
        <v>71</v>
      </c>
      <c r="R36" s="70" t="s">
        <v>71</v>
      </c>
      <c r="S36" s="70" t="s">
        <v>71</v>
      </c>
      <c r="T36" s="70" t="s">
        <v>71</v>
      </c>
      <c r="U36" s="70" t="s">
        <v>71</v>
      </c>
      <c r="V36" s="70" t="s">
        <v>71</v>
      </c>
      <c r="W36" s="70" t="s">
        <v>71</v>
      </c>
      <c r="X36" s="70" t="s">
        <v>71</v>
      </c>
      <c r="Y36" s="70" t="s">
        <v>71</v>
      </c>
      <c r="Z36" s="70" t="s">
        <v>71</v>
      </c>
      <c r="AA36" s="70" t="s">
        <v>71</v>
      </c>
      <c r="AB36" s="70" t="s">
        <v>71</v>
      </c>
      <c r="AC36" s="70" t="s">
        <v>71</v>
      </c>
      <c r="AD36" s="70" t="s">
        <v>71</v>
      </c>
      <c r="AE36" s="143">
        <v>1</v>
      </c>
      <c r="AF36" s="143">
        <v>1</v>
      </c>
      <c r="AG36" s="143">
        <v>1</v>
      </c>
      <c r="AH36" s="143">
        <v>1</v>
      </c>
      <c r="AI36" s="143">
        <v>0</v>
      </c>
      <c r="AJ36" s="60" t="s">
        <v>32</v>
      </c>
      <c r="AL36" t="str">
        <f t="shared" si="0"/>
        <v xml:space="preserve">    (U1)ALERT_REQ_UNKNOWN</v>
      </c>
      <c r="AR36" s="72" t="str">
        <f t="shared" si="3"/>
        <v xml:space="preserve">    (U4)0x0000001EU,                                                           /* 30 UNKNOWN                                         */</v>
      </c>
      <c r="AS36" s="72" t="str">
        <f t="shared" si="4"/>
        <v xml:space="preserve">    (U4)0x0000001FU,                                                           /* 30 UNKNOWN                                         */</v>
      </c>
      <c r="AT36" s="72" t="str">
        <f t="shared" si="1"/>
        <v xml:space="preserve">    (U1)ALERT_REQ_UNKNOWN,                                                     /* 30 UNKNOWN                                         */</v>
      </c>
    </row>
    <row r="37" spans="2:46">
      <c r="B37" s="145"/>
      <c r="C37" s="56">
        <f t="shared" si="2"/>
        <v>31</v>
      </c>
      <c r="D37" s="70" t="s">
        <v>71</v>
      </c>
      <c r="E37" s="70" t="s">
        <v>71</v>
      </c>
      <c r="F37" s="70" t="s">
        <v>71</v>
      </c>
      <c r="G37" s="70" t="s">
        <v>71</v>
      </c>
      <c r="H37" s="70" t="s">
        <v>71</v>
      </c>
      <c r="I37" s="70" t="s">
        <v>71</v>
      </c>
      <c r="J37" s="70" t="s">
        <v>71</v>
      </c>
      <c r="K37" s="70" t="s">
        <v>71</v>
      </c>
      <c r="L37" s="70" t="s">
        <v>71</v>
      </c>
      <c r="M37" s="70" t="s">
        <v>71</v>
      </c>
      <c r="N37" s="70" t="s">
        <v>71</v>
      </c>
      <c r="O37" s="70" t="s">
        <v>71</v>
      </c>
      <c r="P37" s="70" t="s">
        <v>71</v>
      </c>
      <c r="Q37" s="70" t="s">
        <v>71</v>
      </c>
      <c r="R37" s="70" t="s">
        <v>71</v>
      </c>
      <c r="S37" s="70" t="s">
        <v>71</v>
      </c>
      <c r="T37" s="70" t="s">
        <v>71</v>
      </c>
      <c r="U37" s="70" t="s">
        <v>71</v>
      </c>
      <c r="V37" s="70" t="s">
        <v>71</v>
      </c>
      <c r="W37" s="70" t="s">
        <v>71</v>
      </c>
      <c r="X37" s="70" t="s">
        <v>71</v>
      </c>
      <c r="Y37" s="70" t="s">
        <v>71</v>
      </c>
      <c r="Z37" s="70" t="s">
        <v>71</v>
      </c>
      <c r="AA37" s="70" t="s">
        <v>71</v>
      </c>
      <c r="AB37" s="70" t="s">
        <v>71</v>
      </c>
      <c r="AC37" s="70" t="s">
        <v>71</v>
      </c>
      <c r="AD37" s="70" t="s">
        <v>71</v>
      </c>
      <c r="AE37" s="143">
        <v>1</v>
      </c>
      <c r="AF37" s="143">
        <v>1</v>
      </c>
      <c r="AG37" s="143">
        <v>1</v>
      </c>
      <c r="AH37" s="143">
        <v>1</v>
      </c>
      <c r="AI37" s="143">
        <v>1</v>
      </c>
      <c r="AJ37" s="60" t="s">
        <v>32</v>
      </c>
      <c r="AL37" t="str">
        <f t="shared" si="0"/>
        <v xml:space="preserve">    (U1)ALERT_REQ_UNKNOWN</v>
      </c>
      <c r="AR37" s="72" t="str">
        <f t="shared" si="3"/>
        <v xml:space="preserve">    (U4)0x0000001FU                                                            /* 31 UNKNOWN                                         */</v>
      </c>
      <c r="AS37" s="72" t="str">
        <f t="shared" si="4"/>
        <v xml:space="preserve">    (U4)0x0000001FU                                                            /* 31 UNKNOWN                                         */</v>
      </c>
      <c r="AT37" s="72" t="str">
        <f t="shared" si="1"/>
        <v xml:space="preserve">    (U1)ALERT_REQ_UNKNOWN                                                      /* 31 UNKNOWN                                         */</v>
      </c>
    </row>
    <row r="38" spans="2:46">
      <c r="B38" s="145"/>
      <c r="C38" s="56">
        <f t="shared" si="2"/>
        <v>32</v>
      </c>
      <c r="D38" s="70" t="s">
        <v>71</v>
      </c>
      <c r="E38" s="70" t="s">
        <v>71</v>
      </c>
      <c r="F38" s="70" t="s">
        <v>71</v>
      </c>
      <c r="G38" s="70" t="s">
        <v>71</v>
      </c>
      <c r="H38" s="70" t="s">
        <v>71</v>
      </c>
      <c r="I38" s="70" t="s">
        <v>71</v>
      </c>
      <c r="J38" s="70" t="s">
        <v>71</v>
      </c>
      <c r="K38" s="70" t="s">
        <v>71</v>
      </c>
      <c r="L38" s="70" t="s">
        <v>71</v>
      </c>
      <c r="M38" s="70" t="s">
        <v>71</v>
      </c>
      <c r="N38" s="70" t="s">
        <v>71</v>
      </c>
      <c r="O38" s="70" t="s">
        <v>71</v>
      </c>
      <c r="P38" s="70" t="s">
        <v>71</v>
      </c>
      <c r="Q38" s="70" t="s">
        <v>71</v>
      </c>
      <c r="R38" s="70" t="s">
        <v>71</v>
      </c>
      <c r="S38" s="70" t="s">
        <v>71</v>
      </c>
      <c r="T38" s="70" t="s">
        <v>71</v>
      </c>
      <c r="U38" s="70" t="s">
        <v>71</v>
      </c>
      <c r="V38" s="70" t="s">
        <v>71</v>
      </c>
      <c r="W38" s="70" t="s">
        <v>71</v>
      </c>
      <c r="X38" s="70" t="s">
        <v>71</v>
      </c>
      <c r="Y38" s="70" t="s">
        <v>71</v>
      </c>
      <c r="Z38" s="70" t="s">
        <v>71</v>
      </c>
      <c r="AA38" s="70" t="s">
        <v>71</v>
      </c>
      <c r="AB38" s="70" t="s">
        <v>71</v>
      </c>
      <c r="AC38" s="70" t="s">
        <v>71</v>
      </c>
      <c r="AD38" s="70" t="s">
        <v>71</v>
      </c>
      <c r="AE38" s="70" t="s">
        <v>71</v>
      </c>
      <c r="AF38" s="70" t="s">
        <v>71</v>
      </c>
      <c r="AG38" s="70" t="s">
        <v>71</v>
      </c>
      <c r="AH38" s="70" t="s">
        <v>71</v>
      </c>
      <c r="AI38" s="70" t="s">
        <v>71</v>
      </c>
      <c r="AJ38" s="60"/>
      <c r="AL38" t="str">
        <f t="shared" ca="1" si="0"/>
        <v xml:space="preserve">    (U1)ALERT_REQ_C_EPB_TT_PKB_</v>
      </c>
      <c r="AR38" s="72" t="str">
        <f t="shared" si="3"/>
        <v>};</v>
      </c>
      <c r="AS38" s="72" t="str">
        <f t="shared" si="4"/>
        <v>};</v>
      </c>
      <c r="AT38" s="72" t="str">
        <f t="shared" si="1"/>
        <v>};</v>
      </c>
    </row>
    <row r="39" spans="2:46">
      <c r="B39" s="145"/>
      <c r="C39" s="56">
        <f t="shared" si="2"/>
        <v>33</v>
      </c>
      <c r="D39" s="70" t="s">
        <v>71</v>
      </c>
      <c r="E39" s="70" t="s">
        <v>71</v>
      </c>
      <c r="F39" s="70" t="s">
        <v>71</v>
      </c>
      <c r="G39" s="70" t="s">
        <v>71</v>
      </c>
      <c r="H39" s="70" t="s">
        <v>71</v>
      </c>
      <c r="I39" s="70" t="s">
        <v>71</v>
      </c>
      <c r="J39" s="70" t="s">
        <v>71</v>
      </c>
      <c r="K39" s="70" t="s">
        <v>71</v>
      </c>
      <c r="L39" s="70" t="s">
        <v>71</v>
      </c>
      <c r="M39" s="70" t="s">
        <v>71</v>
      </c>
      <c r="N39" s="70" t="s">
        <v>71</v>
      </c>
      <c r="O39" s="70" t="s">
        <v>71</v>
      </c>
      <c r="P39" s="70" t="s">
        <v>71</v>
      </c>
      <c r="Q39" s="70" t="s">
        <v>71</v>
      </c>
      <c r="R39" s="70" t="s">
        <v>71</v>
      </c>
      <c r="S39" s="70" t="s">
        <v>71</v>
      </c>
      <c r="T39" s="70" t="s">
        <v>71</v>
      </c>
      <c r="U39" s="70" t="s">
        <v>71</v>
      </c>
      <c r="V39" s="70" t="s">
        <v>71</v>
      </c>
      <c r="W39" s="70" t="s">
        <v>71</v>
      </c>
      <c r="X39" s="70" t="s">
        <v>71</v>
      </c>
      <c r="Y39" s="70" t="s">
        <v>71</v>
      </c>
      <c r="Z39" s="70" t="s">
        <v>71</v>
      </c>
      <c r="AA39" s="70" t="s">
        <v>71</v>
      </c>
      <c r="AB39" s="70" t="s">
        <v>71</v>
      </c>
      <c r="AC39" s="70" t="s">
        <v>71</v>
      </c>
      <c r="AD39" s="70" t="s">
        <v>71</v>
      </c>
      <c r="AE39" s="70" t="s">
        <v>71</v>
      </c>
      <c r="AF39" s="70" t="s">
        <v>71</v>
      </c>
      <c r="AG39" s="70" t="s">
        <v>71</v>
      </c>
      <c r="AH39" s="70" t="s">
        <v>71</v>
      </c>
      <c r="AI39" s="70" t="s">
        <v>71</v>
      </c>
      <c r="AJ39" s="60"/>
      <c r="AL39" t="str">
        <f t="shared" ca="1" si="0"/>
        <v xml:space="preserve">    (U1)ALERT_REQ_C_EPB_TT_PKB_</v>
      </c>
      <c r="AR39" s="72" t="str">
        <f t="shared" si="3"/>
        <v/>
      </c>
      <c r="AS39" s="72" t="str">
        <f t="shared" si="4"/>
        <v/>
      </c>
      <c r="AT39" s="72" t="str">
        <f t="shared" si="1"/>
        <v/>
      </c>
    </row>
    <row r="40" spans="2:46">
      <c r="B40" s="145"/>
      <c r="C40" s="56">
        <f t="shared" si="2"/>
        <v>34</v>
      </c>
      <c r="D40" s="70" t="s">
        <v>71</v>
      </c>
      <c r="E40" s="70" t="s">
        <v>71</v>
      </c>
      <c r="F40" s="70" t="s">
        <v>71</v>
      </c>
      <c r="G40" s="70" t="s">
        <v>71</v>
      </c>
      <c r="H40" s="70" t="s">
        <v>71</v>
      </c>
      <c r="I40" s="70" t="s">
        <v>71</v>
      </c>
      <c r="J40" s="70" t="s">
        <v>71</v>
      </c>
      <c r="K40" s="70" t="s">
        <v>71</v>
      </c>
      <c r="L40" s="70" t="s">
        <v>71</v>
      </c>
      <c r="M40" s="70" t="s">
        <v>71</v>
      </c>
      <c r="N40" s="70" t="s">
        <v>71</v>
      </c>
      <c r="O40" s="70" t="s">
        <v>71</v>
      </c>
      <c r="P40" s="70" t="s">
        <v>71</v>
      </c>
      <c r="Q40" s="70" t="s">
        <v>71</v>
      </c>
      <c r="R40" s="70" t="s">
        <v>71</v>
      </c>
      <c r="S40" s="70" t="s">
        <v>71</v>
      </c>
      <c r="T40" s="70" t="s">
        <v>71</v>
      </c>
      <c r="U40" s="70" t="s">
        <v>71</v>
      </c>
      <c r="V40" s="70" t="s">
        <v>71</v>
      </c>
      <c r="W40" s="70" t="s">
        <v>71</v>
      </c>
      <c r="X40" s="70" t="s">
        <v>71</v>
      </c>
      <c r="Y40" s="70" t="s">
        <v>71</v>
      </c>
      <c r="Z40" s="70" t="s">
        <v>71</v>
      </c>
      <c r="AA40" s="70" t="s">
        <v>71</v>
      </c>
      <c r="AB40" s="70" t="s">
        <v>71</v>
      </c>
      <c r="AC40" s="70" t="s">
        <v>71</v>
      </c>
      <c r="AD40" s="70" t="s">
        <v>71</v>
      </c>
      <c r="AE40" s="70" t="s">
        <v>71</v>
      </c>
      <c r="AF40" s="70" t="s">
        <v>71</v>
      </c>
      <c r="AG40" s="70" t="s">
        <v>71</v>
      </c>
      <c r="AH40" s="70" t="s">
        <v>71</v>
      </c>
      <c r="AI40" s="70" t="s">
        <v>71</v>
      </c>
      <c r="AJ40" s="60"/>
      <c r="AL40" t="str">
        <f t="shared" ca="1" si="0"/>
        <v xml:space="preserve">    (U1)ALERT_REQ_C_EPB_TT_PKB_</v>
      </c>
      <c r="AR40" s="72" t="str">
        <f t="shared" si="3"/>
        <v/>
      </c>
      <c r="AS40" s="72" t="str">
        <f t="shared" si="4"/>
        <v/>
      </c>
      <c r="AT40" s="72" t="str">
        <f t="shared" si="1"/>
        <v/>
      </c>
    </row>
    <row r="41" spans="2:46">
      <c r="B41" s="145"/>
      <c r="C41" s="56">
        <f t="shared" si="2"/>
        <v>35</v>
      </c>
      <c r="D41" s="70" t="s">
        <v>71</v>
      </c>
      <c r="E41" s="70" t="s">
        <v>71</v>
      </c>
      <c r="F41" s="70" t="s">
        <v>71</v>
      </c>
      <c r="G41" s="70" t="s">
        <v>71</v>
      </c>
      <c r="H41" s="70" t="s">
        <v>71</v>
      </c>
      <c r="I41" s="70" t="s">
        <v>71</v>
      </c>
      <c r="J41" s="70" t="s">
        <v>71</v>
      </c>
      <c r="K41" s="70" t="s">
        <v>71</v>
      </c>
      <c r="L41" s="70" t="s">
        <v>71</v>
      </c>
      <c r="M41" s="70" t="s">
        <v>71</v>
      </c>
      <c r="N41" s="70" t="s">
        <v>71</v>
      </c>
      <c r="O41" s="70" t="s">
        <v>71</v>
      </c>
      <c r="P41" s="70" t="s">
        <v>71</v>
      </c>
      <c r="Q41" s="70" t="s">
        <v>71</v>
      </c>
      <c r="R41" s="70" t="s">
        <v>71</v>
      </c>
      <c r="S41" s="70" t="s">
        <v>71</v>
      </c>
      <c r="T41" s="70" t="s">
        <v>71</v>
      </c>
      <c r="U41" s="70" t="s">
        <v>71</v>
      </c>
      <c r="V41" s="70" t="s">
        <v>71</v>
      </c>
      <c r="W41" s="70" t="s">
        <v>71</v>
      </c>
      <c r="X41" s="70" t="s">
        <v>71</v>
      </c>
      <c r="Y41" s="70" t="s">
        <v>71</v>
      </c>
      <c r="Z41" s="70" t="s">
        <v>71</v>
      </c>
      <c r="AA41" s="70" t="s">
        <v>71</v>
      </c>
      <c r="AB41" s="70" t="s">
        <v>71</v>
      </c>
      <c r="AC41" s="70" t="s">
        <v>71</v>
      </c>
      <c r="AD41" s="70" t="s">
        <v>71</v>
      </c>
      <c r="AE41" s="70" t="s">
        <v>71</v>
      </c>
      <c r="AF41" s="70" t="s">
        <v>71</v>
      </c>
      <c r="AG41" s="70" t="s">
        <v>71</v>
      </c>
      <c r="AH41" s="70" t="s">
        <v>71</v>
      </c>
      <c r="AI41" s="70" t="s">
        <v>71</v>
      </c>
      <c r="AJ41" s="60"/>
      <c r="AL41" t="str">
        <f t="shared" ca="1" si="0"/>
        <v xml:space="preserve">    (U1)ALERT_REQ_C_EPB_TT_PKB_</v>
      </c>
      <c r="AR41" s="72" t="str">
        <f t="shared" si="3"/>
        <v/>
      </c>
      <c r="AS41" s="72" t="str">
        <f t="shared" si="4"/>
        <v/>
      </c>
      <c r="AT41" s="72" t="str">
        <f t="shared" si="1"/>
        <v/>
      </c>
    </row>
    <row r="42" spans="2:46">
      <c r="B42" s="145"/>
      <c r="C42" s="56">
        <f t="shared" si="2"/>
        <v>36</v>
      </c>
      <c r="D42" s="70" t="s">
        <v>71</v>
      </c>
      <c r="E42" s="70" t="s">
        <v>71</v>
      </c>
      <c r="F42" s="70" t="s">
        <v>71</v>
      </c>
      <c r="G42" s="70" t="s">
        <v>71</v>
      </c>
      <c r="H42" s="70" t="s">
        <v>71</v>
      </c>
      <c r="I42" s="70" t="s">
        <v>71</v>
      </c>
      <c r="J42" s="70" t="s">
        <v>71</v>
      </c>
      <c r="K42" s="70" t="s">
        <v>71</v>
      </c>
      <c r="L42" s="70" t="s">
        <v>71</v>
      </c>
      <c r="M42" s="70" t="s">
        <v>71</v>
      </c>
      <c r="N42" s="70" t="s">
        <v>71</v>
      </c>
      <c r="O42" s="70" t="s">
        <v>71</v>
      </c>
      <c r="P42" s="70" t="s">
        <v>71</v>
      </c>
      <c r="Q42" s="70" t="s">
        <v>71</v>
      </c>
      <c r="R42" s="70" t="s">
        <v>71</v>
      </c>
      <c r="S42" s="70" t="s">
        <v>71</v>
      </c>
      <c r="T42" s="70" t="s">
        <v>71</v>
      </c>
      <c r="U42" s="70" t="s">
        <v>71</v>
      </c>
      <c r="V42" s="70" t="s">
        <v>71</v>
      </c>
      <c r="W42" s="70" t="s">
        <v>71</v>
      </c>
      <c r="X42" s="70" t="s">
        <v>71</v>
      </c>
      <c r="Y42" s="70" t="s">
        <v>71</v>
      </c>
      <c r="Z42" s="70" t="s">
        <v>71</v>
      </c>
      <c r="AA42" s="70" t="s">
        <v>71</v>
      </c>
      <c r="AB42" s="70" t="s">
        <v>71</v>
      </c>
      <c r="AC42" s="70" t="s">
        <v>71</v>
      </c>
      <c r="AD42" s="70" t="s">
        <v>71</v>
      </c>
      <c r="AE42" s="70" t="s">
        <v>71</v>
      </c>
      <c r="AF42" s="70" t="s">
        <v>71</v>
      </c>
      <c r="AG42" s="70" t="s">
        <v>71</v>
      </c>
      <c r="AH42" s="70" t="s">
        <v>71</v>
      </c>
      <c r="AI42" s="70" t="s">
        <v>71</v>
      </c>
      <c r="AJ42" s="60"/>
      <c r="AL42" t="str">
        <f t="shared" ca="1" si="0"/>
        <v xml:space="preserve">    (U1)ALERT_REQ_C_EPB_TT_PKB_</v>
      </c>
      <c r="AR42" s="72" t="str">
        <f t="shared" si="3"/>
        <v/>
      </c>
      <c r="AS42" s="72" t="str">
        <f t="shared" si="4"/>
        <v/>
      </c>
      <c r="AT42" s="72" t="str">
        <f t="shared" si="1"/>
        <v/>
      </c>
    </row>
    <row r="43" spans="2:46">
      <c r="B43" s="145"/>
      <c r="C43" s="56">
        <f t="shared" si="2"/>
        <v>37</v>
      </c>
      <c r="D43" s="70" t="s">
        <v>71</v>
      </c>
      <c r="E43" s="70" t="s">
        <v>71</v>
      </c>
      <c r="F43" s="70" t="s">
        <v>71</v>
      </c>
      <c r="G43" s="70" t="s">
        <v>71</v>
      </c>
      <c r="H43" s="70" t="s">
        <v>71</v>
      </c>
      <c r="I43" s="70" t="s">
        <v>71</v>
      </c>
      <c r="J43" s="70" t="s">
        <v>71</v>
      </c>
      <c r="K43" s="70" t="s">
        <v>71</v>
      </c>
      <c r="L43" s="70" t="s">
        <v>71</v>
      </c>
      <c r="M43" s="70" t="s">
        <v>71</v>
      </c>
      <c r="N43" s="70" t="s">
        <v>71</v>
      </c>
      <c r="O43" s="70" t="s">
        <v>71</v>
      </c>
      <c r="P43" s="70" t="s">
        <v>71</v>
      </c>
      <c r="Q43" s="70" t="s">
        <v>71</v>
      </c>
      <c r="R43" s="70" t="s">
        <v>71</v>
      </c>
      <c r="S43" s="70" t="s">
        <v>71</v>
      </c>
      <c r="T43" s="70" t="s">
        <v>71</v>
      </c>
      <c r="U43" s="70" t="s">
        <v>71</v>
      </c>
      <c r="V43" s="70" t="s">
        <v>71</v>
      </c>
      <c r="W43" s="70" t="s">
        <v>71</v>
      </c>
      <c r="X43" s="70" t="s">
        <v>71</v>
      </c>
      <c r="Y43" s="70" t="s">
        <v>71</v>
      </c>
      <c r="Z43" s="70" t="s">
        <v>71</v>
      </c>
      <c r="AA43" s="70" t="s">
        <v>71</v>
      </c>
      <c r="AB43" s="70" t="s">
        <v>71</v>
      </c>
      <c r="AC43" s="70" t="s">
        <v>71</v>
      </c>
      <c r="AD43" s="70" t="s">
        <v>71</v>
      </c>
      <c r="AE43" s="70" t="s">
        <v>71</v>
      </c>
      <c r="AF43" s="70" t="s">
        <v>71</v>
      </c>
      <c r="AG43" s="70" t="s">
        <v>71</v>
      </c>
      <c r="AH43" s="70" t="s">
        <v>71</v>
      </c>
      <c r="AI43" s="70" t="s">
        <v>71</v>
      </c>
      <c r="AJ43" s="60"/>
      <c r="AL43" t="str">
        <f t="shared" ca="1" si="0"/>
        <v xml:space="preserve">    (U1)ALERT_REQ_C_EPB_TT_PKB_</v>
      </c>
      <c r="AR43" s="72" t="str">
        <f t="shared" si="3"/>
        <v/>
      </c>
      <c r="AS43" s="72" t="str">
        <f t="shared" si="4"/>
        <v/>
      </c>
      <c r="AT43" s="72" t="str">
        <f t="shared" si="1"/>
        <v/>
      </c>
    </row>
    <row r="44" spans="2:46">
      <c r="B44" s="145"/>
      <c r="C44" s="56">
        <f t="shared" si="2"/>
        <v>38</v>
      </c>
      <c r="D44" s="70" t="s">
        <v>71</v>
      </c>
      <c r="E44" s="70" t="s">
        <v>71</v>
      </c>
      <c r="F44" s="70" t="s">
        <v>71</v>
      </c>
      <c r="G44" s="70" t="s">
        <v>71</v>
      </c>
      <c r="H44" s="70" t="s">
        <v>71</v>
      </c>
      <c r="I44" s="70" t="s">
        <v>71</v>
      </c>
      <c r="J44" s="70" t="s">
        <v>71</v>
      </c>
      <c r="K44" s="70" t="s">
        <v>71</v>
      </c>
      <c r="L44" s="70" t="s">
        <v>71</v>
      </c>
      <c r="M44" s="70" t="s">
        <v>71</v>
      </c>
      <c r="N44" s="70" t="s">
        <v>71</v>
      </c>
      <c r="O44" s="70" t="s">
        <v>71</v>
      </c>
      <c r="P44" s="70" t="s">
        <v>71</v>
      </c>
      <c r="Q44" s="70" t="s">
        <v>71</v>
      </c>
      <c r="R44" s="70" t="s">
        <v>71</v>
      </c>
      <c r="S44" s="70" t="s">
        <v>71</v>
      </c>
      <c r="T44" s="70" t="s">
        <v>71</v>
      </c>
      <c r="U44" s="70" t="s">
        <v>71</v>
      </c>
      <c r="V44" s="70" t="s">
        <v>71</v>
      </c>
      <c r="W44" s="70" t="s">
        <v>71</v>
      </c>
      <c r="X44" s="70" t="s">
        <v>71</v>
      </c>
      <c r="Y44" s="70" t="s">
        <v>71</v>
      </c>
      <c r="Z44" s="70" t="s">
        <v>71</v>
      </c>
      <c r="AA44" s="70" t="s">
        <v>71</v>
      </c>
      <c r="AB44" s="70" t="s">
        <v>71</v>
      </c>
      <c r="AC44" s="70" t="s">
        <v>71</v>
      </c>
      <c r="AD44" s="70" t="s">
        <v>71</v>
      </c>
      <c r="AE44" s="70" t="s">
        <v>71</v>
      </c>
      <c r="AF44" s="70" t="s">
        <v>71</v>
      </c>
      <c r="AG44" s="70" t="s">
        <v>71</v>
      </c>
      <c r="AH44" s="70" t="s">
        <v>71</v>
      </c>
      <c r="AI44" s="70" t="s">
        <v>71</v>
      </c>
      <c r="AJ44" s="60"/>
      <c r="AL44" t="str">
        <f t="shared" ca="1" si="0"/>
        <v xml:space="preserve">    (U1)ALERT_REQ_C_EPB_TT_PKB_</v>
      </c>
      <c r="AR44" s="72" t="str">
        <f t="shared" si="3"/>
        <v/>
      </c>
      <c r="AS44" s="72" t="str">
        <f t="shared" si="4"/>
        <v/>
      </c>
      <c r="AT44" s="72" t="str">
        <f t="shared" si="1"/>
        <v/>
      </c>
    </row>
    <row r="45" spans="2:46">
      <c r="B45" s="145"/>
      <c r="C45" s="56">
        <f t="shared" si="2"/>
        <v>39</v>
      </c>
      <c r="D45" s="70" t="s">
        <v>71</v>
      </c>
      <c r="E45" s="70" t="s">
        <v>71</v>
      </c>
      <c r="F45" s="70" t="s">
        <v>71</v>
      </c>
      <c r="G45" s="70" t="s">
        <v>71</v>
      </c>
      <c r="H45" s="70" t="s">
        <v>71</v>
      </c>
      <c r="I45" s="70" t="s">
        <v>71</v>
      </c>
      <c r="J45" s="70" t="s">
        <v>71</v>
      </c>
      <c r="K45" s="70" t="s">
        <v>71</v>
      </c>
      <c r="L45" s="70" t="s">
        <v>71</v>
      </c>
      <c r="M45" s="70" t="s">
        <v>71</v>
      </c>
      <c r="N45" s="70" t="s">
        <v>71</v>
      </c>
      <c r="O45" s="70" t="s">
        <v>71</v>
      </c>
      <c r="P45" s="70" t="s">
        <v>71</v>
      </c>
      <c r="Q45" s="70" t="s">
        <v>71</v>
      </c>
      <c r="R45" s="70" t="s">
        <v>71</v>
      </c>
      <c r="S45" s="70" t="s">
        <v>71</v>
      </c>
      <c r="T45" s="70" t="s">
        <v>71</v>
      </c>
      <c r="U45" s="70" t="s">
        <v>71</v>
      </c>
      <c r="V45" s="70" t="s">
        <v>71</v>
      </c>
      <c r="W45" s="70" t="s">
        <v>71</v>
      </c>
      <c r="X45" s="70" t="s">
        <v>71</v>
      </c>
      <c r="Y45" s="70" t="s">
        <v>71</v>
      </c>
      <c r="Z45" s="70" t="s">
        <v>71</v>
      </c>
      <c r="AA45" s="70" t="s">
        <v>71</v>
      </c>
      <c r="AB45" s="70" t="s">
        <v>71</v>
      </c>
      <c r="AC45" s="70" t="s">
        <v>71</v>
      </c>
      <c r="AD45" s="70" t="s">
        <v>71</v>
      </c>
      <c r="AE45" s="70" t="s">
        <v>71</v>
      </c>
      <c r="AF45" s="70" t="s">
        <v>71</v>
      </c>
      <c r="AG45" s="70" t="s">
        <v>71</v>
      </c>
      <c r="AH45" s="70" t="s">
        <v>71</v>
      </c>
      <c r="AI45" s="70" t="s">
        <v>71</v>
      </c>
      <c r="AJ45" s="60"/>
      <c r="AL45" t="str">
        <f t="shared" ca="1" si="0"/>
        <v xml:space="preserve">    (U1)ALERT_REQ_C_EPB_TT_PKB_</v>
      </c>
      <c r="AR45" s="72" t="str">
        <f t="shared" si="3"/>
        <v/>
      </c>
      <c r="AS45" s="72" t="str">
        <f t="shared" si="4"/>
        <v/>
      </c>
      <c r="AT45" s="72" t="str">
        <f t="shared" si="1"/>
        <v/>
      </c>
    </row>
    <row r="46" spans="2:46">
      <c r="B46" s="145"/>
      <c r="C46" s="56">
        <f t="shared" si="2"/>
        <v>40</v>
      </c>
      <c r="D46" s="70" t="s">
        <v>71</v>
      </c>
      <c r="E46" s="70" t="s">
        <v>71</v>
      </c>
      <c r="F46" s="70" t="s">
        <v>71</v>
      </c>
      <c r="G46" s="70" t="s">
        <v>71</v>
      </c>
      <c r="H46" s="70" t="s">
        <v>71</v>
      </c>
      <c r="I46" s="70" t="s">
        <v>71</v>
      </c>
      <c r="J46" s="70" t="s">
        <v>71</v>
      </c>
      <c r="K46" s="70" t="s">
        <v>71</v>
      </c>
      <c r="L46" s="70" t="s">
        <v>71</v>
      </c>
      <c r="M46" s="70" t="s">
        <v>71</v>
      </c>
      <c r="N46" s="70" t="s">
        <v>71</v>
      </c>
      <c r="O46" s="70" t="s">
        <v>71</v>
      </c>
      <c r="P46" s="70" t="s">
        <v>71</v>
      </c>
      <c r="Q46" s="70" t="s">
        <v>71</v>
      </c>
      <c r="R46" s="70" t="s">
        <v>71</v>
      </c>
      <c r="S46" s="70" t="s">
        <v>71</v>
      </c>
      <c r="T46" s="70" t="s">
        <v>71</v>
      </c>
      <c r="U46" s="70" t="s">
        <v>71</v>
      </c>
      <c r="V46" s="70" t="s">
        <v>71</v>
      </c>
      <c r="W46" s="70" t="s">
        <v>71</v>
      </c>
      <c r="X46" s="70" t="s">
        <v>71</v>
      </c>
      <c r="Y46" s="70" t="s">
        <v>71</v>
      </c>
      <c r="Z46" s="70" t="s">
        <v>71</v>
      </c>
      <c r="AA46" s="70" t="s">
        <v>71</v>
      </c>
      <c r="AB46" s="70" t="s">
        <v>71</v>
      </c>
      <c r="AC46" s="70" t="s">
        <v>71</v>
      </c>
      <c r="AD46" s="70" t="s">
        <v>71</v>
      </c>
      <c r="AE46" s="70" t="s">
        <v>71</v>
      </c>
      <c r="AF46" s="70" t="s">
        <v>71</v>
      </c>
      <c r="AG46" s="70" t="s">
        <v>71</v>
      </c>
      <c r="AH46" s="70" t="s">
        <v>71</v>
      </c>
      <c r="AI46" s="70" t="s">
        <v>71</v>
      </c>
      <c r="AJ46" s="60"/>
      <c r="AL46" t="str">
        <f t="shared" ca="1" si="0"/>
        <v xml:space="preserve">    (U1)ALERT_REQ_C_EPB_TT_PKB_</v>
      </c>
      <c r="AR46" s="72" t="str">
        <f t="shared" si="3"/>
        <v/>
      </c>
      <c r="AS46" s="72" t="str">
        <f t="shared" si="4"/>
        <v/>
      </c>
      <c r="AT46" s="72" t="str">
        <f t="shared" si="1"/>
        <v/>
      </c>
    </row>
    <row r="47" spans="2:46">
      <c r="B47" s="145"/>
      <c r="C47" s="56">
        <f t="shared" si="2"/>
        <v>41</v>
      </c>
      <c r="D47" s="70" t="s">
        <v>71</v>
      </c>
      <c r="E47" s="70" t="s">
        <v>71</v>
      </c>
      <c r="F47" s="70" t="s">
        <v>71</v>
      </c>
      <c r="G47" s="70" t="s">
        <v>71</v>
      </c>
      <c r="H47" s="70" t="s">
        <v>71</v>
      </c>
      <c r="I47" s="70" t="s">
        <v>71</v>
      </c>
      <c r="J47" s="70" t="s">
        <v>71</v>
      </c>
      <c r="K47" s="70" t="s">
        <v>71</v>
      </c>
      <c r="L47" s="70" t="s">
        <v>71</v>
      </c>
      <c r="M47" s="70" t="s">
        <v>71</v>
      </c>
      <c r="N47" s="70" t="s">
        <v>71</v>
      </c>
      <c r="O47" s="70" t="s">
        <v>71</v>
      </c>
      <c r="P47" s="70" t="s">
        <v>71</v>
      </c>
      <c r="Q47" s="70" t="s">
        <v>71</v>
      </c>
      <c r="R47" s="70" t="s">
        <v>71</v>
      </c>
      <c r="S47" s="70" t="s">
        <v>71</v>
      </c>
      <c r="T47" s="70" t="s">
        <v>71</v>
      </c>
      <c r="U47" s="70" t="s">
        <v>71</v>
      </c>
      <c r="V47" s="70" t="s">
        <v>71</v>
      </c>
      <c r="W47" s="70" t="s">
        <v>71</v>
      </c>
      <c r="X47" s="70" t="s">
        <v>71</v>
      </c>
      <c r="Y47" s="70" t="s">
        <v>71</v>
      </c>
      <c r="Z47" s="70" t="s">
        <v>71</v>
      </c>
      <c r="AA47" s="70" t="s">
        <v>71</v>
      </c>
      <c r="AB47" s="70" t="s">
        <v>71</v>
      </c>
      <c r="AC47" s="70" t="s">
        <v>71</v>
      </c>
      <c r="AD47" s="70" t="s">
        <v>71</v>
      </c>
      <c r="AE47" s="70" t="s">
        <v>71</v>
      </c>
      <c r="AF47" s="70" t="s">
        <v>71</v>
      </c>
      <c r="AG47" s="70" t="s">
        <v>71</v>
      </c>
      <c r="AH47" s="70" t="s">
        <v>71</v>
      </c>
      <c r="AI47" s="70" t="s">
        <v>71</v>
      </c>
      <c r="AJ47" s="60"/>
      <c r="AL47" t="str">
        <f t="shared" ca="1" si="0"/>
        <v xml:space="preserve">    (U1)ALERT_REQ_C_EPB_TT_PKB_</v>
      </c>
      <c r="AR47" s="72" t="str">
        <f t="shared" si="3"/>
        <v/>
      </c>
      <c r="AS47" s="72" t="str">
        <f t="shared" si="4"/>
        <v/>
      </c>
      <c r="AT47" s="72" t="str">
        <f t="shared" si="1"/>
        <v/>
      </c>
    </row>
    <row r="48" spans="2:46">
      <c r="B48" s="145"/>
      <c r="C48" s="56">
        <f t="shared" si="2"/>
        <v>42</v>
      </c>
      <c r="D48" s="70" t="s">
        <v>71</v>
      </c>
      <c r="E48" s="70" t="s">
        <v>71</v>
      </c>
      <c r="F48" s="70" t="s">
        <v>71</v>
      </c>
      <c r="G48" s="70" t="s">
        <v>71</v>
      </c>
      <c r="H48" s="70" t="s">
        <v>71</v>
      </c>
      <c r="I48" s="70" t="s">
        <v>71</v>
      </c>
      <c r="J48" s="70" t="s">
        <v>71</v>
      </c>
      <c r="K48" s="70" t="s">
        <v>71</v>
      </c>
      <c r="L48" s="70" t="s">
        <v>71</v>
      </c>
      <c r="M48" s="70" t="s">
        <v>71</v>
      </c>
      <c r="N48" s="70" t="s">
        <v>71</v>
      </c>
      <c r="O48" s="70" t="s">
        <v>71</v>
      </c>
      <c r="P48" s="70" t="s">
        <v>71</v>
      </c>
      <c r="Q48" s="70" t="s">
        <v>71</v>
      </c>
      <c r="R48" s="70" t="s">
        <v>71</v>
      </c>
      <c r="S48" s="70" t="s">
        <v>71</v>
      </c>
      <c r="T48" s="70" t="s">
        <v>71</v>
      </c>
      <c r="U48" s="70" t="s">
        <v>71</v>
      </c>
      <c r="V48" s="70" t="s">
        <v>71</v>
      </c>
      <c r="W48" s="70" t="s">
        <v>71</v>
      </c>
      <c r="X48" s="70" t="s">
        <v>71</v>
      </c>
      <c r="Y48" s="70" t="s">
        <v>71</v>
      </c>
      <c r="Z48" s="70" t="s">
        <v>71</v>
      </c>
      <c r="AA48" s="70" t="s">
        <v>71</v>
      </c>
      <c r="AB48" s="70" t="s">
        <v>71</v>
      </c>
      <c r="AC48" s="70" t="s">
        <v>71</v>
      </c>
      <c r="AD48" s="70" t="s">
        <v>71</v>
      </c>
      <c r="AE48" s="70" t="s">
        <v>71</v>
      </c>
      <c r="AF48" s="70" t="s">
        <v>71</v>
      </c>
      <c r="AG48" s="70" t="s">
        <v>71</v>
      </c>
      <c r="AH48" s="70" t="s">
        <v>71</v>
      </c>
      <c r="AI48" s="70" t="s">
        <v>71</v>
      </c>
      <c r="AJ48" s="60"/>
      <c r="AL48" t="str">
        <f t="shared" ca="1" si="0"/>
        <v xml:space="preserve">    (U1)ALERT_REQ_C_EPB_TT_PKB_</v>
      </c>
      <c r="AR48" s="72" t="str">
        <f t="shared" si="3"/>
        <v/>
      </c>
      <c r="AS48" s="72" t="str">
        <f t="shared" si="4"/>
        <v/>
      </c>
      <c r="AT48" s="72" t="str">
        <f t="shared" si="1"/>
        <v/>
      </c>
    </row>
    <row r="49" spans="2:46">
      <c r="B49" s="145"/>
      <c r="C49" s="56">
        <f t="shared" si="2"/>
        <v>43</v>
      </c>
      <c r="D49" s="70" t="s">
        <v>71</v>
      </c>
      <c r="E49" s="70" t="s">
        <v>71</v>
      </c>
      <c r="F49" s="70" t="s">
        <v>71</v>
      </c>
      <c r="G49" s="70" t="s">
        <v>71</v>
      </c>
      <c r="H49" s="70" t="s">
        <v>71</v>
      </c>
      <c r="I49" s="70" t="s">
        <v>71</v>
      </c>
      <c r="J49" s="70" t="s">
        <v>71</v>
      </c>
      <c r="K49" s="70" t="s">
        <v>71</v>
      </c>
      <c r="L49" s="70" t="s">
        <v>71</v>
      </c>
      <c r="M49" s="70" t="s">
        <v>71</v>
      </c>
      <c r="N49" s="70" t="s">
        <v>71</v>
      </c>
      <c r="O49" s="70" t="s">
        <v>71</v>
      </c>
      <c r="P49" s="70" t="s">
        <v>71</v>
      </c>
      <c r="Q49" s="70" t="s">
        <v>71</v>
      </c>
      <c r="R49" s="70" t="s">
        <v>71</v>
      </c>
      <c r="S49" s="70" t="s">
        <v>71</v>
      </c>
      <c r="T49" s="70" t="s">
        <v>71</v>
      </c>
      <c r="U49" s="70" t="s">
        <v>71</v>
      </c>
      <c r="V49" s="70" t="s">
        <v>71</v>
      </c>
      <c r="W49" s="70" t="s">
        <v>71</v>
      </c>
      <c r="X49" s="70" t="s">
        <v>71</v>
      </c>
      <c r="Y49" s="70" t="s">
        <v>71</v>
      </c>
      <c r="Z49" s="70" t="s">
        <v>71</v>
      </c>
      <c r="AA49" s="70" t="s">
        <v>71</v>
      </c>
      <c r="AB49" s="70" t="s">
        <v>71</v>
      </c>
      <c r="AC49" s="70" t="s">
        <v>71</v>
      </c>
      <c r="AD49" s="70" t="s">
        <v>71</v>
      </c>
      <c r="AE49" s="70" t="s">
        <v>71</v>
      </c>
      <c r="AF49" s="70" t="s">
        <v>71</v>
      </c>
      <c r="AG49" s="70" t="s">
        <v>71</v>
      </c>
      <c r="AH49" s="70" t="s">
        <v>71</v>
      </c>
      <c r="AI49" s="70" t="s">
        <v>71</v>
      </c>
      <c r="AJ49" s="60"/>
      <c r="AL49" t="str">
        <f t="shared" ca="1" si="0"/>
        <v xml:space="preserve">    (U1)ALERT_REQ_C_EPB_TT_PKB_</v>
      </c>
      <c r="AR49" s="72" t="str">
        <f t="shared" si="3"/>
        <v/>
      </c>
      <c r="AS49" s="72" t="str">
        <f t="shared" si="4"/>
        <v/>
      </c>
      <c r="AT49" s="72" t="str">
        <f t="shared" si="1"/>
        <v/>
      </c>
    </row>
    <row r="50" spans="2:46">
      <c r="B50" s="145"/>
      <c r="C50" s="56">
        <f t="shared" si="2"/>
        <v>44</v>
      </c>
      <c r="D50" s="70" t="s">
        <v>71</v>
      </c>
      <c r="E50" s="70" t="s">
        <v>71</v>
      </c>
      <c r="F50" s="70" t="s">
        <v>71</v>
      </c>
      <c r="G50" s="70" t="s">
        <v>71</v>
      </c>
      <c r="H50" s="70" t="s">
        <v>71</v>
      </c>
      <c r="I50" s="70" t="s">
        <v>71</v>
      </c>
      <c r="J50" s="70" t="s">
        <v>71</v>
      </c>
      <c r="K50" s="70" t="s">
        <v>71</v>
      </c>
      <c r="L50" s="70" t="s">
        <v>71</v>
      </c>
      <c r="M50" s="70" t="s">
        <v>71</v>
      </c>
      <c r="N50" s="70" t="s">
        <v>71</v>
      </c>
      <c r="O50" s="70" t="s">
        <v>71</v>
      </c>
      <c r="P50" s="70" t="s">
        <v>71</v>
      </c>
      <c r="Q50" s="70" t="s">
        <v>71</v>
      </c>
      <c r="R50" s="70" t="s">
        <v>71</v>
      </c>
      <c r="S50" s="70" t="s">
        <v>71</v>
      </c>
      <c r="T50" s="70" t="s">
        <v>71</v>
      </c>
      <c r="U50" s="70" t="s">
        <v>71</v>
      </c>
      <c r="V50" s="70" t="s">
        <v>71</v>
      </c>
      <c r="W50" s="70" t="s">
        <v>71</v>
      </c>
      <c r="X50" s="70" t="s">
        <v>71</v>
      </c>
      <c r="Y50" s="70" t="s">
        <v>71</v>
      </c>
      <c r="Z50" s="70" t="s">
        <v>71</v>
      </c>
      <c r="AA50" s="70" t="s">
        <v>71</v>
      </c>
      <c r="AB50" s="70" t="s">
        <v>71</v>
      </c>
      <c r="AC50" s="70" t="s">
        <v>71</v>
      </c>
      <c r="AD50" s="70" t="s">
        <v>71</v>
      </c>
      <c r="AE50" s="70" t="s">
        <v>71</v>
      </c>
      <c r="AF50" s="70" t="s">
        <v>71</v>
      </c>
      <c r="AG50" s="70" t="s">
        <v>71</v>
      </c>
      <c r="AH50" s="70" t="s">
        <v>71</v>
      </c>
      <c r="AI50" s="70" t="s">
        <v>71</v>
      </c>
      <c r="AJ50" s="60"/>
      <c r="AL50" t="str">
        <f t="shared" ca="1" si="0"/>
        <v xml:space="preserve">    (U1)ALERT_REQ_C_EPB_TT_PKB_</v>
      </c>
      <c r="AR50" s="72" t="str">
        <f t="shared" si="3"/>
        <v/>
      </c>
      <c r="AS50" s="72" t="str">
        <f t="shared" si="4"/>
        <v/>
      </c>
      <c r="AT50" s="72" t="str">
        <f t="shared" si="1"/>
        <v/>
      </c>
    </row>
    <row r="51" spans="2:46">
      <c r="B51" s="145"/>
      <c r="C51" s="56">
        <f t="shared" si="2"/>
        <v>45</v>
      </c>
      <c r="D51" s="70" t="s">
        <v>71</v>
      </c>
      <c r="E51" s="70" t="s">
        <v>71</v>
      </c>
      <c r="F51" s="70" t="s">
        <v>71</v>
      </c>
      <c r="G51" s="70" t="s">
        <v>71</v>
      </c>
      <c r="H51" s="70" t="s">
        <v>71</v>
      </c>
      <c r="I51" s="70" t="s">
        <v>71</v>
      </c>
      <c r="J51" s="70" t="s">
        <v>71</v>
      </c>
      <c r="K51" s="70" t="s">
        <v>71</v>
      </c>
      <c r="L51" s="70" t="s">
        <v>71</v>
      </c>
      <c r="M51" s="70" t="s">
        <v>71</v>
      </c>
      <c r="N51" s="70" t="s">
        <v>71</v>
      </c>
      <c r="O51" s="70" t="s">
        <v>71</v>
      </c>
      <c r="P51" s="70" t="s">
        <v>71</v>
      </c>
      <c r="Q51" s="70" t="s">
        <v>71</v>
      </c>
      <c r="R51" s="70" t="s">
        <v>71</v>
      </c>
      <c r="S51" s="70" t="s">
        <v>71</v>
      </c>
      <c r="T51" s="70" t="s">
        <v>71</v>
      </c>
      <c r="U51" s="70" t="s">
        <v>71</v>
      </c>
      <c r="V51" s="70" t="s">
        <v>71</v>
      </c>
      <c r="W51" s="70" t="s">
        <v>71</v>
      </c>
      <c r="X51" s="70" t="s">
        <v>71</v>
      </c>
      <c r="Y51" s="70" t="s">
        <v>71</v>
      </c>
      <c r="Z51" s="70" t="s">
        <v>71</v>
      </c>
      <c r="AA51" s="70" t="s">
        <v>71</v>
      </c>
      <c r="AB51" s="70" t="s">
        <v>71</v>
      </c>
      <c r="AC51" s="70" t="s">
        <v>71</v>
      </c>
      <c r="AD51" s="70" t="s">
        <v>71</v>
      </c>
      <c r="AE51" s="70" t="s">
        <v>71</v>
      </c>
      <c r="AF51" s="70" t="s">
        <v>71</v>
      </c>
      <c r="AG51" s="70" t="s">
        <v>71</v>
      </c>
      <c r="AH51" s="70" t="s">
        <v>71</v>
      </c>
      <c r="AI51" s="70" t="s">
        <v>71</v>
      </c>
      <c r="AJ51" s="60"/>
      <c r="AL51" t="str">
        <f t="shared" ca="1" si="0"/>
        <v xml:space="preserve">    (U1)ALERT_REQ_C_EPB_TT_PKB_</v>
      </c>
      <c r="AR51" s="72" t="str">
        <f t="shared" si="3"/>
        <v/>
      </c>
      <c r="AS51" s="72" t="str">
        <f t="shared" si="4"/>
        <v/>
      </c>
      <c r="AT51" s="72" t="str">
        <f t="shared" si="1"/>
        <v/>
      </c>
    </row>
    <row r="52" spans="2:46">
      <c r="B52" s="145"/>
      <c r="C52" s="56">
        <f t="shared" si="2"/>
        <v>46</v>
      </c>
      <c r="D52" s="70" t="s">
        <v>71</v>
      </c>
      <c r="E52" s="70" t="s">
        <v>71</v>
      </c>
      <c r="F52" s="70" t="s">
        <v>71</v>
      </c>
      <c r="G52" s="70" t="s">
        <v>71</v>
      </c>
      <c r="H52" s="70" t="s">
        <v>71</v>
      </c>
      <c r="I52" s="70" t="s">
        <v>71</v>
      </c>
      <c r="J52" s="70" t="s">
        <v>71</v>
      </c>
      <c r="K52" s="70" t="s">
        <v>71</v>
      </c>
      <c r="L52" s="70" t="s">
        <v>71</v>
      </c>
      <c r="M52" s="70" t="s">
        <v>71</v>
      </c>
      <c r="N52" s="70" t="s">
        <v>71</v>
      </c>
      <c r="O52" s="70" t="s">
        <v>71</v>
      </c>
      <c r="P52" s="70" t="s">
        <v>71</v>
      </c>
      <c r="Q52" s="70" t="s">
        <v>71</v>
      </c>
      <c r="R52" s="70" t="s">
        <v>71</v>
      </c>
      <c r="S52" s="70" t="s">
        <v>71</v>
      </c>
      <c r="T52" s="70" t="s">
        <v>71</v>
      </c>
      <c r="U52" s="70" t="s">
        <v>71</v>
      </c>
      <c r="V52" s="70" t="s">
        <v>71</v>
      </c>
      <c r="W52" s="70" t="s">
        <v>71</v>
      </c>
      <c r="X52" s="70" t="s">
        <v>71</v>
      </c>
      <c r="Y52" s="70" t="s">
        <v>71</v>
      </c>
      <c r="Z52" s="70" t="s">
        <v>71</v>
      </c>
      <c r="AA52" s="70" t="s">
        <v>71</v>
      </c>
      <c r="AB52" s="70" t="s">
        <v>71</v>
      </c>
      <c r="AC52" s="70" t="s">
        <v>71</v>
      </c>
      <c r="AD52" s="70" t="s">
        <v>71</v>
      </c>
      <c r="AE52" s="70" t="s">
        <v>71</v>
      </c>
      <c r="AF52" s="70" t="s">
        <v>71</v>
      </c>
      <c r="AG52" s="70" t="s">
        <v>71</v>
      </c>
      <c r="AH52" s="70" t="s">
        <v>71</v>
      </c>
      <c r="AI52" s="70" t="s">
        <v>71</v>
      </c>
      <c r="AJ52" s="60"/>
      <c r="AL52" t="str">
        <f t="shared" ca="1" si="0"/>
        <v xml:space="preserve">    (U1)ALERT_REQ_C_EPB_TT_PKB_</v>
      </c>
      <c r="AR52" s="72" t="str">
        <f t="shared" si="3"/>
        <v/>
      </c>
      <c r="AS52" s="72" t="str">
        <f t="shared" si="4"/>
        <v/>
      </c>
      <c r="AT52" s="72" t="str">
        <f t="shared" si="1"/>
        <v/>
      </c>
    </row>
    <row r="53" spans="2:46">
      <c r="B53" s="145"/>
      <c r="C53" s="56">
        <f t="shared" si="2"/>
        <v>47</v>
      </c>
      <c r="D53" s="70" t="s">
        <v>71</v>
      </c>
      <c r="E53" s="70" t="s">
        <v>71</v>
      </c>
      <c r="F53" s="70" t="s">
        <v>71</v>
      </c>
      <c r="G53" s="70" t="s">
        <v>71</v>
      </c>
      <c r="H53" s="70" t="s">
        <v>71</v>
      </c>
      <c r="I53" s="70" t="s">
        <v>71</v>
      </c>
      <c r="J53" s="70" t="s">
        <v>71</v>
      </c>
      <c r="K53" s="70" t="s">
        <v>71</v>
      </c>
      <c r="L53" s="70" t="s">
        <v>71</v>
      </c>
      <c r="M53" s="70" t="s">
        <v>71</v>
      </c>
      <c r="N53" s="70" t="s">
        <v>71</v>
      </c>
      <c r="O53" s="70" t="s">
        <v>71</v>
      </c>
      <c r="P53" s="70" t="s">
        <v>71</v>
      </c>
      <c r="Q53" s="70" t="s">
        <v>71</v>
      </c>
      <c r="R53" s="70" t="s">
        <v>71</v>
      </c>
      <c r="S53" s="70" t="s">
        <v>71</v>
      </c>
      <c r="T53" s="70" t="s">
        <v>71</v>
      </c>
      <c r="U53" s="70" t="s">
        <v>71</v>
      </c>
      <c r="V53" s="70" t="s">
        <v>71</v>
      </c>
      <c r="W53" s="70" t="s">
        <v>71</v>
      </c>
      <c r="X53" s="70" t="s">
        <v>71</v>
      </c>
      <c r="Y53" s="70" t="s">
        <v>71</v>
      </c>
      <c r="Z53" s="70" t="s">
        <v>71</v>
      </c>
      <c r="AA53" s="70" t="s">
        <v>71</v>
      </c>
      <c r="AB53" s="70" t="s">
        <v>71</v>
      </c>
      <c r="AC53" s="70" t="s">
        <v>71</v>
      </c>
      <c r="AD53" s="70" t="s">
        <v>71</v>
      </c>
      <c r="AE53" s="70" t="s">
        <v>71</v>
      </c>
      <c r="AF53" s="70" t="s">
        <v>71</v>
      </c>
      <c r="AG53" s="70" t="s">
        <v>71</v>
      </c>
      <c r="AH53" s="70" t="s">
        <v>71</v>
      </c>
      <c r="AI53" s="70" t="s">
        <v>71</v>
      </c>
      <c r="AJ53" s="60"/>
      <c r="AL53" t="str">
        <f t="shared" ca="1" si="0"/>
        <v xml:space="preserve">    (U1)ALERT_REQ_C_EPB_TT_PKB_</v>
      </c>
      <c r="AR53" s="72" t="str">
        <f t="shared" si="3"/>
        <v/>
      </c>
      <c r="AS53" s="72" t="str">
        <f t="shared" si="4"/>
        <v/>
      </c>
      <c r="AT53" s="72" t="str">
        <f t="shared" si="1"/>
        <v/>
      </c>
    </row>
    <row r="54" spans="2:46">
      <c r="B54" s="145"/>
      <c r="C54" s="56">
        <f t="shared" si="2"/>
        <v>48</v>
      </c>
      <c r="D54" s="70" t="s">
        <v>71</v>
      </c>
      <c r="E54" s="70" t="s">
        <v>71</v>
      </c>
      <c r="F54" s="70" t="s">
        <v>71</v>
      </c>
      <c r="G54" s="70" t="s">
        <v>71</v>
      </c>
      <c r="H54" s="70" t="s">
        <v>71</v>
      </c>
      <c r="I54" s="70" t="s">
        <v>71</v>
      </c>
      <c r="J54" s="70" t="s">
        <v>71</v>
      </c>
      <c r="K54" s="70" t="s">
        <v>71</v>
      </c>
      <c r="L54" s="70" t="s">
        <v>71</v>
      </c>
      <c r="M54" s="70" t="s">
        <v>71</v>
      </c>
      <c r="N54" s="70" t="s">
        <v>71</v>
      </c>
      <c r="O54" s="70" t="s">
        <v>71</v>
      </c>
      <c r="P54" s="70" t="s">
        <v>71</v>
      </c>
      <c r="Q54" s="70" t="s">
        <v>71</v>
      </c>
      <c r="R54" s="70" t="s">
        <v>71</v>
      </c>
      <c r="S54" s="70" t="s">
        <v>71</v>
      </c>
      <c r="T54" s="70" t="s">
        <v>71</v>
      </c>
      <c r="U54" s="70" t="s">
        <v>71</v>
      </c>
      <c r="V54" s="70" t="s">
        <v>71</v>
      </c>
      <c r="W54" s="70" t="s">
        <v>71</v>
      </c>
      <c r="X54" s="70" t="s">
        <v>71</v>
      </c>
      <c r="Y54" s="70" t="s">
        <v>71</v>
      </c>
      <c r="Z54" s="70" t="s">
        <v>71</v>
      </c>
      <c r="AA54" s="70" t="s">
        <v>71</v>
      </c>
      <c r="AB54" s="70" t="s">
        <v>71</v>
      </c>
      <c r="AC54" s="70" t="s">
        <v>71</v>
      </c>
      <c r="AD54" s="70" t="s">
        <v>71</v>
      </c>
      <c r="AE54" s="70" t="s">
        <v>71</v>
      </c>
      <c r="AF54" s="70" t="s">
        <v>71</v>
      </c>
      <c r="AG54" s="70" t="s">
        <v>71</v>
      </c>
      <c r="AH54" s="70" t="s">
        <v>71</v>
      </c>
      <c r="AI54" s="70" t="s">
        <v>71</v>
      </c>
      <c r="AJ54" s="60"/>
      <c r="AL54" t="str">
        <f t="shared" ca="1" si="0"/>
        <v xml:space="preserve">    (U1)ALERT_REQ_C_EPB_TT_PKB_</v>
      </c>
      <c r="AR54" s="72" t="str">
        <f t="shared" si="3"/>
        <v/>
      </c>
      <c r="AS54" s="72" t="str">
        <f t="shared" si="4"/>
        <v/>
      </c>
      <c r="AT54" s="72" t="str">
        <f t="shared" si="1"/>
        <v/>
      </c>
    </row>
    <row r="55" spans="2:46">
      <c r="B55" s="145"/>
      <c r="C55" s="56">
        <f t="shared" si="2"/>
        <v>49</v>
      </c>
      <c r="D55" s="70" t="s">
        <v>71</v>
      </c>
      <c r="E55" s="70" t="s">
        <v>71</v>
      </c>
      <c r="F55" s="70" t="s">
        <v>71</v>
      </c>
      <c r="G55" s="70" t="s">
        <v>71</v>
      </c>
      <c r="H55" s="70" t="s">
        <v>71</v>
      </c>
      <c r="I55" s="70" t="s">
        <v>71</v>
      </c>
      <c r="J55" s="70" t="s">
        <v>71</v>
      </c>
      <c r="K55" s="70" t="s">
        <v>71</v>
      </c>
      <c r="L55" s="70" t="s">
        <v>71</v>
      </c>
      <c r="M55" s="70" t="s">
        <v>71</v>
      </c>
      <c r="N55" s="70" t="s">
        <v>71</v>
      </c>
      <c r="O55" s="70" t="s">
        <v>71</v>
      </c>
      <c r="P55" s="70" t="s">
        <v>71</v>
      </c>
      <c r="Q55" s="70" t="s">
        <v>71</v>
      </c>
      <c r="R55" s="70" t="s">
        <v>71</v>
      </c>
      <c r="S55" s="70" t="s">
        <v>71</v>
      </c>
      <c r="T55" s="70" t="s">
        <v>71</v>
      </c>
      <c r="U55" s="70" t="s">
        <v>71</v>
      </c>
      <c r="V55" s="70" t="s">
        <v>71</v>
      </c>
      <c r="W55" s="70" t="s">
        <v>71</v>
      </c>
      <c r="X55" s="70" t="s">
        <v>71</v>
      </c>
      <c r="Y55" s="70" t="s">
        <v>71</v>
      </c>
      <c r="Z55" s="70" t="s">
        <v>71</v>
      </c>
      <c r="AA55" s="70" t="s">
        <v>71</v>
      </c>
      <c r="AB55" s="70" t="s">
        <v>71</v>
      </c>
      <c r="AC55" s="70" t="s">
        <v>71</v>
      </c>
      <c r="AD55" s="70" t="s">
        <v>71</v>
      </c>
      <c r="AE55" s="70" t="s">
        <v>71</v>
      </c>
      <c r="AF55" s="70" t="s">
        <v>71</v>
      </c>
      <c r="AG55" s="70" t="s">
        <v>71</v>
      </c>
      <c r="AH55" s="70" t="s">
        <v>71</v>
      </c>
      <c r="AI55" s="70" t="s">
        <v>71</v>
      </c>
      <c r="AJ55" s="60"/>
      <c r="AL55" t="str">
        <f t="shared" ca="1" si="0"/>
        <v xml:space="preserve">    (U1)ALERT_REQ_C_EPB_TT_PKB_</v>
      </c>
      <c r="AR55" s="72" t="str">
        <f t="shared" si="3"/>
        <v/>
      </c>
      <c r="AS55" s="72" t="str">
        <f t="shared" si="4"/>
        <v/>
      </c>
      <c r="AT55" s="72" t="str">
        <f t="shared" si="1"/>
        <v/>
      </c>
    </row>
    <row r="56" spans="2:46">
      <c r="B56" s="145"/>
      <c r="C56" s="56">
        <f t="shared" si="2"/>
        <v>50</v>
      </c>
      <c r="D56" s="70" t="s">
        <v>71</v>
      </c>
      <c r="E56" s="70" t="s">
        <v>71</v>
      </c>
      <c r="F56" s="70" t="s">
        <v>71</v>
      </c>
      <c r="G56" s="70" t="s">
        <v>71</v>
      </c>
      <c r="H56" s="70" t="s">
        <v>71</v>
      </c>
      <c r="I56" s="70" t="s">
        <v>71</v>
      </c>
      <c r="J56" s="70" t="s">
        <v>71</v>
      </c>
      <c r="K56" s="70" t="s">
        <v>71</v>
      </c>
      <c r="L56" s="70" t="s">
        <v>71</v>
      </c>
      <c r="M56" s="70" t="s">
        <v>71</v>
      </c>
      <c r="N56" s="70" t="s">
        <v>71</v>
      </c>
      <c r="O56" s="70" t="s">
        <v>71</v>
      </c>
      <c r="P56" s="70" t="s">
        <v>71</v>
      </c>
      <c r="Q56" s="70" t="s">
        <v>71</v>
      </c>
      <c r="R56" s="70" t="s">
        <v>71</v>
      </c>
      <c r="S56" s="70" t="s">
        <v>71</v>
      </c>
      <c r="T56" s="70" t="s">
        <v>71</v>
      </c>
      <c r="U56" s="70" t="s">
        <v>71</v>
      </c>
      <c r="V56" s="70" t="s">
        <v>71</v>
      </c>
      <c r="W56" s="70" t="s">
        <v>71</v>
      </c>
      <c r="X56" s="70" t="s">
        <v>71</v>
      </c>
      <c r="Y56" s="70" t="s">
        <v>71</v>
      </c>
      <c r="Z56" s="70" t="s">
        <v>71</v>
      </c>
      <c r="AA56" s="70" t="s">
        <v>71</v>
      </c>
      <c r="AB56" s="70" t="s">
        <v>71</v>
      </c>
      <c r="AC56" s="70" t="s">
        <v>71</v>
      </c>
      <c r="AD56" s="70" t="s">
        <v>71</v>
      </c>
      <c r="AE56" s="70" t="s">
        <v>71</v>
      </c>
      <c r="AF56" s="70" t="s">
        <v>71</v>
      </c>
      <c r="AG56" s="70" t="s">
        <v>71</v>
      </c>
      <c r="AH56" s="70" t="s">
        <v>71</v>
      </c>
      <c r="AI56" s="70" t="s">
        <v>71</v>
      </c>
      <c r="AJ56" s="60"/>
      <c r="AL56" t="str">
        <f t="shared" ca="1" si="0"/>
        <v xml:space="preserve">    (U1)ALERT_REQ_C_EPB_TT_PKB_</v>
      </c>
      <c r="AR56" s="72" t="str">
        <f t="shared" si="3"/>
        <v/>
      </c>
      <c r="AS56" s="72" t="str">
        <f t="shared" si="4"/>
        <v/>
      </c>
      <c r="AT56" s="72" t="str">
        <f t="shared" si="1"/>
        <v/>
      </c>
    </row>
    <row r="57" spans="2:46">
      <c r="B57" s="145"/>
      <c r="C57" s="56">
        <f t="shared" si="2"/>
        <v>51</v>
      </c>
      <c r="D57" s="70" t="s">
        <v>71</v>
      </c>
      <c r="E57" s="70" t="s">
        <v>71</v>
      </c>
      <c r="F57" s="70" t="s">
        <v>71</v>
      </c>
      <c r="G57" s="70" t="s">
        <v>71</v>
      </c>
      <c r="H57" s="70" t="s">
        <v>71</v>
      </c>
      <c r="I57" s="70" t="s">
        <v>71</v>
      </c>
      <c r="J57" s="70" t="s">
        <v>71</v>
      </c>
      <c r="K57" s="70" t="s">
        <v>71</v>
      </c>
      <c r="L57" s="70" t="s">
        <v>71</v>
      </c>
      <c r="M57" s="70" t="s">
        <v>71</v>
      </c>
      <c r="N57" s="70" t="s">
        <v>71</v>
      </c>
      <c r="O57" s="70" t="s">
        <v>71</v>
      </c>
      <c r="P57" s="70" t="s">
        <v>71</v>
      </c>
      <c r="Q57" s="70" t="s">
        <v>71</v>
      </c>
      <c r="R57" s="70" t="s">
        <v>71</v>
      </c>
      <c r="S57" s="70" t="s">
        <v>71</v>
      </c>
      <c r="T57" s="70" t="s">
        <v>71</v>
      </c>
      <c r="U57" s="70" t="s">
        <v>71</v>
      </c>
      <c r="V57" s="70" t="s">
        <v>71</v>
      </c>
      <c r="W57" s="70" t="s">
        <v>71</v>
      </c>
      <c r="X57" s="70" t="s">
        <v>71</v>
      </c>
      <c r="Y57" s="70" t="s">
        <v>71</v>
      </c>
      <c r="Z57" s="70" t="s">
        <v>71</v>
      </c>
      <c r="AA57" s="70" t="s">
        <v>71</v>
      </c>
      <c r="AB57" s="70" t="s">
        <v>71</v>
      </c>
      <c r="AC57" s="70" t="s">
        <v>71</v>
      </c>
      <c r="AD57" s="70" t="s">
        <v>71</v>
      </c>
      <c r="AE57" s="70" t="s">
        <v>71</v>
      </c>
      <c r="AF57" s="70" t="s">
        <v>71</v>
      </c>
      <c r="AG57" s="70" t="s">
        <v>71</v>
      </c>
      <c r="AH57" s="70" t="s">
        <v>71</v>
      </c>
      <c r="AI57" s="70" t="s">
        <v>71</v>
      </c>
      <c r="AJ57" s="60"/>
      <c r="AL57" t="str">
        <f t="shared" ca="1" si="0"/>
        <v xml:space="preserve">    (U1)ALERT_REQ_C_EPB_TT_PKB_</v>
      </c>
      <c r="AR57" s="72" t="str">
        <f t="shared" si="3"/>
        <v/>
      </c>
      <c r="AS57" s="72" t="str">
        <f t="shared" si="4"/>
        <v/>
      </c>
      <c r="AT57" s="72" t="str">
        <f t="shared" si="1"/>
        <v/>
      </c>
    </row>
    <row r="58" spans="2:46">
      <c r="B58" s="145"/>
      <c r="C58" s="56">
        <f t="shared" si="2"/>
        <v>52</v>
      </c>
      <c r="D58" s="70" t="s">
        <v>71</v>
      </c>
      <c r="E58" s="70" t="s">
        <v>71</v>
      </c>
      <c r="F58" s="70" t="s">
        <v>71</v>
      </c>
      <c r="G58" s="70" t="s">
        <v>71</v>
      </c>
      <c r="H58" s="70" t="s">
        <v>71</v>
      </c>
      <c r="I58" s="70" t="s">
        <v>71</v>
      </c>
      <c r="J58" s="70" t="s">
        <v>71</v>
      </c>
      <c r="K58" s="70" t="s">
        <v>71</v>
      </c>
      <c r="L58" s="70" t="s">
        <v>71</v>
      </c>
      <c r="M58" s="70" t="s">
        <v>71</v>
      </c>
      <c r="N58" s="70" t="s">
        <v>71</v>
      </c>
      <c r="O58" s="70" t="s">
        <v>71</v>
      </c>
      <c r="P58" s="70" t="s">
        <v>71</v>
      </c>
      <c r="Q58" s="70" t="s">
        <v>71</v>
      </c>
      <c r="R58" s="70" t="s">
        <v>71</v>
      </c>
      <c r="S58" s="70" t="s">
        <v>71</v>
      </c>
      <c r="T58" s="70" t="s">
        <v>71</v>
      </c>
      <c r="U58" s="70" t="s">
        <v>71</v>
      </c>
      <c r="V58" s="70" t="s">
        <v>71</v>
      </c>
      <c r="W58" s="70" t="s">
        <v>71</v>
      </c>
      <c r="X58" s="70" t="s">
        <v>71</v>
      </c>
      <c r="Y58" s="70" t="s">
        <v>71</v>
      </c>
      <c r="Z58" s="70" t="s">
        <v>71</v>
      </c>
      <c r="AA58" s="70" t="s">
        <v>71</v>
      </c>
      <c r="AB58" s="70" t="s">
        <v>71</v>
      </c>
      <c r="AC58" s="70" t="s">
        <v>71</v>
      </c>
      <c r="AD58" s="70" t="s">
        <v>71</v>
      </c>
      <c r="AE58" s="70" t="s">
        <v>71</v>
      </c>
      <c r="AF58" s="70" t="s">
        <v>71</v>
      </c>
      <c r="AG58" s="70" t="s">
        <v>71</v>
      </c>
      <c r="AH58" s="70" t="s">
        <v>71</v>
      </c>
      <c r="AI58" s="70" t="s">
        <v>71</v>
      </c>
      <c r="AJ58" s="60"/>
      <c r="AL58" t="str">
        <f t="shared" ca="1" si="0"/>
        <v xml:space="preserve">    (U1)ALERT_REQ_C_EPB_TT_PKB_</v>
      </c>
      <c r="AR58" s="72" t="str">
        <f t="shared" si="3"/>
        <v/>
      </c>
      <c r="AS58" s="72" t="str">
        <f t="shared" si="4"/>
        <v/>
      </c>
      <c r="AT58" s="72" t="str">
        <f t="shared" si="1"/>
        <v/>
      </c>
    </row>
    <row r="59" spans="2:46">
      <c r="B59" s="145"/>
      <c r="C59" s="56">
        <f t="shared" si="2"/>
        <v>53</v>
      </c>
      <c r="D59" s="70" t="s">
        <v>71</v>
      </c>
      <c r="E59" s="70" t="s">
        <v>71</v>
      </c>
      <c r="F59" s="70" t="s">
        <v>71</v>
      </c>
      <c r="G59" s="70" t="s">
        <v>71</v>
      </c>
      <c r="H59" s="70" t="s">
        <v>71</v>
      </c>
      <c r="I59" s="70" t="s">
        <v>71</v>
      </c>
      <c r="J59" s="70" t="s">
        <v>71</v>
      </c>
      <c r="K59" s="70" t="s">
        <v>71</v>
      </c>
      <c r="L59" s="70" t="s">
        <v>71</v>
      </c>
      <c r="M59" s="70" t="s">
        <v>71</v>
      </c>
      <c r="N59" s="70" t="s">
        <v>71</v>
      </c>
      <c r="O59" s="70" t="s">
        <v>71</v>
      </c>
      <c r="P59" s="70" t="s">
        <v>71</v>
      </c>
      <c r="Q59" s="70" t="s">
        <v>71</v>
      </c>
      <c r="R59" s="70" t="s">
        <v>71</v>
      </c>
      <c r="S59" s="70" t="s">
        <v>71</v>
      </c>
      <c r="T59" s="70" t="s">
        <v>71</v>
      </c>
      <c r="U59" s="70" t="s">
        <v>71</v>
      </c>
      <c r="V59" s="70" t="s">
        <v>71</v>
      </c>
      <c r="W59" s="70" t="s">
        <v>71</v>
      </c>
      <c r="X59" s="70" t="s">
        <v>71</v>
      </c>
      <c r="Y59" s="70" t="s">
        <v>71</v>
      </c>
      <c r="Z59" s="70" t="s">
        <v>71</v>
      </c>
      <c r="AA59" s="70" t="s">
        <v>71</v>
      </c>
      <c r="AB59" s="70" t="s">
        <v>71</v>
      </c>
      <c r="AC59" s="70" t="s">
        <v>71</v>
      </c>
      <c r="AD59" s="70" t="s">
        <v>71</v>
      </c>
      <c r="AE59" s="70" t="s">
        <v>71</v>
      </c>
      <c r="AF59" s="70" t="s">
        <v>71</v>
      </c>
      <c r="AG59" s="70" t="s">
        <v>71</v>
      </c>
      <c r="AH59" s="70" t="s">
        <v>71</v>
      </c>
      <c r="AI59" s="70" t="s">
        <v>71</v>
      </c>
      <c r="AJ59" s="60"/>
      <c r="AL59" t="str">
        <f t="shared" ca="1" si="0"/>
        <v xml:space="preserve">    (U1)ALERT_REQ_C_EPB_TT_PKB_</v>
      </c>
      <c r="AR59" s="72" t="str">
        <f t="shared" si="3"/>
        <v/>
      </c>
      <c r="AS59" s="72" t="str">
        <f t="shared" si="4"/>
        <v/>
      </c>
      <c r="AT59" s="72" t="str">
        <f t="shared" si="1"/>
        <v/>
      </c>
    </row>
    <row r="60" spans="2:46">
      <c r="B60" s="145"/>
      <c r="C60" s="56">
        <f t="shared" si="2"/>
        <v>54</v>
      </c>
      <c r="D60" s="70" t="s">
        <v>71</v>
      </c>
      <c r="E60" s="70" t="s">
        <v>71</v>
      </c>
      <c r="F60" s="70" t="s">
        <v>71</v>
      </c>
      <c r="G60" s="70" t="s">
        <v>71</v>
      </c>
      <c r="H60" s="70" t="s">
        <v>71</v>
      </c>
      <c r="I60" s="70" t="s">
        <v>71</v>
      </c>
      <c r="J60" s="70" t="s">
        <v>71</v>
      </c>
      <c r="K60" s="70" t="s">
        <v>71</v>
      </c>
      <c r="L60" s="70" t="s">
        <v>71</v>
      </c>
      <c r="M60" s="70" t="s">
        <v>71</v>
      </c>
      <c r="N60" s="70" t="s">
        <v>71</v>
      </c>
      <c r="O60" s="70" t="s">
        <v>71</v>
      </c>
      <c r="P60" s="70" t="s">
        <v>71</v>
      </c>
      <c r="Q60" s="70" t="s">
        <v>71</v>
      </c>
      <c r="R60" s="70" t="s">
        <v>71</v>
      </c>
      <c r="S60" s="70" t="s">
        <v>71</v>
      </c>
      <c r="T60" s="70" t="s">
        <v>71</v>
      </c>
      <c r="U60" s="70" t="s">
        <v>71</v>
      </c>
      <c r="V60" s="70" t="s">
        <v>71</v>
      </c>
      <c r="W60" s="70" t="s">
        <v>71</v>
      </c>
      <c r="X60" s="70" t="s">
        <v>71</v>
      </c>
      <c r="Y60" s="70" t="s">
        <v>71</v>
      </c>
      <c r="Z60" s="70" t="s">
        <v>71</v>
      </c>
      <c r="AA60" s="70" t="s">
        <v>71</v>
      </c>
      <c r="AB60" s="70" t="s">
        <v>71</v>
      </c>
      <c r="AC60" s="70" t="s">
        <v>71</v>
      </c>
      <c r="AD60" s="70" t="s">
        <v>71</v>
      </c>
      <c r="AE60" s="70" t="s">
        <v>71</v>
      </c>
      <c r="AF60" s="70" t="s">
        <v>71</v>
      </c>
      <c r="AG60" s="70" t="s">
        <v>71</v>
      </c>
      <c r="AH60" s="70" t="s">
        <v>71</v>
      </c>
      <c r="AI60" s="70" t="s">
        <v>71</v>
      </c>
      <c r="AJ60" s="60"/>
      <c r="AL60" t="str">
        <f t="shared" ca="1" si="0"/>
        <v xml:space="preserve">    (U1)ALERT_REQ_C_EPB_TT_PKB_</v>
      </c>
      <c r="AR60" s="72" t="str">
        <f t="shared" si="3"/>
        <v/>
      </c>
      <c r="AS60" s="72" t="str">
        <f t="shared" si="4"/>
        <v/>
      </c>
      <c r="AT60" s="72" t="str">
        <f t="shared" si="1"/>
        <v/>
      </c>
    </row>
    <row r="61" spans="2:46">
      <c r="B61" s="145"/>
      <c r="C61" s="56">
        <f t="shared" si="2"/>
        <v>55</v>
      </c>
      <c r="D61" s="70" t="s">
        <v>71</v>
      </c>
      <c r="E61" s="70" t="s">
        <v>71</v>
      </c>
      <c r="F61" s="70" t="s">
        <v>71</v>
      </c>
      <c r="G61" s="70" t="s">
        <v>71</v>
      </c>
      <c r="H61" s="70" t="s">
        <v>71</v>
      </c>
      <c r="I61" s="70" t="s">
        <v>71</v>
      </c>
      <c r="J61" s="70" t="s">
        <v>71</v>
      </c>
      <c r="K61" s="70" t="s">
        <v>71</v>
      </c>
      <c r="L61" s="70" t="s">
        <v>71</v>
      </c>
      <c r="M61" s="70" t="s">
        <v>71</v>
      </c>
      <c r="N61" s="70" t="s">
        <v>71</v>
      </c>
      <c r="O61" s="70" t="s">
        <v>71</v>
      </c>
      <c r="P61" s="70" t="s">
        <v>71</v>
      </c>
      <c r="Q61" s="70" t="s">
        <v>71</v>
      </c>
      <c r="R61" s="70" t="s">
        <v>71</v>
      </c>
      <c r="S61" s="70" t="s">
        <v>71</v>
      </c>
      <c r="T61" s="70" t="s">
        <v>71</v>
      </c>
      <c r="U61" s="70" t="s">
        <v>71</v>
      </c>
      <c r="V61" s="70" t="s">
        <v>71</v>
      </c>
      <c r="W61" s="70" t="s">
        <v>71</v>
      </c>
      <c r="X61" s="70" t="s">
        <v>71</v>
      </c>
      <c r="Y61" s="70" t="s">
        <v>71</v>
      </c>
      <c r="Z61" s="70" t="s">
        <v>71</v>
      </c>
      <c r="AA61" s="70" t="s">
        <v>71</v>
      </c>
      <c r="AB61" s="70" t="s">
        <v>71</v>
      </c>
      <c r="AC61" s="70" t="s">
        <v>71</v>
      </c>
      <c r="AD61" s="70" t="s">
        <v>71</v>
      </c>
      <c r="AE61" s="70" t="s">
        <v>71</v>
      </c>
      <c r="AF61" s="70" t="s">
        <v>71</v>
      </c>
      <c r="AG61" s="70" t="s">
        <v>71</v>
      </c>
      <c r="AH61" s="70" t="s">
        <v>71</v>
      </c>
      <c r="AI61" s="70" t="s">
        <v>71</v>
      </c>
      <c r="AJ61" s="60"/>
      <c r="AL61" t="str">
        <f t="shared" ca="1" si="0"/>
        <v xml:space="preserve">    (U1)ALERT_REQ_C_EPB_TT_PKB_</v>
      </c>
      <c r="AR61" s="72" t="str">
        <f t="shared" si="3"/>
        <v/>
      </c>
      <c r="AS61" s="72" t="str">
        <f t="shared" si="4"/>
        <v/>
      </c>
      <c r="AT61" s="72" t="str">
        <f t="shared" si="1"/>
        <v/>
      </c>
    </row>
    <row r="62" spans="2:46">
      <c r="B62" s="145"/>
      <c r="C62" s="56">
        <f t="shared" si="2"/>
        <v>56</v>
      </c>
      <c r="D62" s="70" t="s">
        <v>71</v>
      </c>
      <c r="E62" s="70" t="s">
        <v>71</v>
      </c>
      <c r="F62" s="70" t="s">
        <v>71</v>
      </c>
      <c r="G62" s="70" t="s">
        <v>71</v>
      </c>
      <c r="H62" s="70" t="s">
        <v>71</v>
      </c>
      <c r="I62" s="70" t="s">
        <v>71</v>
      </c>
      <c r="J62" s="70" t="s">
        <v>71</v>
      </c>
      <c r="K62" s="70" t="s">
        <v>71</v>
      </c>
      <c r="L62" s="70" t="s">
        <v>71</v>
      </c>
      <c r="M62" s="70" t="s">
        <v>71</v>
      </c>
      <c r="N62" s="70" t="s">
        <v>71</v>
      </c>
      <c r="O62" s="70" t="s">
        <v>71</v>
      </c>
      <c r="P62" s="70" t="s">
        <v>71</v>
      </c>
      <c r="Q62" s="70" t="s">
        <v>71</v>
      </c>
      <c r="R62" s="70" t="s">
        <v>71</v>
      </c>
      <c r="S62" s="70" t="s">
        <v>71</v>
      </c>
      <c r="T62" s="70" t="s">
        <v>71</v>
      </c>
      <c r="U62" s="70" t="s">
        <v>71</v>
      </c>
      <c r="V62" s="70" t="s">
        <v>71</v>
      </c>
      <c r="W62" s="70" t="s">
        <v>71</v>
      </c>
      <c r="X62" s="70" t="s">
        <v>71</v>
      </c>
      <c r="Y62" s="70" t="s">
        <v>71</v>
      </c>
      <c r="Z62" s="70" t="s">
        <v>71</v>
      </c>
      <c r="AA62" s="70" t="s">
        <v>71</v>
      </c>
      <c r="AB62" s="70" t="s">
        <v>71</v>
      </c>
      <c r="AC62" s="70" t="s">
        <v>71</v>
      </c>
      <c r="AD62" s="70" t="s">
        <v>71</v>
      </c>
      <c r="AE62" s="70" t="s">
        <v>71</v>
      </c>
      <c r="AF62" s="70" t="s">
        <v>71</v>
      </c>
      <c r="AG62" s="70" t="s">
        <v>71</v>
      </c>
      <c r="AH62" s="70" t="s">
        <v>71</v>
      </c>
      <c r="AI62" s="70" t="s">
        <v>71</v>
      </c>
      <c r="AJ62" s="60"/>
      <c r="AL62" t="str">
        <f t="shared" ca="1" si="0"/>
        <v xml:space="preserve">    (U1)ALERT_REQ_C_EPB_TT_PKB_</v>
      </c>
      <c r="AR62" s="72" t="str">
        <f t="shared" si="3"/>
        <v/>
      </c>
      <c r="AS62" s="72" t="str">
        <f t="shared" si="4"/>
        <v/>
      </c>
      <c r="AT62" s="72" t="str">
        <f t="shared" si="1"/>
        <v/>
      </c>
    </row>
    <row r="63" spans="2:46">
      <c r="B63" s="145"/>
      <c r="C63" s="56">
        <f t="shared" si="2"/>
        <v>57</v>
      </c>
      <c r="D63" s="70" t="s">
        <v>71</v>
      </c>
      <c r="E63" s="70" t="s">
        <v>71</v>
      </c>
      <c r="F63" s="70" t="s">
        <v>71</v>
      </c>
      <c r="G63" s="70" t="s">
        <v>71</v>
      </c>
      <c r="H63" s="70" t="s">
        <v>71</v>
      </c>
      <c r="I63" s="70" t="s">
        <v>71</v>
      </c>
      <c r="J63" s="70" t="s">
        <v>71</v>
      </c>
      <c r="K63" s="70" t="s">
        <v>71</v>
      </c>
      <c r="L63" s="70" t="s">
        <v>71</v>
      </c>
      <c r="M63" s="70" t="s">
        <v>71</v>
      </c>
      <c r="N63" s="70" t="s">
        <v>71</v>
      </c>
      <c r="O63" s="70" t="s">
        <v>71</v>
      </c>
      <c r="P63" s="70" t="s">
        <v>71</v>
      </c>
      <c r="Q63" s="70" t="s">
        <v>71</v>
      </c>
      <c r="R63" s="70" t="s">
        <v>71</v>
      </c>
      <c r="S63" s="70" t="s">
        <v>71</v>
      </c>
      <c r="T63" s="70" t="s">
        <v>71</v>
      </c>
      <c r="U63" s="70" t="s">
        <v>71</v>
      </c>
      <c r="V63" s="70" t="s">
        <v>71</v>
      </c>
      <c r="W63" s="70" t="s">
        <v>71</v>
      </c>
      <c r="X63" s="70" t="s">
        <v>71</v>
      </c>
      <c r="Y63" s="70" t="s">
        <v>71</v>
      </c>
      <c r="Z63" s="70" t="s">
        <v>71</v>
      </c>
      <c r="AA63" s="70" t="s">
        <v>71</v>
      </c>
      <c r="AB63" s="70" t="s">
        <v>71</v>
      </c>
      <c r="AC63" s="70" t="s">
        <v>71</v>
      </c>
      <c r="AD63" s="70" t="s">
        <v>71</v>
      </c>
      <c r="AE63" s="70" t="s">
        <v>71</v>
      </c>
      <c r="AF63" s="70" t="s">
        <v>71</v>
      </c>
      <c r="AG63" s="70" t="s">
        <v>71</v>
      </c>
      <c r="AH63" s="70" t="s">
        <v>71</v>
      </c>
      <c r="AI63" s="70" t="s">
        <v>71</v>
      </c>
      <c r="AJ63" s="60"/>
      <c r="AL63" t="str">
        <f t="shared" ca="1" si="0"/>
        <v xml:space="preserve">    (U1)ALERT_REQ_C_EPB_TT_PKB_</v>
      </c>
      <c r="AR63" s="72" t="str">
        <f t="shared" si="3"/>
        <v/>
      </c>
      <c r="AS63" s="72" t="str">
        <f t="shared" si="4"/>
        <v/>
      </c>
      <c r="AT63" s="72" t="str">
        <f t="shared" si="1"/>
        <v/>
      </c>
    </row>
    <row r="64" spans="2:46">
      <c r="B64" s="145"/>
      <c r="C64" s="56">
        <f t="shared" si="2"/>
        <v>58</v>
      </c>
      <c r="D64" s="70" t="s">
        <v>71</v>
      </c>
      <c r="E64" s="70" t="s">
        <v>71</v>
      </c>
      <c r="F64" s="70" t="s">
        <v>71</v>
      </c>
      <c r="G64" s="70" t="s">
        <v>71</v>
      </c>
      <c r="H64" s="70" t="s">
        <v>71</v>
      </c>
      <c r="I64" s="70" t="s">
        <v>71</v>
      </c>
      <c r="J64" s="70" t="s">
        <v>71</v>
      </c>
      <c r="K64" s="70" t="s">
        <v>71</v>
      </c>
      <c r="L64" s="70" t="s">
        <v>71</v>
      </c>
      <c r="M64" s="70" t="s">
        <v>71</v>
      </c>
      <c r="N64" s="70" t="s">
        <v>71</v>
      </c>
      <c r="O64" s="70" t="s">
        <v>71</v>
      </c>
      <c r="P64" s="70" t="s">
        <v>71</v>
      </c>
      <c r="Q64" s="70" t="s">
        <v>71</v>
      </c>
      <c r="R64" s="70" t="s">
        <v>71</v>
      </c>
      <c r="S64" s="70" t="s">
        <v>71</v>
      </c>
      <c r="T64" s="70" t="s">
        <v>71</v>
      </c>
      <c r="U64" s="70" t="s">
        <v>71</v>
      </c>
      <c r="V64" s="70" t="s">
        <v>71</v>
      </c>
      <c r="W64" s="70" t="s">
        <v>71</v>
      </c>
      <c r="X64" s="70" t="s">
        <v>71</v>
      </c>
      <c r="Y64" s="70" t="s">
        <v>71</v>
      </c>
      <c r="Z64" s="70" t="s">
        <v>71</v>
      </c>
      <c r="AA64" s="70" t="s">
        <v>71</v>
      </c>
      <c r="AB64" s="70" t="s">
        <v>71</v>
      </c>
      <c r="AC64" s="70" t="s">
        <v>71</v>
      </c>
      <c r="AD64" s="70" t="s">
        <v>71</v>
      </c>
      <c r="AE64" s="70" t="s">
        <v>71</v>
      </c>
      <c r="AF64" s="70" t="s">
        <v>71</v>
      </c>
      <c r="AG64" s="70" t="s">
        <v>71</v>
      </c>
      <c r="AH64" s="70" t="s">
        <v>71</v>
      </c>
      <c r="AI64" s="70" t="s">
        <v>71</v>
      </c>
      <c r="AJ64" s="60"/>
      <c r="AL64" t="str">
        <f t="shared" ca="1" si="0"/>
        <v xml:space="preserve">    (U1)ALERT_REQ_C_EPB_TT_PKB_</v>
      </c>
      <c r="AR64" s="72" t="str">
        <f t="shared" si="3"/>
        <v/>
      </c>
      <c r="AS64" s="72" t="str">
        <f t="shared" si="4"/>
        <v/>
      </c>
      <c r="AT64" s="72" t="str">
        <f t="shared" si="1"/>
        <v/>
      </c>
    </row>
    <row r="65" spans="1:46">
      <c r="B65" s="145"/>
      <c r="C65" s="56">
        <f t="shared" si="2"/>
        <v>59</v>
      </c>
      <c r="D65" s="70" t="s">
        <v>71</v>
      </c>
      <c r="E65" s="70" t="s">
        <v>71</v>
      </c>
      <c r="F65" s="70" t="s">
        <v>71</v>
      </c>
      <c r="G65" s="70" t="s">
        <v>71</v>
      </c>
      <c r="H65" s="70" t="s">
        <v>71</v>
      </c>
      <c r="I65" s="70" t="s">
        <v>71</v>
      </c>
      <c r="J65" s="70" t="s">
        <v>71</v>
      </c>
      <c r="K65" s="70" t="s">
        <v>71</v>
      </c>
      <c r="L65" s="70" t="s">
        <v>71</v>
      </c>
      <c r="M65" s="70" t="s">
        <v>71</v>
      </c>
      <c r="N65" s="70" t="s">
        <v>71</v>
      </c>
      <c r="O65" s="70" t="s">
        <v>71</v>
      </c>
      <c r="P65" s="70" t="s">
        <v>71</v>
      </c>
      <c r="Q65" s="70" t="s">
        <v>71</v>
      </c>
      <c r="R65" s="70" t="s">
        <v>71</v>
      </c>
      <c r="S65" s="70" t="s">
        <v>71</v>
      </c>
      <c r="T65" s="70" t="s">
        <v>71</v>
      </c>
      <c r="U65" s="70" t="s">
        <v>71</v>
      </c>
      <c r="V65" s="70" t="s">
        <v>71</v>
      </c>
      <c r="W65" s="70" t="s">
        <v>71</v>
      </c>
      <c r="X65" s="70" t="s">
        <v>71</v>
      </c>
      <c r="Y65" s="70" t="s">
        <v>71</v>
      </c>
      <c r="Z65" s="70" t="s">
        <v>71</v>
      </c>
      <c r="AA65" s="70" t="s">
        <v>71</v>
      </c>
      <c r="AB65" s="70" t="s">
        <v>71</v>
      </c>
      <c r="AC65" s="70" t="s">
        <v>71</v>
      </c>
      <c r="AD65" s="70" t="s">
        <v>71</v>
      </c>
      <c r="AE65" s="70" t="s">
        <v>71</v>
      </c>
      <c r="AF65" s="70" t="s">
        <v>71</v>
      </c>
      <c r="AG65" s="70" t="s">
        <v>71</v>
      </c>
      <c r="AH65" s="70" t="s">
        <v>71</v>
      </c>
      <c r="AI65" s="70" t="s">
        <v>71</v>
      </c>
      <c r="AJ65" s="60"/>
      <c r="AL65" t="str">
        <f t="shared" ca="1" si="0"/>
        <v xml:space="preserve">    (U1)ALERT_REQ_C_EPB_TT_PKB_</v>
      </c>
      <c r="AR65" s="72" t="str">
        <f t="shared" si="3"/>
        <v/>
      </c>
      <c r="AS65" s="72" t="str">
        <f t="shared" si="4"/>
        <v/>
      </c>
      <c r="AT65" s="72" t="str">
        <f t="shared" si="1"/>
        <v/>
      </c>
    </row>
    <row r="66" spans="1:46">
      <c r="B66" s="145"/>
      <c r="C66" s="56">
        <f t="shared" si="2"/>
        <v>60</v>
      </c>
      <c r="D66" s="70" t="s">
        <v>71</v>
      </c>
      <c r="E66" s="70" t="s">
        <v>71</v>
      </c>
      <c r="F66" s="70" t="s">
        <v>71</v>
      </c>
      <c r="G66" s="70" t="s">
        <v>71</v>
      </c>
      <c r="H66" s="70" t="s">
        <v>71</v>
      </c>
      <c r="I66" s="70" t="s">
        <v>71</v>
      </c>
      <c r="J66" s="70" t="s">
        <v>71</v>
      </c>
      <c r="K66" s="70" t="s">
        <v>71</v>
      </c>
      <c r="L66" s="70" t="s">
        <v>71</v>
      </c>
      <c r="M66" s="70" t="s">
        <v>71</v>
      </c>
      <c r="N66" s="70" t="s">
        <v>71</v>
      </c>
      <c r="O66" s="70" t="s">
        <v>71</v>
      </c>
      <c r="P66" s="70" t="s">
        <v>71</v>
      </c>
      <c r="Q66" s="70" t="s">
        <v>71</v>
      </c>
      <c r="R66" s="70" t="s">
        <v>71</v>
      </c>
      <c r="S66" s="70" t="s">
        <v>71</v>
      </c>
      <c r="T66" s="70" t="s">
        <v>71</v>
      </c>
      <c r="U66" s="70" t="s">
        <v>71</v>
      </c>
      <c r="V66" s="70" t="s">
        <v>71</v>
      </c>
      <c r="W66" s="70" t="s">
        <v>71</v>
      </c>
      <c r="X66" s="70" t="s">
        <v>71</v>
      </c>
      <c r="Y66" s="70" t="s">
        <v>71</v>
      </c>
      <c r="Z66" s="70" t="s">
        <v>71</v>
      </c>
      <c r="AA66" s="70" t="s">
        <v>71</v>
      </c>
      <c r="AB66" s="70" t="s">
        <v>71</v>
      </c>
      <c r="AC66" s="70" t="s">
        <v>71</v>
      </c>
      <c r="AD66" s="70" t="s">
        <v>71</v>
      </c>
      <c r="AE66" s="70" t="s">
        <v>71</v>
      </c>
      <c r="AF66" s="70" t="s">
        <v>71</v>
      </c>
      <c r="AG66" s="70" t="s">
        <v>71</v>
      </c>
      <c r="AH66" s="70" t="s">
        <v>71</v>
      </c>
      <c r="AI66" s="70" t="s">
        <v>71</v>
      </c>
      <c r="AJ66" s="60"/>
      <c r="AL66" t="str">
        <f t="shared" ca="1" si="0"/>
        <v xml:space="preserve">    (U1)ALERT_REQ_C_EPB_TT_PKB_</v>
      </c>
      <c r="AR66" s="72" t="str">
        <f t="shared" si="3"/>
        <v/>
      </c>
      <c r="AS66" s="72" t="str">
        <f t="shared" si="4"/>
        <v/>
      </c>
      <c r="AT66" s="72" t="str">
        <f t="shared" si="1"/>
        <v/>
      </c>
    </row>
    <row r="67" spans="1:46">
      <c r="B67" s="145"/>
      <c r="C67" s="56">
        <f t="shared" si="2"/>
        <v>61</v>
      </c>
      <c r="D67" s="70" t="s">
        <v>71</v>
      </c>
      <c r="E67" s="70" t="s">
        <v>71</v>
      </c>
      <c r="F67" s="70" t="s">
        <v>71</v>
      </c>
      <c r="G67" s="70" t="s">
        <v>71</v>
      </c>
      <c r="H67" s="70" t="s">
        <v>71</v>
      </c>
      <c r="I67" s="70" t="s">
        <v>71</v>
      </c>
      <c r="J67" s="70" t="s">
        <v>71</v>
      </c>
      <c r="K67" s="70" t="s">
        <v>71</v>
      </c>
      <c r="L67" s="70" t="s">
        <v>71</v>
      </c>
      <c r="M67" s="70" t="s">
        <v>71</v>
      </c>
      <c r="N67" s="70" t="s">
        <v>71</v>
      </c>
      <c r="O67" s="70" t="s">
        <v>71</v>
      </c>
      <c r="P67" s="70" t="s">
        <v>71</v>
      </c>
      <c r="Q67" s="70" t="s">
        <v>71</v>
      </c>
      <c r="R67" s="70" t="s">
        <v>71</v>
      </c>
      <c r="S67" s="70" t="s">
        <v>71</v>
      </c>
      <c r="T67" s="70" t="s">
        <v>71</v>
      </c>
      <c r="U67" s="70" t="s">
        <v>71</v>
      </c>
      <c r="V67" s="70" t="s">
        <v>71</v>
      </c>
      <c r="W67" s="70" t="s">
        <v>71</v>
      </c>
      <c r="X67" s="70" t="s">
        <v>71</v>
      </c>
      <c r="Y67" s="70" t="s">
        <v>71</v>
      </c>
      <c r="Z67" s="70" t="s">
        <v>71</v>
      </c>
      <c r="AA67" s="70" t="s">
        <v>71</v>
      </c>
      <c r="AB67" s="70" t="s">
        <v>71</v>
      </c>
      <c r="AC67" s="70" t="s">
        <v>71</v>
      </c>
      <c r="AD67" s="70" t="s">
        <v>71</v>
      </c>
      <c r="AE67" s="70" t="s">
        <v>71</v>
      </c>
      <c r="AF67" s="70" t="s">
        <v>71</v>
      </c>
      <c r="AG67" s="70" t="s">
        <v>71</v>
      </c>
      <c r="AH67" s="70" t="s">
        <v>71</v>
      </c>
      <c r="AI67" s="70" t="s">
        <v>71</v>
      </c>
      <c r="AJ67" s="60"/>
      <c r="AL67" t="str">
        <f t="shared" ca="1" si="0"/>
        <v xml:space="preserve">    (U1)ALERT_REQ_C_EPB_TT_PKB_</v>
      </c>
      <c r="AR67" s="72" t="str">
        <f t="shared" si="3"/>
        <v/>
      </c>
      <c r="AS67" s="72" t="str">
        <f t="shared" si="4"/>
        <v/>
      </c>
      <c r="AT67" s="72" t="str">
        <f t="shared" si="1"/>
        <v/>
      </c>
    </row>
    <row r="68" spans="1:46">
      <c r="B68" s="145"/>
      <c r="C68" s="56">
        <f t="shared" si="2"/>
        <v>62</v>
      </c>
      <c r="D68" s="70" t="s">
        <v>71</v>
      </c>
      <c r="E68" s="70" t="s">
        <v>71</v>
      </c>
      <c r="F68" s="70" t="s">
        <v>71</v>
      </c>
      <c r="G68" s="70" t="s">
        <v>71</v>
      </c>
      <c r="H68" s="70" t="s">
        <v>71</v>
      </c>
      <c r="I68" s="70" t="s">
        <v>71</v>
      </c>
      <c r="J68" s="70" t="s">
        <v>71</v>
      </c>
      <c r="K68" s="70" t="s">
        <v>71</v>
      </c>
      <c r="L68" s="70" t="s">
        <v>71</v>
      </c>
      <c r="M68" s="70" t="s">
        <v>71</v>
      </c>
      <c r="N68" s="70" t="s">
        <v>71</v>
      </c>
      <c r="O68" s="70" t="s">
        <v>71</v>
      </c>
      <c r="P68" s="70" t="s">
        <v>71</v>
      </c>
      <c r="Q68" s="70" t="s">
        <v>71</v>
      </c>
      <c r="R68" s="70" t="s">
        <v>71</v>
      </c>
      <c r="S68" s="70" t="s">
        <v>71</v>
      </c>
      <c r="T68" s="70" t="s">
        <v>71</v>
      </c>
      <c r="U68" s="70" t="s">
        <v>71</v>
      </c>
      <c r="V68" s="70" t="s">
        <v>71</v>
      </c>
      <c r="W68" s="70" t="s">
        <v>71</v>
      </c>
      <c r="X68" s="70" t="s">
        <v>71</v>
      </c>
      <c r="Y68" s="70" t="s">
        <v>71</v>
      </c>
      <c r="Z68" s="70" t="s">
        <v>71</v>
      </c>
      <c r="AA68" s="70" t="s">
        <v>71</v>
      </c>
      <c r="AB68" s="70" t="s">
        <v>71</v>
      </c>
      <c r="AC68" s="70" t="s">
        <v>71</v>
      </c>
      <c r="AD68" s="70" t="s">
        <v>71</v>
      </c>
      <c r="AE68" s="70" t="s">
        <v>71</v>
      </c>
      <c r="AF68" s="70" t="s">
        <v>71</v>
      </c>
      <c r="AG68" s="70" t="s">
        <v>71</v>
      </c>
      <c r="AH68" s="70" t="s">
        <v>71</v>
      </c>
      <c r="AI68" s="70" t="s">
        <v>71</v>
      </c>
      <c r="AJ68" s="60"/>
      <c r="AL68" t="str">
        <f t="shared" ca="1" si="0"/>
        <v xml:space="preserve">    (U1)ALERT_REQ_C_EPB_TT_PKB_</v>
      </c>
      <c r="AR68" s="72" t="str">
        <f t="shared" si="3"/>
        <v/>
      </c>
      <c r="AS68" s="72" t="str">
        <f t="shared" si="4"/>
        <v/>
      </c>
      <c r="AT68" s="72" t="str">
        <f t="shared" si="1"/>
        <v/>
      </c>
    </row>
    <row r="69" spans="1:46">
      <c r="B69" s="146"/>
      <c r="C69" s="56">
        <f t="shared" si="2"/>
        <v>63</v>
      </c>
      <c r="D69" s="70" t="s">
        <v>71</v>
      </c>
      <c r="E69" s="70" t="s">
        <v>71</v>
      </c>
      <c r="F69" s="70" t="s">
        <v>71</v>
      </c>
      <c r="G69" s="70" t="s">
        <v>71</v>
      </c>
      <c r="H69" s="70" t="s">
        <v>71</v>
      </c>
      <c r="I69" s="70" t="s">
        <v>71</v>
      </c>
      <c r="J69" s="70" t="s">
        <v>71</v>
      </c>
      <c r="K69" s="70" t="s">
        <v>71</v>
      </c>
      <c r="L69" s="70" t="s">
        <v>71</v>
      </c>
      <c r="M69" s="70" t="s">
        <v>71</v>
      </c>
      <c r="N69" s="70" t="s">
        <v>71</v>
      </c>
      <c r="O69" s="70" t="s">
        <v>71</v>
      </c>
      <c r="P69" s="70" t="s">
        <v>71</v>
      </c>
      <c r="Q69" s="70" t="s">
        <v>71</v>
      </c>
      <c r="R69" s="70" t="s">
        <v>71</v>
      </c>
      <c r="S69" s="70" t="s">
        <v>71</v>
      </c>
      <c r="T69" s="70" t="s">
        <v>71</v>
      </c>
      <c r="U69" s="70" t="s">
        <v>71</v>
      </c>
      <c r="V69" s="70" t="s">
        <v>71</v>
      </c>
      <c r="W69" s="70" t="s">
        <v>71</v>
      </c>
      <c r="X69" s="70" t="s">
        <v>71</v>
      </c>
      <c r="Y69" s="70" t="s">
        <v>71</v>
      </c>
      <c r="Z69" s="70" t="s">
        <v>71</v>
      </c>
      <c r="AA69" s="70" t="s">
        <v>71</v>
      </c>
      <c r="AB69" s="70" t="s">
        <v>71</v>
      </c>
      <c r="AC69" s="70" t="s">
        <v>71</v>
      </c>
      <c r="AD69" s="70" t="s">
        <v>71</v>
      </c>
      <c r="AE69" s="70" t="s">
        <v>71</v>
      </c>
      <c r="AF69" s="70" t="s">
        <v>71</v>
      </c>
      <c r="AG69" s="70" t="s">
        <v>71</v>
      </c>
      <c r="AH69" s="70" t="s">
        <v>71</v>
      </c>
      <c r="AI69" s="70" t="s">
        <v>71</v>
      </c>
      <c r="AJ69" s="60"/>
      <c r="AL69" t="str">
        <f t="shared" ca="1" si="0"/>
        <v xml:space="preserve">    (U1)ALERT_REQ_C_EPB_TT_PKB_</v>
      </c>
      <c r="AR69" s="72" t="str">
        <f t="shared" si="3"/>
        <v/>
      </c>
      <c r="AS69" s="72" t="str">
        <f t="shared" si="4"/>
        <v/>
      </c>
      <c r="AT69" s="72" t="str">
        <f t="shared" si="1"/>
        <v/>
      </c>
    </row>
    <row r="70" spans="1:46" ht="14.25" thickBot="1">
      <c r="A70" s="65" t="s">
        <v>68</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47" t="str">
        <f ca="1">IF(B6&lt;&gt;"",B6,"")</f>
        <v>Table TT_PKB</v>
      </c>
      <c r="C71" s="56">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0</v>
      </c>
      <c r="AJ71" s="56" t="str">
        <f t="shared" ref="AJ71:AJ134" si="7">IF(AJ6&lt;&gt;"",AJ6,"")</f>
        <v>UNKNOWN</v>
      </c>
      <c r="AK71" s="69"/>
      <c r="AL71" s="69" t="str">
        <f>BIN2HEX(AB71&amp;AC71&amp;AD71&amp;AE71&amp;AF71&amp;AG71&amp;AH71&amp;AI71,2)</f>
        <v>00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5"/>
      <c r="C72" s="56">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0</v>
      </c>
      <c r="AI72" s="137">
        <f t="shared" si="6"/>
        <v>1</v>
      </c>
      <c r="AJ72" s="56" t="str">
        <f t="shared" si="7"/>
        <v>UNKNOWN</v>
      </c>
      <c r="AK72" s="69"/>
      <c r="AL72" s="69" t="str">
        <f t="shared" ref="AL72:AL134" si="10">BIN2HEX(AB72&amp;AC72&amp;AD72&amp;AE72&amp;AF72&amp;AG72&amp;AH72&amp;AI72,2)</f>
        <v>01</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(U4)0x00000001U,                                                           /* 01 UNKNOWN                                         */</v>
      </c>
    </row>
    <row r="73" spans="1:46">
      <c r="B73" s="145"/>
      <c r="C73" s="56">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1</v>
      </c>
      <c r="AI73" s="137">
        <f t="shared" si="6"/>
        <v>0</v>
      </c>
      <c r="AJ73" s="56" t="str">
        <f t="shared" si="7"/>
        <v>UNKNOWN</v>
      </c>
      <c r="AK73" s="69"/>
      <c r="AL73" s="69" t="str">
        <f t="shared" si="10"/>
        <v>02</v>
      </c>
      <c r="AM73" s="71" t="str">
        <f t="shared" si="11"/>
        <v>00</v>
      </c>
      <c r="AN73" s="71" t="str">
        <f t="shared" si="12"/>
        <v>00</v>
      </c>
      <c r="AO73" s="71" t="str">
        <f t="shared" si="13"/>
        <v>00</v>
      </c>
      <c r="AQ73" t="str">
        <f t="shared" si="8"/>
        <v xml:space="preserve">    (U4)0x00000002U,                                                           /* 02 UNKNOWN                                         */</v>
      </c>
    </row>
    <row r="74" spans="1:46">
      <c r="B74" s="145"/>
      <c r="C74" s="56">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0</v>
      </c>
      <c r="AG74" s="137">
        <f t="shared" si="6"/>
        <v>0</v>
      </c>
      <c r="AH74" s="137">
        <f t="shared" si="6"/>
        <v>1</v>
      </c>
      <c r="AI74" s="137">
        <f t="shared" si="6"/>
        <v>1</v>
      </c>
      <c r="AJ74" s="56" t="str">
        <f t="shared" si="7"/>
        <v>UNKNOWN</v>
      </c>
      <c r="AK74" s="69"/>
      <c r="AL74" s="69" t="str">
        <f t="shared" si="10"/>
        <v>03</v>
      </c>
      <c r="AM74" s="71" t="str">
        <f t="shared" si="11"/>
        <v>00</v>
      </c>
      <c r="AN74" s="71" t="str">
        <f t="shared" si="12"/>
        <v>00</v>
      </c>
      <c r="AO74" s="71" t="str">
        <f t="shared" si="13"/>
        <v>00</v>
      </c>
      <c r="AQ74" t="str">
        <f t="shared" si="8"/>
        <v xml:space="preserve">    (U4)0x00000003U,                                                           /* 03 UNKNOWN                                         */</v>
      </c>
    </row>
    <row r="75" spans="1:46">
      <c r="B75" s="145"/>
      <c r="C75" s="56">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0</v>
      </c>
      <c r="AG75" s="137">
        <f t="shared" si="6"/>
        <v>1</v>
      </c>
      <c r="AH75" s="137">
        <f t="shared" si="6"/>
        <v>0</v>
      </c>
      <c r="AI75" s="137">
        <f t="shared" si="6"/>
        <v>0</v>
      </c>
      <c r="AJ75" s="56" t="str">
        <f t="shared" si="7"/>
        <v>UNKNOWN</v>
      </c>
      <c r="AK75" s="69"/>
      <c r="AL75" s="69" t="str">
        <f t="shared" si="10"/>
        <v>04</v>
      </c>
      <c r="AM75" s="71" t="str">
        <f t="shared" si="11"/>
        <v>00</v>
      </c>
      <c r="AN75" s="71" t="str">
        <f t="shared" si="12"/>
        <v>00</v>
      </c>
      <c r="AO75" s="71" t="str">
        <f t="shared" si="13"/>
        <v>00</v>
      </c>
      <c r="AQ75" t="str">
        <f t="shared" si="8"/>
        <v xml:space="preserve">    (U4)0x00000004U,                                                           /* 04 UNKNOWN                                         */</v>
      </c>
    </row>
    <row r="76" spans="1:46">
      <c r="B76" s="145"/>
      <c r="C76" s="56">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0</v>
      </c>
      <c r="AG76" s="137">
        <f t="shared" si="6"/>
        <v>1</v>
      </c>
      <c r="AH76" s="137">
        <f t="shared" si="6"/>
        <v>0</v>
      </c>
      <c r="AI76" s="137">
        <f t="shared" si="6"/>
        <v>1</v>
      </c>
      <c r="AJ76" s="56" t="str">
        <f t="shared" si="7"/>
        <v>UNKNOWN</v>
      </c>
      <c r="AK76" s="69"/>
      <c r="AL76" s="69" t="str">
        <f t="shared" si="10"/>
        <v>05</v>
      </c>
      <c r="AM76" s="71" t="str">
        <f t="shared" si="11"/>
        <v>00</v>
      </c>
      <c r="AN76" s="71" t="str">
        <f t="shared" si="12"/>
        <v>00</v>
      </c>
      <c r="AO76" s="71" t="str">
        <f t="shared" si="13"/>
        <v>00</v>
      </c>
      <c r="AQ76" t="str">
        <f t="shared" si="8"/>
        <v xml:space="preserve">    (U4)0x00000005U,                                                           /* 05 UNKNOWN                                         */</v>
      </c>
    </row>
    <row r="77" spans="1:46">
      <c r="B77" s="145"/>
      <c r="C77" s="56">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1</v>
      </c>
      <c r="AH77" s="137">
        <f t="shared" si="6"/>
        <v>1</v>
      </c>
      <c r="AI77" s="137">
        <f t="shared" si="6"/>
        <v>0</v>
      </c>
      <c r="AJ77" s="56" t="str">
        <f t="shared" si="7"/>
        <v>UNKNOWN</v>
      </c>
      <c r="AK77" s="69"/>
      <c r="AL77" s="69" t="str">
        <f t="shared" si="10"/>
        <v>06</v>
      </c>
      <c r="AM77" s="71" t="str">
        <f t="shared" si="11"/>
        <v>00</v>
      </c>
      <c r="AN77" s="71" t="str">
        <f t="shared" si="12"/>
        <v>00</v>
      </c>
      <c r="AO77" s="71" t="str">
        <f t="shared" si="13"/>
        <v>00</v>
      </c>
      <c r="AQ77" t="str">
        <f t="shared" si="8"/>
        <v xml:space="preserve">    (U4)0x00000006U,                                                           /* 06 UNKNOWN                                         */</v>
      </c>
    </row>
    <row r="78" spans="1:46">
      <c r="B78" s="145"/>
      <c r="C78" s="56">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1</v>
      </c>
      <c r="AH78" s="137">
        <f t="shared" si="6"/>
        <v>1</v>
      </c>
      <c r="AI78" s="137">
        <f t="shared" ref="AI78" si="14">IF(AI13=1,1,0)</f>
        <v>1</v>
      </c>
      <c r="AJ78" s="56" t="str">
        <f t="shared" si="7"/>
        <v>UNKNOWN</v>
      </c>
      <c r="AK78" s="69"/>
      <c r="AL78" s="69" t="str">
        <f t="shared" si="10"/>
        <v>07</v>
      </c>
      <c r="AM78" s="71" t="str">
        <f t="shared" si="11"/>
        <v>00</v>
      </c>
      <c r="AN78" s="71" t="str">
        <f t="shared" si="12"/>
        <v>00</v>
      </c>
      <c r="AO78" s="71" t="str">
        <f t="shared" si="13"/>
        <v>00</v>
      </c>
      <c r="AQ78" t="str">
        <f t="shared" si="8"/>
        <v xml:space="preserve">    (U4)0x00000007U,                                                           /* 07 UNKNOWN                                         */</v>
      </c>
    </row>
    <row r="79" spans="1:46">
      <c r="B79" s="145"/>
      <c r="C79" s="56">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1</v>
      </c>
      <c r="AG79" s="137">
        <f t="shared" si="15"/>
        <v>0</v>
      </c>
      <c r="AH79" s="137">
        <f t="shared" si="15"/>
        <v>0</v>
      </c>
      <c r="AI79" s="137">
        <f t="shared" si="15"/>
        <v>0</v>
      </c>
      <c r="AJ79" s="56" t="str">
        <f t="shared" si="7"/>
        <v>UNKNOWN</v>
      </c>
      <c r="AK79" s="69"/>
      <c r="AL79" s="69" t="str">
        <f t="shared" si="10"/>
        <v>08</v>
      </c>
      <c r="AM79" s="71" t="str">
        <f t="shared" si="11"/>
        <v>00</v>
      </c>
      <c r="AN79" s="71" t="str">
        <f t="shared" si="12"/>
        <v>00</v>
      </c>
      <c r="AO79" s="71" t="str">
        <f t="shared" si="13"/>
        <v>00</v>
      </c>
      <c r="AQ79" t="str">
        <f t="shared" si="8"/>
        <v xml:space="preserve">    (U4)0x00000008U,                                                           /* 08 UNKNOWN                                         */</v>
      </c>
    </row>
    <row r="80" spans="1:46">
      <c r="B80" s="145"/>
      <c r="C80" s="56">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1</v>
      </c>
      <c r="AG80" s="137">
        <f t="shared" si="15"/>
        <v>0</v>
      </c>
      <c r="AH80" s="137">
        <f t="shared" si="15"/>
        <v>0</v>
      </c>
      <c r="AI80" s="137">
        <f t="shared" si="15"/>
        <v>1</v>
      </c>
      <c r="AJ80" s="56" t="str">
        <f t="shared" si="7"/>
        <v>UNKNOWN</v>
      </c>
      <c r="AK80" s="69"/>
      <c r="AL80" s="69" t="str">
        <f t="shared" si="10"/>
        <v>09</v>
      </c>
      <c r="AM80" s="71" t="str">
        <f t="shared" si="11"/>
        <v>00</v>
      </c>
      <c r="AN80" s="71" t="str">
        <f t="shared" si="12"/>
        <v>00</v>
      </c>
      <c r="AO80" s="71" t="str">
        <f t="shared" si="13"/>
        <v>00</v>
      </c>
      <c r="AQ80" t="str">
        <f t="shared" si="8"/>
        <v xml:space="preserve">    (U4)0x00000009U,                                                           /* 09 UNKNOWN                                         */</v>
      </c>
    </row>
    <row r="81" spans="2:43">
      <c r="B81" s="145"/>
      <c r="C81" s="56">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1</v>
      </c>
      <c r="AG81" s="137">
        <f t="shared" si="15"/>
        <v>0</v>
      </c>
      <c r="AH81" s="137">
        <f t="shared" si="15"/>
        <v>1</v>
      </c>
      <c r="AI81" s="137">
        <f t="shared" si="15"/>
        <v>0</v>
      </c>
      <c r="AJ81" s="56" t="str">
        <f t="shared" si="7"/>
        <v>UNKNOWN</v>
      </c>
      <c r="AK81" s="69"/>
      <c r="AL81" s="69" t="str">
        <f t="shared" si="10"/>
        <v>0A</v>
      </c>
      <c r="AM81" s="71" t="str">
        <f t="shared" si="11"/>
        <v>00</v>
      </c>
      <c r="AN81" s="71" t="str">
        <f t="shared" si="12"/>
        <v>00</v>
      </c>
      <c r="AO81" s="71" t="str">
        <f t="shared" si="13"/>
        <v>00</v>
      </c>
      <c r="AQ81" t="str">
        <f t="shared" si="8"/>
        <v xml:space="preserve">    (U4)0x0000000AU,                                                           /* 10 UNKNOWN                                         */</v>
      </c>
    </row>
    <row r="82" spans="2:43">
      <c r="B82" s="145"/>
      <c r="C82" s="56">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1</v>
      </c>
      <c r="AG82" s="137">
        <f t="shared" si="15"/>
        <v>0</v>
      </c>
      <c r="AH82" s="137">
        <f t="shared" si="15"/>
        <v>1</v>
      </c>
      <c r="AI82" s="137">
        <f t="shared" si="15"/>
        <v>1</v>
      </c>
      <c r="AJ82" s="56" t="str">
        <f t="shared" si="7"/>
        <v>UNKNOWN</v>
      </c>
      <c r="AK82" s="69"/>
      <c r="AL82" s="69" t="str">
        <f t="shared" si="10"/>
        <v>0B</v>
      </c>
      <c r="AM82" s="71" t="str">
        <f t="shared" si="11"/>
        <v>00</v>
      </c>
      <c r="AN82" s="71" t="str">
        <f t="shared" si="12"/>
        <v>00</v>
      </c>
      <c r="AO82" s="71" t="str">
        <f t="shared" si="13"/>
        <v>00</v>
      </c>
      <c r="AQ82" t="str">
        <f t="shared" si="8"/>
        <v xml:space="preserve">    (U4)0x0000000BU,                                                           /* 11 UNKNOWN                                         */</v>
      </c>
    </row>
    <row r="83" spans="2:43">
      <c r="B83" s="145"/>
      <c r="C83" s="56">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1</v>
      </c>
      <c r="AG83" s="137">
        <f t="shared" si="15"/>
        <v>1</v>
      </c>
      <c r="AH83" s="137">
        <f t="shared" si="15"/>
        <v>0</v>
      </c>
      <c r="AI83" s="137">
        <f t="shared" si="15"/>
        <v>0</v>
      </c>
      <c r="AJ83" s="56" t="str">
        <f t="shared" si="7"/>
        <v>UNKNOWN</v>
      </c>
      <c r="AK83" s="69"/>
      <c r="AL83" s="69" t="str">
        <f t="shared" si="10"/>
        <v>0C</v>
      </c>
      <c r="AM83" s="71" t="str">
        <f t="shared" si="11"/>
        <v>00</v>
      </c>
      <c r="AN83" s="71" t="str">
        <f t="shared" si="12"/>
        <v>00</v>
      </c>
      <c r="AO83" s="71" t="str">
        <f t="shared" si="13"/>
        <v>00</v>
      </c>
      <c r="AQ83" t="str">
        <f t="shared" si="8"/>
        <v xml:space="preserve">    (U4)0x0000000CU,                                                           /* 12 UNKNOWN                                         */</v>
      </c>
    </row>
    <row r="84" spans="2:43">
      <c r="B84" s="145"/>
      <c r="C84" s="56">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1</v>
      </c>
      <c r="AG84" s="137">
        <f t="shared" si="15"/>
        <v>1</v>
      </c>
      <c r="AH84" s="137">
        <f t="shared" si="15"/>
        <v>0</v>
      </c>
      <c r="AI84" s="137">
        <f t="shared" si="15"/>
        <v>1</v>
      </c>
      <c r="AJ84" s="56" t="str">
        <f t="shared" si="7"/>
        <v>UNKNOWN</v>
      </c>
      <c r="AK84" s="69"/>
      <c r="AL84" s="69" t="str">
        <f t="shared" si="10"/>
        <v>0D</v>
      </c>
      <c r="AM84" s="71" t="str">
        <f t="shared" si="11"/>
        <v>00</v>
      </c>
      <c r="AN84" s="71" t="str">
        <f t="shared" si="12"/>
        <v>00</v>
      </c>
      <c r="AO84" s="71" t="str">
        <f t="shared" si="13"/>
        <v>00</v>
      </c>
      <c r="AQ84" t="str">
        <f t="shared" si="8"/>
        <v xml:space="preserve">    (U4)0x0000000DU,                                                           /* 13 UNKNOWN                                         */</v>
      </c>
    </row>
    <row r="85" spans="2:43">
      <c r="B85" s="145"/>
      <c r="C85" s="56">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1</v>
      </c>
      <c r="AG85" s="137">
        <f t="shared" si="15"/>
        <v>1</v>
      </c>
      <c r="AH85" s="137">
        <f t="shared" si="15"/>
        <v>1</v>
      </c>
      <c r="AI85" s="137">
        <f t="shared" si="15"/>
        <v>0</v>
      </c>
      <c r="AJ85" s="56" t="str">
        <f t="shared" si="7"/>
        <v>UNKNOWN</v>
      </c>
      <c r="AK85" s="69"/>
      <c r="AL85" s="69" t="str">
        <f t="shared" si="10"/>
        <v>0E</v>
      </c>
      <c r="AM85" s="71" t="str">
        <f t="shared" si="11"/>
        <v>00</v>
      </c>
      <c r="AN85" s="71" t="str">
        <f t="shared" si="12"/>
        <v>00</v>
      </c>
      <c r="AO85" s="71" t="str">
        <f t="shared" si="13"/>
        <v>00</v>
      </c>
      <c r="AQ85" t="str">
        <f t="shared" si="8"/>
        <v xml:space="preserve">    (U4)0x0000000EU,                                                           /* 14 UNKNOWN                                         */</v>
      </c>
    </row>
    <row r="86" spans="2:43">
      <c r="B86" s="145"/>
      <c r="C86" s="56">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1</v>
      </c>
      <c r="AG86" s="137">
        <f t="shared" si="15"/>
        <v>1</v>
      </c>
      <c r="AH86" s="137">
        <f t="shared" si="15"/>
        <v>1</v>
      </c>
      <c r="AI86" s="137">
        <f t="shared" ref="AI86" si="16">IF(AI21=1,1,0)</f>
        <v>1</v>
      </c>
      <c r="AJ86" s="56" t="str">
        <f t="shared" si="7"/>
        <v>UNKNOWN</v>
      </c>
      <c r="AK86" s="69"/>
      <c r="AL86" s="69" t="str">
        <f t="shared" si="10"/>
        <v>0F</v>
      </c>
      <c r="AM86" s="71" t="str">
        <f t="shared" si="11"/>
        <v>00</v>
      </c>
      <c r="AN86" s="71" t="str">
        <f t="shared" si="12"/>
        <v>00</v>
      </c>
      <c r="AO86" s="71" t="str">
        <f t="shared" si="13"/>
        <v>00</v>
      </c>
      <c r="AQ86" t="str">
        <f t="shared" si="8"/>
        <v xml:space="preserve">    (U4)0x0000000FU,                                                           /* 15 UNKNOWN                                         */</v>
      </c>
    </row>
    <row r="87" spans="2:43">
      <c r="B87" s="145"/>
      <c r="C87" s="56">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1</v>
      </c>
      <c r="AF87" s="137">
        <f t="shared" si="17"/>
        <v>0</v>
      </c>
      <c r="AG87" s="137">
        <f t="shared" si="17"/>
        <v>0</v>
      </c>
      <c r="AH87" s="137">
        <f t="shared" si="17"/>
        <v>0</v>
      </c>
      <c r="AI87" s="137">
        <f t="shared" si="17"/>
        <v>0</v>
      </c>
      <c r="AJ87" s="56" t="str">
        <f t="shared" si="7"/>
        <v>UNKNOWN</v>
      </c>
      <c r="AK87" s="69"/>
      <c r="AL87" s="69" t="str">
        <f t="shared" si="10"/>
        <v>10</v>
      </c>
      <c r="AM87" s="71" t="str">
        <f t="shared" si="11"/>
        <v>00</v>
      </c>
      <c r="AN87" s="71" t="str">
        <f t="shared" si="12"/>
        <v>00</v>
      </c>
      <c r="AO87" s="71" t="str">
        <f t="shared" si="13"/>
        <v>00</v>
      </c>
      <c r="AQ87" t="str">
        <f t="shared" si="8"/>
        <v xml:space="preserve">    (U4)0x00000010U,                                                           /* 16 UNKNOWN                                         */</v>
      </c>
    </row>
    <row r="88" spans="2:43">
      <c r="B88" s="145"/>
      <c r="C88" s="56">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1</v>
      </c>
      <c r="AF88" s="137">
        <f t="shared" si="17"/>
        <v>0</v>
      </c>
      <c r="AG88" s="137">
        <f t="shared" si="17"/>
        <v>0</v>
      </c>
      <c r="AH88" s="137">
        <f t="shared" si="17"/>
        <v>0</v>
      </c>
      <c r="AI88" s="137">
        <f t="shared" si="17"/>
        <v>1</v>
      </c>
      <c r="AJ88" s="56" t="str">
        <f t="shared" si="7"/>
        <v>TT_ON</v>
      </c>
      <c r="AK88" s="69"/>
      <c r="AL88" s="69" t="str">
        <f t="shared" si="10"/>
        <v>11</v>
      </c>
      <c r="AM88" s="71" t="str">
        <f t="shared" si="11"/>
        <v>00</v>
      </c>
      <c r="AN88" s="71" t="str">
        <f t="shared" si="12"/>
        <v>00</v>
      </c>
      <c r="AO88" s="71" t="str">
        <f t="shared" si="13"/>
        <v>00</v>
      </c>
      <c r="AQ88" t="str">
        <f t="shared" si="8"/>
        <v xml:space="preserve">    (U4)0x00000011U,                                                           /* 17 TT_ON                                           */</v>
      </c>
    </row>
    <row r="89" spans="2:43">
      <c r="B89" s="145"/>
      <c r="C89" s="56">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1</v>
      </c>
      <c r="AF89" s="137">
        <f t="shared" si="17"/>
        <v>0</v>
      </c>
      <c r="AG89" s="137">
        <f t="shared" si="17"/>
        <v>0</v>
      </c>
      <c r="AH89" s="137">
        <f t="shared" si="17"/>
        <v>1</v>
      </c>
      <c r="AI89" s="137">
        <f t="shared" si="17"/>
        <v>0</v>
      </c>
      <c r="AJ89" s="56" t="str">
        <f t="shared" si="7"/>
        <v>FLASH_1HZ</v>
      </c>
      <c r="AK89" s="69"/>
      <c r="AL89" s="69" t="str">
        <f t="shared" si="10"/>
        <v>12</v>
      </c>
      <c r="AM89" s="71" t="str">
        <f t="shared" si="11"/>
        <v>00</v>
      </c>
      <c r="AN89" s="71" t="str">
        <f t="shared" si="12"/>
        <v>00</v>
      </c>
      <c r="AO89" s="71" t="str">
        <f t="shared" si="13"/>
        <v>00</v>
      </c>
      <c r="AQ89" t="str">
        <f t="shared" si="8"/>
        <v xml:space="preserve">    (U4)0x00000012U,                                                           /* 18 FLASH_1HZ                                       */</v>
      </c>
    </row>
    <row r="90" spans="2:43">
      <c r="B90" s="145"/>
      <c r="C90" s="56">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1</v>
      </c>
      <c r="AF90" s="137">
        <f t="shared" si="17"/>
        <v>0</v>
      </c>
      <c r="AG90" s="137">
        <f t="shared" si="17"/>
        <v>0</v>
      </c>
      <c r="AH90" s="137">
        <f t="shared" si="17"/>
        <v>1</v>
      </c>
      <c r="AI90" s="137">
        <f t="shared" si="17"/>
        <v>1</v>
      </c>
      <c r="AJ90" s="56" t="str">
        <f t="shared" si="7"/>
        <v>FLASH_2HZ</v>
      </c>
      <c r="AK90" s="69"/>
      <c r="AL90" s="69" t="str">
        <f t="shared" si="10"/>
        <v>13</v>
      </c>
      <c r="AM90" s="71" t="str">
        <f t="shared" si="11"/>
        <v>00</v>
      </c>
      <c r="AN90" s="71" t="str">
        <f t="shared" si="12"/>
        <v>00</v>
      </c>
      <c r="AO90" s="71" t="str">
        <f t="shared" si="13"/>
        <v>00</v>
      </c>
      <c r="AQ90" t="str">
        <f t="shared" si="8"/>
        <v xml:space="preserve">    (U4)0x00000013U,                                                           /* 19 FLASH_2HZ                                       */</v>
      </c>
    </row>
    <row r="91" spans="2:43">
      <c r="B91" s="145"/>
      <c r="C91" s="56">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1</v>
      </c>
      <c r="AF91" s="137">
        <f t="shared" si="17"/>
        <v>0</v>
      </c>
      <c r="AG91" s="137">
        <f t="shared" si="17"/>
        <v>1</v>
      </c>
      <c r="AH91" s="137">
        <f t="shared" si="17"/>
        <v>0</v>
      </c>
      <c r="AI91" s="137">
        <f t="shared" si="17"/>
        <v>0</v>
      </c>
      <c r="AJ91" s="56" t="str">
        <f t="shared" si="7"/>
        <v>FLASH_4HZ</v>
      </c>
      <c r="AK91" s="69"/>
      <c r="AL91" s="69" t="str">
        <f t="shared" si="10"/>
        <v>14</v>
      </c>
      <c r="AM91" s="71" t="str">
        <f t="shared" si="11"/>
        <v>00</v>
      </c>
      <c r="AN91" s="71" t="str">
        <f t="shared" si="12"/>
        <v>00</v>
      </c>
      <c r="AO91" s="71" t="str">
        <f t="shared" si="13"/>
        <v>00</v>
      </c>
      <c r="AQ91" t="str">
        <f t="shared" si="8"/>
        <v xml:space="preserve">    (U4)0x00000014U,                                                           /* 20 FLASH_4HZ                                       */</v>
      </c>
    </row>
    <row r="92" spans="2:43">
      <c r="B92" s="145"/>
      <c r="C92" s="56">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1</v>
      </c>
      <c r="AF92" s="137">
        <f t="shared" si="17"/>
        <v>0</v>
      </c>
      <c r="AG92" s="137">
        <f t="shared" si="17"/>
        <v>1</v>
      </c>
      <c r="AH92" s="137">
        <f t="shared" si="17"/>
        <v>0</v>
      </c>
      <c r="AI92" s="137">
        <f t="shared" si="17"/>
        <v>1</v>
      </c>
      <c r="AJ92" s="56" t="str">
        <f t="shared" si="7"/>
        <v>UNKNOWN</v>
      </c>
      <c r="AK92" s="69"/>
      <c r="AL92" s="69" t="str">
        <f t="shared" si="10"/>
        <v>15</v>
      </c>
      <c r="AM92" s="71" t="str">
        <f t="shared" si="11"/>
        <v>00</v>
      </c>
      <c r="AN92" s="71" t="str">
        <f t="shared" si="12"/>
        <v>00</v>
      </c>
      <c r="AO92" s="71" t="str">
        <f t="shared" si="13"/>
        <v>00</v>
      </c>
      <c r="AQ92" t="str">
        <f t="shared" si="8"/>
        <v xml:space="preserve">    (U4)0x00000015U,                                                           /* 21 UNKNOWN                                         */</v>
      </c>
    </row>
    <row r="93" spans="2:43">
      <c r="B93" s="145"/>
      <c r="C93" s="56">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1</v>
      </c>
      <c r="AF93" s="137">
        <f t="shared" si="17"/>
        <v>0</v>
      </c>
      <c r="AG93" s="137">
        <f t="shared" si="17"/>
        <v>1</v>
      </c>
      <c r="AH93" s="137">
        <f t="shared" si="17"/>
        <v>1</v>
      </c>
      <c r="AI93" s="137">
        <f t="shared" si="17"/>
        <v>0</v>
      </c>
      <c r="AJ93" s="56" t="str">
        <f t="shared" si="7"/>
        <v>UNKNOWN</v>
      </c>
      <c r="AK93" s="69"/>
      <c r="AL93" s="69" t="str">
        <f t="shared" si="10"/>
        <v>16</v>
      </c>
      <c r="AM93" s="71" t="str">
        <f t="shared" si="11"/>
        <v>00</v>
      </c>
      <c r="AN93" s="71" t="str">
        <f t="shared" si="12"/>
        <v>00</v>
      </c>
      <c r="AO93" s="71" t="str">
        <f t="shared" si="13"/>
        <v>00</v>
      </c>
      <c r="AQ93" t="str">
        <f t="shared" si="8"/>
        <v xml:space="preserve">    (U4)0x00000016U,                                                           /* 22 UNKNOWN                                         */</v>
      </c>
    </row>
    <row r="94" spans="2:43">
      <c r="B94" s="145"/>
      <c r="C94" s="56">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1</v>
      </c>
      <c r="AF94" s="137">
        <f t="shared" si="17"/>
        <v>0</v>
      </c>
      <c r="AG94" s="137">
        <f t="shared" si="17"/>
        <v>1</v>
      </c>
      <c r="AH94" s="137">
        <f t="shared" si="17"/>
        <v>1</v>
      </c>
      <c r="AI94" s="137">
        <f t="shared" ref="AI94" si="18">IF(AI29=1,1,0)</f>
        <v>1</v>
      </c>
      <c r="AJ94" s="56" t="str">
        <f t="shared" si="7"/>
        <v>UNKNOWN</v>
      </c>
      <c r="AK94" s="69"/>
      <c r="AL94" s="69" t="str">
        <f t="shared" si="10"/>
        <v>17</v>
      </c>
      <c r="AM94" s="71" t="str">
        <f t="shared" si="11"/>
        <v>00</v>
      </c>
      <c r="AN94" s="71" t="str">
        <f t="shared" si="12"/>
        <v>00</v>
      </c>
      <c r="AO94" s="71" t="str">
        <f t="shared" si="13"/>
        <v>00</v>
      </c>
      <c r="AQ94" t="str">
        <f t="shared" si="8"/>
        <v xml:space="preserve">    (U4)0x00000017U,                                                           /* 23 UNKNOWN                                         */</v>
      </c>
    </row>
    <row r="95" spans="2:43">
      <c r="B95" s="145"/>
      <c r="C95" s="56">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1</v>
      </c>
      <c r="AF95" s="137">
        <f t="shared" si="19"/>
        <v>1</v>
      </c>
      <c r="AG95" s="137">
        <f t="shared" si="19"/>
        <v>0</v>
      </c>
      <c r="AH95" s="137">
        <f t="shared" si="19"/>
        <v>0</v>
      </c>
      <c r="AI95" s="137">
        <f t="shared" si="19"/>
        <v>0</v>
      </c>
      <c r="AJ95" s="56" t="str">
        <f t="shared" si="7"/>
        <v>UNKNOWN</v>
      </c>
      <c r="AK95" s="69"/>
      <c r="AL95" s="69" t="str">
        <f t="shared" si="10"/>
        <v>18</v>
      </c>
      <c r="AM95" s="71" t="str">
        <f t="shared" si="11"/>
        <v>00</v>
      </c>
      <c r="AN95" s="71" t="str">
        <f t="shared" si="12"/>
        <v>00</v>
      </c>
      <c r="AO95" s="71" t="str">
        <f t="shared" si="13"/>
        <v>00</v>
      </c>
      <c r="AQ95" t="str">
        <f t="shared" si="8"/>
        <v xml:space="preserve">    (U4)0x00000018U,                                                           /* 24 UNKNOWN                                         */</v>
      </c>
    </row>
    <row r="96" spans="2:43">
      <c r="B96" s="145"/>
      <c r="C96" s="56">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1</v>
      </c>
      <c r="AF96" s="137">
        <f t="shared" si="19"/>
        <v>1</v>
      </c>
      <c r="AG96" s="137">
        <f t="shared" si="19"/>
        <v>0</v>
      </c>
      <c r="AH96" s="137">
        <f t="shared" si="19"/>
        <v>0</v>
      </c>
      <c r="AI96" s="137">
        <f t="shared" si="19"/>
        <v>1</v>
      </c>
      <c r="AJ96" s="56" t="str">
        <f t="shared" si="7"/>
        <v>UNKNOWN</v>
      </c>
      <c r="AK96" s="69"/>
      <c r="AL96" s="69" t="str">
        <f t="shared" si="10"/>
        <v>19</v>
      </c>
      <c r="AM96" s="71" t="str">
        <f t="shared" si="11"/>
        <v>00</v>
      </c>
      <c r="AN96" s="71" t="str">
        <f t="shared" si="12"/>
        <v>00</v>
      </c>
      <c r="AO96" s="71" t="str">
        <f t="shared" si="13"/>
        <v>00</v>
      </c>
      <c r="AQ96" t="str">
        <f t="shared" si="8"/>
        <v xml:space="preserve">    (U4)0x00000019U,                                                           /* 25 UNKNOWN                                         */</v>
      </c>
    </row>
    <row r="97" spans="2:43">
      <c r="B97" s="145"/>
      <c r="C97" s="56">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1</v>
      </c>
      <c r="AF97" s="137">
        <f t="shared" si="19"/>
        <v>1</v>
      </c>
      <c r="AG97" s="137">
        <f t="shared" si="19"/>
        <v>0</v>
      </c>
      <c r="AH97" s="137">
        <f t="shared" si="19"/>
        <v>1</v>
      </c>
      <c r="AI97" s="137">
        <f t="shared" si="19"/>
        <v>0</v>
      </c>
      <c r="AJ97" s="56" t="str">
        <f t="shared" si="7"/>
        <v>UNKNOWN</v>
      </c>
      <c r="AK97" s="69"/>
      <c r="AL97" s="69" t="str">
        <f t="shared" si="10"/>
        <v>1A</v>
      </c>
      <c r="AM97" s="71" t="str">
        <f t="shared" si="11"/>
        <v>00</v>
      </c>
      <c r="AN97" s="71" t="str">
        <f t="shared" si="12"/>
        <v>00</v>
      </c>
      <c r="AO97" s="71" t="str">
        <f t="shared" si="13"/>
        <v>00</v>
      </c>
      <c r="AQ97" t="str">
        <f t="shared" si="8"/>
        <v xml:space="preserve">    (U4)0x0000001AU,                                                           /* 26 UNKNOWN                                         */</v>
      </c>
    </row>
    <row r="98" spans="2:43">
      <c r="B98" s="145"/>
      <c r="C98" s="56">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1</v>
      </c>
      <c r="AF98" s="137">
        <f t="shared" si="19"/>
        <v>1</v>
      </c>
      <c r="AG98" s="137">
        <f t="shared" si="19"/>
        <v>0</v>
      </c>
      <c r="AH98" s="137">
        <f t="shared" si="19"/>
        <v>1</v>
      </c>
      <c r="AI98" s="137">
        <f t="shared" si="19"/>
        <v>1</v>
      </c>
      <c r="AJ98" s="56" t="str">
        <f t="shared" si="7"/>
        <v>UNKNOWN</v>
      </c>
      <c r="AK98" s="69"/>
      <c r="AL98" s="69" t="str">
        <f t="shared" si="10"/>
        <v>1B</v>
      </c>
      <c r="AM98" s="71" t="str">
        <f t="shared" si="11"/>
        <v>00</v>
      </c>
      <c r="AN98" s="71" t="str">
        <f t="shared" si="12"/>
        <v>00</v>
      </c>
      <c r="AO98" s="71" t="str">
        <f t="shared" si="13"/>
        <v>00</v>
      </c>
      <c r="AQ98" t="str">
        <f t="shared" si="8"/>
        <v xml:space="preserve">    (U4)0x0000001BU,                                                           /* 27 UNKNOWN                                         */</v>
      </c>
    </row>
    <row r="99" spans="2:43">
      <c r="B99" s="145"/>
      <c r="C99" s="56">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1</v>
      </c>
      <c r="AF99" s="137">
        <f t="shared" si="19"/>
        <v>1</v>
      </c>
      <c r="AG99" s="137">
        <f t="shared" si="19"/>
        <v>1</v>
      </c>
      <c r="AH99" s="137">
        <f t="shared" si="19"/>
        <v>0</v>
      </c>
      <c r="AI99" s="137">
        <f t="shared" si="19"/>
        <v>0</v>
      </c>
      <c r="AJ99" s="56" t="str">
        <f t="shared" si="7"/>
        <v>UNKNOWN</v>
      </c>
      <c r="AK99" s="69"/>
      <c r="AL99" s="69" t="str">
        <f t="shared" si="10"/>
        <v>1C</v>
      </c>
      <c r="AM99" s="71" t="str">
        <f t="shared" si="11"/>
        <v>00</v>
      </c>
      <c r="AN99" s="71" t="str">
        <f t="shared" si="12"/>
        <v>00</v>
      </c>
      <c r="AO99" s="71" t="str">
        <f t="shared" si="13"/>
        <v>00</v>
      </c>
      <c r="AQ99" t="str">
        <f t="shared" si="8"/>
        <v xml:space="preserve">    (U4)0x0000001CU,                                                           /* 28 UNKNOWN                                         */</v>
      </c>
    </row>
    <row r="100" spans="2:43">
      <c r="B100" s="145"/>
      <c r="C100" s="56">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1</v>
      </c>
      <c r="AF100" s="137">
        <f t="shared" si="19"/>
        <v>1</v>
      </c>
      <c r="AG100" s="137">
        <f t="shared" si="19"/>
        <v>1</v>
      </c>
      <c r="AH100" s="137">
        <f t="shared" si="19"/>
        <v>0</v>
      </c>
      <c r="AI100" s="137">
        <f t="shared" si="19"/>
        <v>1</v>
      </c>
      <c r="AJ100" s="56" t="str">
        <f t="shared" si="7"/>
        <v>UNKNOWN</v>
      </c>
      <c r="AK100" s="69"/>
      <c r="AL100" s="69" t="str">
        <f t="shared" si="10"/>
        <v>1D</v>
      </c>
      <c r="AM100" s="71" t="str">
        <f t="shared" si="11"/>
        <v>00</v>
      </c>
      <c r="AN100" s="71" t="str">
        <f t="shared" si="12"/>
        <v>00</v>
      </c>
      <c r="AO100" s="71" t="str">
        <f t="shared" si="13"/>
        <v>00</v>
      </c>
      <c r="AQ100" t="str">
        <f t="shared" si="8"/>
        <v xml:space="preserve">    (U4)0x0000001DU,                                                           /* 29 UNKNOWN                                         */</v>
      </c>
    </row>
    <row r="101" spans="2:43">
      <c r="B101" s="145"/>
      <c r="C101" s="56">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1</v>
      </c>
      <c r="AF101" s="137">
        <f t="shared" si="19"/>
        <v>1</v>
      </c>
      <c r="AG101" s="137">
        <f t="shared" si="19"/>
        <v>1</v>
      </c>
      <c r="AH101" s="137">
        <f t="shared" si="19"/>
        <v>1</v>
      </c>
      <c r="AI101" s="137">
        <f t="shared" si="19"/>
        <v>0</v>
      </c>
      <c r="AJ101" s="56" t="str">
        <f t="shared" si="7"/>
        <v>UNKNOWN</v>
      </c>
      <c r="AK101" s="69"/>
      <c r="AL101" s="69" t="str">
        <f t="shared" si="10"/>
        <v>1E</v>
      </c>
      <c r="AM101" s="71" t="str">
        <f t="shared" si="11"/>
        <v>00</v>
      </c>
      <c r="AN101" s="71" t="str">
        <f t="shared" si="12"/>
        <v>00</v>
      </c>
      <c r="AO101" s="71" t="str">
        <f t="shared" si="13"/>
        <v>00</v>
      </c>
      <c r="AQ101" t="str">
        <f t="shared" si="8"/>
        <v xml:space="preserve">    (U4)0x0000001EU,                                                           /* 30 UNKNOWN                                         */</v>
      </c>
    </row>
    <row r="102" spans="2:43">
      <c r="B102" s="145"/>
      <c r="C102" s="56">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1</v>
      </c>
      <c r="AF102" s="137">
        <f t="shared" si="19"/>
        <v>1</v>
      </c>
      <c r="AG102" s="137">
        <f t="shared" si="19"/>
        <v>1</v>
      </c>
      <c r="AH102" s="137">
        <f t="shared" si="19"/>
        <v>1</v>
      </c>
      <c r="AI102" s="137">
        <f t="shared" ref="AI102" si="20">IF(AI37=1,1,0)</f>
        <v>1</v>
      </c>
      <c r="AJ102" s="56" t="str">
        <f t="shared" si="7"/>
        <v>UNKNOWN</v>
      </c>
      <c r="AK102" s="69"/>
      <c r="AL102" s="69" t="str">
        <f t="shared" si="10"/>
        <v>1F</v>
      </c>
      <c r="AM102" s="71" t="str">
        <f t="shared" si="11"/>
        <v>00</v>
      </c>
      <c r="AN102" s="71" t="str">
        <f t="shared" si="12"/>
        <v>00</v>
      </c>
      <c r="AO102" s="71" t="str">
        <f t="shared" si="13"/>
        <v>00</v>
      </c>
      <c r="AQ102" t="str">
        <f t="shared" si="8"/>
        <v xml:space="preserve">    (U4)0x0000001FU                                                            /* 31 UNKNOWN                                         */</v>
      </c>
    </row>
    <row r="103" spans="2:43">
      <c r="B103" s="145"/>
      <c r="C103" s="56">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5"/>
      <c r="C104" s="56">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5"/>
      <c r="C105" s="56">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5"/>
      <c r="C106" s="56">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5"/>
      <c r="C107" s="56">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5"/>
      <c r="C108" s="56">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5"/>
      <c r="C109" s="56">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5"/>
      <c r="C110" s="56">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5"/>
      <c r="C111" s="56">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5"/>
      <c r="C112" s="56">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5"/>
      <c r="C113" s="56">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5"/>
      <c r="C114" s="56">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5"/>
      <c r="C115" s="56">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5"/>
      <c r="C116" s="56">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5"/>
      <c r="C117" s="56">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5"/>
      <c r="C118" s="56">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5"/>
      <c r="C119" s="56">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5"/>
      <c r="C120" s="56">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5"/>
      <c r="C121" s="56">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5"/>
      <c r="C122" s="56">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5"/>
      <c r="C123" s="56">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5"/>
      <c r="C124" s="56">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5"/>
      <c r="C125" s="56">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5"/>
      <c r="C126" s="56">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5"/>
      <c r="C127" s="56">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5"/>
      <c r="C128" s="56">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5"/>
      <c r="C129" s="56">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5"/>
      <c r="C130" s="56">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5"/>
      <c r="C131" s="56">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5"/>
      <c r="C132" s="56">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5"/>
      <c r="C133" s="56">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6"/>
      <c r="C134" s="56">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69</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47" t="str">
        <f ca="1">IF(B6&lt;&gt;"",B6,"")</f>
        <v>Table TT_PKB</v>
      </c>
      <c r="C136" s="56">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0</v>
      </c>
      <c r="AD136" s="137">
        <f t="shared" si="29"/>
        <v>0</v>
      </c>
      <c r="AE136" s="137">
        <f t="shared" si="29"/>
        <v>1</v>
      </c>
      <c r="AF136" s="137">
        <f t="shared" si="29"/>
        <v>1</v>
      </c>
      <c r="AG136" s="137">
        <f t="shared" si="29"/>
        <v>1</v>
      </c>
      <c r="AH136" s="137">
        <f t="shared" si="29"/>
        <v>1</v>
      </c>
      <c r="AI136" s="137">
        <f t="shared" si="29"/>
        <v>1</v>
      </c>
      <c r="AJ136" s="56" t="str">
        <f t="shared" ref="AJ136:AJ199" si="30">IF(AJ6&lt;&gt;"",AJ6,"")</f>
        <v>UNKNOWN</v>
      </c>
      <c r="AK136" s="69"/>
      <c r="AL136" s="69" t="str">
        <f>BIN2HEX(AB136&amp;AC136&amp;AD136&amp;AE136&amp;AF136&amp;AG136&amp;AH136&amp;AI136,2)</f>
        <v>1F</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5"/>
      <c r="C137" s="56">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0</v>
      </c>
      <c r="AD137" s="137">
        <f t="shared" si="29"/>
        <v>0</v>
      </c>
      <c r="AE137" s="137">
        <f t="shared" si="29"/>
        <v>1</v>
      </c>
      <c r="AF137" s="137">
        <f t="shared" si="29"/>
        <v>1</v>
      </c>
      <c r="AG137" s="137">
        <f t="shared" si="29"/>
        <v>1</v>
      </c>
      <c r="AH137" s="137">
        <f t="shared" si="29"/>
        <v>1</v>
      </c>
      <c r="AI137" s="137">
        <f t="shared" si="29"/>
        <v>1</v>
      </c>
      <c r="AJ137" s="56" t="str">
        <f t="shared" si="30"/>
        <v>UNKNOWN</v>
      </c>
      <c r="AK137" s="69"/>
      <c r="AL137" s="69" t="str">
        <f t="shared" ref="AL137:AL199" si="33">BIN2HEX(AB137&amp;AC137&amp;AD137&amp;AE137&amp;AF137&amp;AG137&amp;AH137&amp;AI137,2)</f>
        <v>1F</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(U4)0x0000001FU,                                                           /* 01 UNKNOWN                                         */</v>
      </c>
    </row>
    <row r="138" spans="1:43">
      <c r="B138" s="145"/>
      <c r="C138" s="56">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0</v>
      </c>
      <c r="AD138" s="137">
        <f t="shared" si="29"/>
        <v>0</v>
      </c>
      <c r="AE138" s="137">
        <f t="shared" si="29"/>
        <v>1</v>
      </c>
      <c r="AF138" s="137">
        <f t="shared" si="29"/>
        <v>1</v>
      </c>
      <c r="AG138" s="137">
        <f t="shared" si="29"/>
        <v>1</v>
      </c>
      <c r="AH138" s="137">
        <f t="shared" si="29"/>
        <v>1</v>
      </c>
      <c r="AI138" s="137">
        <f t="shared" si="29"/>
        <v>1</v>
      </c>
      <c r="AJ138" s="56" t="str">
        <f t="shared" si="30"/>
        <v>UNKNOWN</v>
      </c>
      <c r="AK138" s="69"/>
      <c r="AL138" s="69" t="str">
        <f t="shared" si="33"/>
        <v>1F</v>
      </c>
      <c r="AM138" s="71" t="str">
        <f t="shared" si="34"/>
        <v>00</v>
      </c>
      <c r="AN138" s="71" t="str">
        <f t="shared" si="35"/>
        <v>00</v>
      </c>
      <c r="AO138" s="71" t="str">
        <f t="shared" si="36"/>
        <v>00</v>
      </c>
      <c r="AQ138" t="str">
        <f t="shared" si="31"/>
        <v xml:space="preserve">    (U4)0x0000001FU,                                                           /* 02 UNKNOWN                                         */</v>
      </c>
    </row>
    <row r="139" spans="1:43">
      <c r="B139" s="145"/>
      <c r="C139" s="56">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0</v>
      </c>
      <c r="AD139" s="137">
        <f t="shared" si="29"/>
        <v>0</v>
      </c>
      <c r="AE139" s="137">
        <f t="shared" si="29"/>
        <v>1</v>
      </c>
      <c r="AF139" s="137">
        <f t="shared" si="29"/>
        <v>1</v>
      </c>
      <c r="AG139" s="137">
        <f t="shared" si="29"/>
        <v>1</v>
      </c>
      <c r="AH139" s="137">
        <f t="shared" si="29"/>
        <v>1</v>
      </c>
      <c r="AI139" s="137">
        <f t="shared" si="29"/>
        <v>1</v>
      </c>
      <c r="AJ139" s="56" t="str">
        <f t="shared" si="30"/>
        <v>UNKNOWN</v>
      </c>
      <c r="AK139" s="69"/>
      <c r="AL139" s="69" t="str">
        <f t="shared" si="33"/>
        <v>1F</v>
      </c>
      <c r="AM139" s="71" t="str">
        <f t="shared" si="34"/>
        <v>00</v>
      </c>
      <c r="AN139" s="71" t="str">
        <f t="shared" si="35"/>
        <v>00</v>
      </c>
      <c r="AO139" s="71" t="str">
        <f t="shared" si="36"/>
        <v>00</v>
      </c>
      <c r="AQ139" t="str">
        <f t="shared" si="31"/>
        <v xml:space="preserve">    (U4)0x0000001FU,                                                           /* 03 UNKNOWN                                         */</v>
      </c>
    </row>
    <row r="140" spans="1:43">
      <c r="B140" s="145"/>
      <c r="C140" s="56">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0</v>
      </c>
      <c r="AD140" s="137">
        <f t="shared" si="29"/>
        <v>0</v>
      </c>
      <c r="AE140" s="137">
        <f t="shared" si="29"/>
        <v>1</v>
      </c>
      <c r="AF140" s="137">
        <f t="shared" si="29"/>
        <v>1</v>
      </c>
      <c r="AG140" s="137">
        <f t="shared" si="29"/>
        <v>1</v>
      </c>
      <c r="AH140" s="137">
        <f t="shared" si="29"/>
        <v>1</v>
      </c>
      <c r="AI140" s="137">
        <f t="shared" si="29"/>
        <v>1</v>
      </c>
      <c r="AJ140" s="56" t="str">
        <f t="shared" si="30"/>
        <v>UNKNOWN</v>
      </c>
      <c r="AK140" s="69"/>
      <c r="AL140" s="69" t="str">
        <f t="shared" si="33"/>
        <v>1F</v>
      </c>
      <c r="AM140" s="71" t="str">
        <f t="shared" si="34"/>
        <v>00</v>
      </c>
      <c r="AN140" s="71" t="str">
        <f t="shared" si="35"/>
        <v>00</v>
      </c>
      <c r="AO140" s="71" t="str">
        <f t="shared" si="36"/>
        <v>00</v>
      </c>
      <c r="AQ140" t="str">
        <f t="shared" si="31"/>
        <v xml:space="preserve">    (U4)0x0000001FU,                                                           /* 04 UNKNOWN                                         */</v>
      </c>
    </row>
    <row r="141" spans="1:43">
      <c r="B141" s="145"/>
      <c r="C141" s="56">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0</v>
      </c>
      <c r="AD141" s="137">
        <f t="shared" si="29"/>
        <v>0</v>
      </c>
      <c r="AE141" s="137">
        <f t="shared" si="29"/>
        <v>1</v>
      </c>
      <c r="AF141" s="137">
        <f t="shared" si="29"/>
        <v>1</v>
      </c>
      <c r="AG141" s="137">
        <f t="shared" si="29"/>
        <v>1</v>
      </c>
      <c r="AH141" s="137">
        <f t="shared" si="29"/>
        <v>1</v>
      </c>
      <c r="AI141" s="137">
        <f t="shared" si="29"/>
        <v>1</v>
      </c>
      <c r="AJ141" s="56" t="str">
        <f t="shared" si="30"/>
        <v>UNKNOWN</v>
      </c>
      <c r="AK141" s="69"/>
      <c r="AL141" s="69" t="str">
        <f t="shared" si="33"/>
        <v>1F</v>
      </c>
      <c r="AM141" s="71" t="str">
        <f t="shared" si="34"/>
        <v>00</v>
      </c>
      <c r="AN141" s="71" t="str">
        <f t="shared" si="35"/>
        <v>00</v>
      </c>
      <c r="AO141" s="71" t="str">
        <f t="shared" si="36"/>
        <v>00</v>
      </c>
      <c r="AQ141" t="str">
        <f t="shared" si="31"/>
        <v xml:space="preserve">    (U4)0x0000001FU,                                                           /* 05 UNKNOWN                                         */</v>
      </c>
    </row>
    <row r="142" spans="1:43">
      <c r="B142" s="145"/>
      <c r="C142" s="56">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0</v>
      </c>
      <c r="AE142" s="137">
        <f t="shared" si="29"/>
        <v>1</v>
      </c>
      <c r="AF142" s="137">
        <f t="shared" si="29"/>
        <v>1</v>
      </c>
      <c r="AG142" s="137">
        <f t="shared" si="29"/>
        <v>1</v>
      </c>
      <c r="AH142" s="137">
        <f t="shared" si="29"/>
        <v>1</v>
      </c>
      <c r="AI142" s="137">
        <f t="shared" si="29"/>
        <v>1</v>
      </c>
      <c r="AJ142" s="56" t="str">
        <f t="shared" si="30"/>
        <v>UNKNOWN</v>
      </c>
      <c r="AK142" s="69"/>
      <c r="AL142" s="69" t="str">
        <f t="shared" si="33"/>
        <v>1F</v>
      </c>
      <c r="AM142" s="71" t="str">
        <f t="shared" si="34"/>
        <v>00</v>
      </c>
      <c r="AN142" s="71" t="str">
        <f t="shared" si="35"/>
        <v>00</v>
      </c>
      <c r="AO142" s="71" t="str">
        <f t="shared" si="36"/>
        <v>00</v>
      </c>
      <c r="AQ142" t="str">
        <f t="shared" si="31"/>
        <v xml:space="preserve">    (U4)0x0000001FU,                                                           /* 06 UNKNOWN                                         */</v>
      </c>
    </row>
    <row r="143" spans="1:43">
      <c r="B143" s="145"/>
      <c r="C143" s="56">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0</v>
      </c>
      <c r="AE143" s="137">
        <f t="shared" si="29"/>
        <v>1</v>
      </c>
      <c r="AF143" s="137">
        <f t="shared" si="29"/>
        <v>1</v>
      </c>
      <c r="AG143" s="137">
        <f t="shared" si="29"/>
        <v>1</v>
      </c>
      <c r="AH143" s="137">
        <f t="shared" si="29"/>
        <v>1</v>
      </c>
      <c r="AI143" s="137">
        <f t="shared" ref="AI143" si="37">IF(OR(AI13=0,AI13=1),1,0)</f>
        <v>1</v>
      </c>
      <c r="AJ143" s="56" t="str">
        <f t="shared" si="30"/>
        <v>UNKNOWN</v>
      </c>
      <c r="AK143" s="69"/>
      <c r="AL143" s="69" t="str">
        <f t="shared" si="33"/>
        <v>1F</v>
      </c>
      <c r="AM143" s="71" t="str">
        <f t="shared" si="34"/>
        <v>00</v>
      </c>
      <c r="AN143" s="71" t="str">
        <f t="shared" si="35"/>
        <v>00</v>
      </c>
      <c r="AO143" s="71" t="str">
        <f t="shared" si="36"/>
        <v>00</v>
      </c>
      <c r="AQ143" t="str">
        <f t="shared" si="31"/>
        <v xml:space="preserve">    (U4)0x0000001FU,                                                           /* 07 UNKNOWN                                         */</v>
      </c>
    </row>
    <row r="144" spans="1:43">
      <c r="B144" s="145"/>
      <c r="C144" s="56">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1</v>
      </c>
      <c r="AF144" s="137">
        <f t="shared" si="38"/>
        <v>1</v>
      </c>
      <c r="AG144" s="137">
        <f t="shared" si="38"/>
        <v>1</v>
      </c>
      <c r="AH144" s="137">
        <f t="shared" si="38"/>
        <v>1</v>
      </c>
      <c r="AI144" s="137">
        <f t="shared" si="38"/>
        <v>1</v>
      </c>
      <c r="AJ144" s="56" t="str">
        <f t="shared" si="30"/>
        <v>UNKNOWN</v>
      </c>
      <c r="AK144" s="69"/>
      <c r="AL144" s="69" t="str">
        <f t="shared" si="33"/>
        <v>1F</v>
      </c>
      <c r="AM144" s="71" t="str">
        <f t="shared" si="34"/>
        <v>00</v>
      </c>
      <c r="AN144" s="71" t="str">
        <f t="shared" si="35"/>
        <v>00</v>
      </c>
      <c r="AO144" s="71" t="str">
        <f t="shared" si="36"/>
        <v>00</v>
      </c>
      <c r="AQ144" t="str">
        <f t="shared" si="31"/>
        <v xml:space="preserve">    (U4)0x0000001FU,                                                           /* 08 UNKNOWN                                         */</v>
      </c>
    </row>
    <row r="145" spans="2:43">
      <c r="B145" s="145"/>
      <c r="C145" s="56">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1</v>
      </c>
      <c r="AF145" s="137">
        <f t="shared" si="38"/>
        <v>1</v>
      </c>
      <c r="AG145" s="137">
        <f t="shared" si="38"/>
        <v>1</v>
      </c>
      <c r="AH145" s="137">
        <f t="shared" si="38"/>
        <v>1</v>
      </c>
      <c r="AI145" s="137">
        <f t="shared" si="38"/>
        <v>1</v>
      </c>
      <c r="AJ145" s="56" t="str">
        <f t="shared" si="30"/>
        <v>UNKNOWN</v>
      </c>
      <c r="AK145" s="69"/>
      <c r="AL145" s="69" t="str">
        <f t="shared" si="33"/>
        <v>1F</v>
      </c>
      <c r="AM145" s="71" t="str">
        <f t="shared" si="34"/>
        <v>00</v>
      </c>
      <c r="AN145" s="71" t="str">
        <f t="shared" si="35"/>
        <v>00</v>
      </c>
      <c r="AO145" s="71" t="str">
        <f t="shared" si="36"/>
        <v>00</v>
      </c>
      <c r="AQ145" t="str">
        <f t="shared" si="31"/>
        <v xml:space="preserve">    (U4)0x0000001FU,                                                           /* 09 UNKNOWN                                         */</v>
      </c>
    </row>
    <row r="146" spans="2:43">
      <c r="B146" s="145"/>
      <c r="C146" s="56">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1</v>
      </c>
      <c r="AF146" s="137">
        <f t="shared" si="38"/>
        <v>1</v>
      </c>
      <c r="AG146" s="137">
        <f t="shared" si="38"/>
        <v>1</v>
      </c>
      <c r="AH146" s="137">
        <f t="shared" si="38"/>
        <v>1</v>
      </c>
      <c r="AI146" s="137">
        <f t="shared" si="38"/>
        <v>1</v>
      </c>
      <c r="AJ146" s="56" t="str">
        <f t="shared" si="30"/>
        <v>UNKNOWN</v>
      </c>
      <c r="AK146" s="69"/>
      <c r="AL146" s="69" t="str">
        <f t="shared" si="33"/>
        <v>1F</v>
      </c>
      <c r="AM146" s="71" t="str">
        <f t="shared" si="34"/>
        <v>00</v>
      </c>
      <c r="AN146" s="71" t="str">
        <f t="shared" si="35"/>
        <v>00</v>
      </c>
      <c r="AO146" s="71" t="str">
        <f t="shared" si="36"/>
        <v>00</v>
      </c>
      <c r="AQ146" t="str">
        <f t="shared" si="31"/>
        <v xml:space="preserve">    (U4)0x0000001FU,                                                           /* 10 UNKNOWN                                         */</v>
      </c>
    </row>
    <row r="147" spans="2:43">
      <c r="B147" s="145"/>
      <c r="C147" s="56">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1</v>
      </c>
      <c r="AF147" s="137">
        <f t="shared" si="38"/>
        <v>1</v>
      </c>
      <c r="AG147" s="137">
        <f t="shared" si="38"/>
        <v>1</v>
      </c>
      <c r="AH147" s="137">
        <f t="shared" si="38"/>
        <v>1</v>
      </c>
      <c r="AI147" s="137">
        <f t="shared" si="38"/>
        <v>1</v>
      </c>
      <c r="AJ147" s="56" t="str">
        <f t="shared" si="30"/>
        <v>UNKNOWN</v>
      </c>
      <c r="AK147" s="69"/>
      <c r="AL147" s="69" t="str">
        <f t="shared" si="33"/>
        <v>1F</v>
      </c>
      <c r="AM147" s="71" t="str">
        <f t="shared" si="34"/>
        <v>00</v>
      </c>
      <c r="AN147" s="71" t="str">
        <f t="shared" si="35"/>
        <v>00</v>
      </c>
      <c r="AO147" s="71" t="str">
        <f t="shared" si="36"/>
        <v>00</v>
      </c>
      <c r="AQ147" t="str">
        <f t="shared" si="31"/>
        <v xml:space="preserve">    (U4)0x0000001FU,                                                           /* 11 UNKNOWN                                         */</v>
      </c>
    </row>
    <row r="148" spans="2:43">
      <c r="B148" s="145"/>
      <c r="C148" s="56">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1</v>
      </c>
      <c r="AF148" s="137">
        <f t="shared" si="38"/>
        <v>1</v>
      </c>
      <c r="AG148" s="137">
        <f t="shared" si="38"/>
        <v>1</v>
      </c>
      <c r="AH148" s="137">
        <f t="shared" si="38"/>
        <v>1</v>
      </c>
      <c r="AI148" s="137">
        <f t="shared" si="38"/>
        <v>1</v>
      </c>
      <c r="AJ148" s="56" t="str">
        <f t="shared" si="30"/>
        <v>UNKNOWN</v>
      </c>
      <c r="AK148" s="69"/>
      <c r="AL148" s="69" t="str">
        <f t="shared" si="33"/>
        <v>1F</v>
      </c>
      <c r="AM148" s="71" t="str">
        <f t="shared" si="34"/>
        <v>00</v>
      </c>
      <c r="AN148" s="71" t="str">
        <f t="shared" si="35"/>
        <v>00</v>
      </c>
      <c r="AO148" s="71" t="str">
        <f t="shared" si="36"/>
        <v>00</v>
      </c>
      <c r="AQ148" t="str">
        <f t="shared" si="31"/>
        <v xml:space="preserve">    (U4)0x0000001FU,                                                           /* 12 UNKNOWN                                         */</v>
      </c>
    </row>
    <row r="149" spans="2:43">
      <c r="B149" s="145"/>
      <c r="C149" s="56">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1</v>
      </c>
      <c r="AF149" s="137">
        <f t="shared" si="38"/>
        <v>1</v>
      </c>
      <c r="AG149" s="137">
        <f t="shared" si="38"/>
        <v>1</v>
      </c>
      <c r="AH149" s="137">
        <f t="shared" si="38"/>
        <v>1</v>
      </c>
      <c r="AI149" s="137">
        <f t="shared" si="38"/>
        <v>1</v>
      </c>
      <c r="AJ149" s="56" t="str">
        <f t="shared" si="30"/>
        <v>UNKNOWN</v>
      </c>
      <c r="AK149" s="69"/>
      <c r="AL149" s="69" t="str">
        <f t="shared" si="33"/>
        <v>1F</v>
      </c>
      <c r="AM149" s="71" t="str">
        <f t="shared" si="34"/>
        <v>00</v>
      </c>
      <c r="AN149" s="71" t="str">
        <f t="shared" si="35"/>
        <v>00</v>
      </c>
      <c r="AO149" s="71" t="str">
        <f t="shared" si="36"/>
        <v>00</v>
      </c>
      <c r="AQ149" t="str">
        <f t="shared" si="31"/>
        <v xml:space="preserve">    (U4)0x0000001FU,                                                           /* 13 UNKNOWN                                         */</v>
      </c>
    </row>
    <row r="150" spans="2:43">
      <c r="B150" s="145"/>
      <c r="C150" s="56">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1</v>
      </c>
      <c r="AF150" s="137">
        <f t="shared" si="38"/>
        <v>1</v>
      </c>
      <c r="AG150" s="137">
        <f t="shared" si="38"/>
        <v>1</v>
      </c>
      <c r="AH150" s="137">
        <f t="shared" si="38"/>
        <v>1</v>
      </c>
      <c r="AI150" s="137">
        <f t="shared" si="38"/>
        <v>1</v>
      </c>
      <c r="AJ150" s="56" t="str">
        <f t="shared" si="30"/>
        <v>UNKNOWN</v>
      </c>
      <c r="AK150" s="69"/>
      <c r="AL150" s="69" t="str">
        <f t="shared" si="33"/>
        <v>1F</v>
      </c>
      <c r="AM150" s="71" t="str">
        <f t="shared" si="34"/>
        <v>00</v>
      </c>
      <c r="AN150" s="71" t="str">
        <f t="shared" si="35"/>
        <v>00</v>
      </c>
      <c r="AO150" s="71" t="str">
        <f t="shared" si="36"/>
        <v>00</v>
      </c>
      <c r="AQ150" t="str">
        <f t="shared" si="31"/>
        <v xml:space="preserve">    (U4)0x0000001FU,                                                           /* 14 UNKNOWN                                         */</v>
      </c>
    </row>
    <row r="151" spans="2:43">
      <c r="B151" s="145"/>
      <c r="C151" s="56">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1</v>
      </c>
      <c r="AF151" s="137">
        <f t="shared" si="38"/>
        <v>1</v>
      </c>
      <c r="AG151" s="137">
        <f t="shared" si="38"/>
        <v>1</v>
      </c>
      <c r="AH151" s="137">
        <f t="shared" si="38"/>
        <v>1</v>
      </c>
      <c r="AI151" s="137">
        <f t="shared" ref="AI151" si="39">IF(OR(AI21=0,AI21=1),1,0)</f>
        <v>1</v>
      </c>
      <c r="AJ151" s="56" t="str">
        <f t="shared" si="30"/>
        <v>UNKNOWN</v>
      </c>
      <c r="AK151" s="69"/>
      <c r="AL151" s="69" t="str">
        <f t="shared" si="33"/>
        <v>1F</v>
      </c>
      <c r="AM151" s="71" t="str">
        <f t="shared" si="34"/>
        <v>00</v>
      </c>
      <c r="AN151" s="71" t="str">
        <f t="shared" si="35"/>
        <v>00</v>
      </c>
      <c r="AO151" s="71" t="str">
        <f t="shared" si="36"/>
        <v>00</v>
      </c>
      <c r="AQ151" t="str">
        <f t="shared" si="31"/>
        <v xml:space="preserve">    (U4)0x0000001FU,                                                           /* 15 UNKNOWN                                         */</v>
      </c>
    </row>
    <row r="152" spans="2:43">
      <c r="B152" s="145"/>
      <c r="C152" s="56">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1</v>
      </c>
      <c r="AF152" s="137">
        <f t="shared" si="40"/>
        <v>1</v>
      </c>
      <c r="AG152" s="137">
        <f t="shared" si="40"/>
        <v>1</v>
      </c>
      <c r="AH152" s="137">
        <f t="shared" si="40"/>
        <v>1</v>
      </c>
      <c r="AI152" s="137">
        <f t="shared" si="40"/>
        <v>1</v>
      </c>
      <c r="AJ152" s="56" t="str">
        <f t="shared" si="30"/>
        <v>UNKNOWN</v>
      </c>
      <c r="AK152" s="69"/>
      <c r="AL152" s="69" t="str">
        <f t="shared" si="33"/>
        <v>1F</v>
      </c>
      <c r="AM152" s="71" t="str">
        <f t="shared" si="34"/>
        <v>00</v>
      </c>
      <c r="AN152" s="71" t="str">
        <f t="shared" si="35"/>
        <v>00</v>
      </c>
      <c r="AO152" s="71" t="str">
        <f t="shared" si="36"/>
        <v>00</v>
      </c>
      <c r="AQ152" t="str">
        <f t="shared" si="31"/>
        <v xml:space="preserve">    (U4)0x0000001FU,                                                           /* 16 UNKNOWN                                         */</v>
      </c>
    </row>
    <row r="153" spans="2:43">
      <c r="B153" s="145"/>
      <c r="C153" s="56">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1</v>
      </c>
      <c r="AF153" s="137">
        <f t="shared" si="40"/>
        <v>1</v>
      </c>
      <c r="AG153" s="137">
        <f t="shared" si="40"/>
        <v>1</v>
      </c>
      <c r="AH153" s="137">
        <f t="shared" si="40"/>
        <v>1</v>
      </c>
      <c r="AI153" s="137">
        <f t="shared" si="40"/>
        <v>1</v>
      </c>
      <c r="AJ153" s="56" t="str">
        <f t="shared" si="30"/>
        <v>TT_ON</v>
      </c>
      <c r="AK153" s="69"/>
      <c r="AL153" s="69" t="str">
        <f t="shared" si="33"/>
        <v>1F</v>
      </c>
      <c r="AM153" s="71" t="str">
        <f t="shared" si="34"/>
        <v>00</v>
      </c>
      <c r="AN153" s="71" t="str">
        <f t="shared" si="35"/>
        <v>00</v>
      </c>
      <c r="AO153" s="71" t="str">
        <f t="shared" si="36"/>
        <v>00</v>
      </c>
      <c r="AQ153" t="str">
        <f t="shared" si="31"/>
        <v xml:space="preserve">    (U4)0x0000001FU,                                                           /* 17 TT_ON                                           */</v>
      </c>
    </row>
    <row r="154" spans="2:43">
      <c r="B154" s="145"/>
      <c r="C154" s="56">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1</v>
      </c>
      <c r="AF154" s="137">
        <f t="shared" si="40"/>
        <v>1</v>
      </c>
      <c r="AG154" s="137">
        <f t="shared" si="40"/>
        <v>1</v>
      </c>
      <c r="AH154" s="137">
        <f t="shared" si="40"/>
        <v>1</v>
      </c>
      <c r="AI154" s="137">
        <f t="shared" si="40"/>
        <v>1</v>
      </c>
      <c r="AJ154" s="56" t="str">
        <f t="shared" si="30"/>
        <v>FLASH_1HZ</v>
      </c>
      <c r="AK154" s="69"/>
      <c r="AL154" s="69" t="str">
        <f t="shared" si="33"/>
        <v>1F</v>
      </c>
      <c r="AM154" s="71" t="str">
        <f t="shared" si="34"/>
        <v>00</v>
      </c>
      <c r="AN154" s="71" t="str">
        <f t="shared" si="35"/>
        <v>00</v>
      </c>
      <c r="AO154" s="71" t="str">
        <f t="shared" si="36"/>
        <v>00</v>
      </c>
      <c r="AQ154" t="str">
        <f t="shared" si="31"/>
        <v xml:space="preserve">    (U4)0x0000001FU,                                                           /* 18 FLASH_1HZ                                       */</v>
      </c>
    </row>
    <row r="155" spans="2:43">
      <c r="B155" s="145"/>
      <c r="C155" s="56">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1</v>
      </c>
      <c r="AF155" s="137">
        <f t="shared" si="40"/>
        <v>1</v>
      </c>
      <c r="AG155" s="137">
        <f t="shared" si="40"/>
        <v>1</v>
      </c>
      <c r="AH155" s="137">
        <f t="shared" si="40"/>
        <v>1</v>
      </c>
      <c r="AI155" s="137">
        <f t="shared" si="40"/>
        <v>1</v>
      </c>
      <c r="AJ155" s="56" t="str">
        <f t="shared" si="30"/>
        <v>FLASH_2HZ</v>
      </c>
      <c r="AK155" s="69"/>
      <c r="AL155" s="69" t="str">
        <f t="shared" si="33"/>
        <v>1F</v>
      </c>
      <c r="AM155" s="71" t="str">
        <f t="shared" si="34"/>
        <v>00</v>
      </c>
      <c r="AN155" s="71" t="str">
        <f t="shared" si="35"/>
        <v>00</v>
      </c>
      <c r="AO155" s="71" t="str">
        <f t="shared" si="36"/>
        <v>00</v>
      </c>
      <c r="AQ155" t="str">
        <f t="shared" si="31"/>
        <v xml:space="preserve">    (U4)0x0000001FU,                                                           /* 19 FLASH_2HZ                                       */</v>
      </c>
    </row>
    <row r="156" spans="2:43">
      <c r="B156" s="145"/>
      <c r="C156" s="56">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1</v>
      </c>
      <c r="AF156" s="137">
        <f t="shared" si="40"/>
        <v>1</v>
      </c>
      <c r="AG156" s="137">
        <f t="shared" si="40"/>
        <v>1</v>
      </c>
      <c r="AH156" s="137">
        <f t="shared" si="40"/>
        <v>1</v>
      </c>
      <c r="AI156" s="137">
        <f t="shared" si="40"/>
        <v>1</v>
      </c>
      <c r="AJ156" s="56" t="str">
        <f t="shared" si="30"/>
        <v>FLASH_4HZ</v>
      </c>
      <c r="AK156" s="69"/>
      <c r="AL156" s="69" t="str">
        <f t="shared" si="33"/>
        <v>1F</v>
      </c>
      <c r="AM156" s="71" t="str">
        <f t="shared" si="34"/>
        <v>00</v>
      </c>
      <c r="AN156" s="71" t="str">
        <f t="shared" si="35"/>
        <v>00</v>
      </c>
      <c r="AO156" s="71" t="str">
        <f t="shared" si="36"/>
        <v>00</v>
      </c>
      <c r="AQ156" t="str">
        <f t="shared" si="31"/>
        <v xml:space="preserve">    (U4)0x0000001FU,                                                           /* 20 FLASH_4HZ                                       */</v>
      </c>
    </row>
    <row r="157" spans="2:43">
      <c r="B157" s="145"/>
      <c r="C157" s="56">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1</v>
      </c>
      <c r="AF157" s="137">
        <f t="shared" si="40"/>
        <v>1</v>
      </c>
      <c r="AG157" s="137">
        <f t="shared" si="40"/>
        <v>1</v>
      </c>
      <c r="AH157" s="137">
        <f t="shared" si="40"/>
        <v>1</v>
      </c>
      <c r="AI157" s="137">
        <f t="shared" si="40"/>
        <v>1</v>
      </c>
      <c r="AJ157" s="56" t="str">
        <f t="shared" si="30"/>
        <v>UNKNOWN</v>
      </c>
      <c r="AK157" s="69"/>
      <c r="AL157" s="69" t="str">
        <f t="shared" si="33"/>
        <v>1F</v>
      </c>
      <c r="AM157" s="71" t="str">
        <f t="shared" si="34"/>
        <v>00</v>
      </c>
      <c r="AN157" s="71" t="str">
        <f t="shared" si="35"/>
        <v>00</v>
      </c>
      <c r="AO157" s="71" t="str">
        <f t="shared" si="36"/>
        <v>00</v>
      </c>
      <c r="AQ157" t="str">
        <f t="shared" si="31"/>
        <v xml:space="preserve">    (U4)0x0000001FU,                                                           /* 21 UNKNOWN                                         */</v>
      </c>
    </row>
    <row r="158" spans="2:43">
      <c r="B158" s="145"/>
      <c r="C158" s="56">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1</v>
      </c>
      <c r="AF158" s="137">
        <f t="shared" si="40"/>
        <v>1</v>
      </c>
      <c r="AG158" s="137">
        <f t="shared" si="40"/>
        <v>1</v>
      </c>
      <c r="AH158" s="137">
        <f t="shared" si="40"/>
        <v>1</v>
      </c>
      <c r="AI158" s="137">
        <f t="shared" si="40"/>
        <v>1</v>
      </c>
      <c r="AJ158" s="56" t="str">
        <f t="shared" si="30"/>
        <v>UNKNOWN</v>
      </c>
      <c r="AK158" s="69"/>
      <c r="AL158" s="69" t="str">
        <f t="shared" si="33"/>
        <v>1F</v>
      </c>
      <c r="AM158" s="71" t="str">
        <f t="shared" si="34"/>
        <v>00</v>
      </c>
      <c r="AN158" s="71" t="str">
        <f t="shared" si="35"/>
        <v>00</v>
      </c>
      <c r="AO158" s="71" t="str">
        <f t="shared" si="36"/>
        <v>00</v>
      </c>
      <c r="AQ158" t="str">
        <f t="shared" si="31"/>
        <v xml:space="preserve">    (U4)0x0000001FU,                                                           /* 22 UNKNOWN                                         */</v>
      </c>
    </row>
    <row r="159" spans="2:43">
      <c r="B159" s="145"/>
      <c r="C159" s="56">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1</v>
      </c>
      <c r="AF159" s="137">
        <f t="shared" si="40"/>
        <v>1</v>
      </c>
      <c r="AG159" s="137">
        <f t="shared" si="40"/>
        <v>1</v>
      </c>
      <c r="AH159" s="137">
        <f t="shared" si="40"/>
        <v>1</v>
      </c>
      <c r="AI159" s="137">
        <f t="shared" ref="AI159" si="41">IF(OR(AI29=0,AI29=1),1,0)</f>
        <v>1</v>
      </c>
      <c r="AJ159" s="56" t="str">
        <f t="shared" si="30"/>
        <v>UNKNOWN</v>
      </c>
      <c r="AK159" s="69"/>
      <c r="AL159" s="69" t="str">
        <f t="shared" si="33"/>
        <v>1F</v>
      </c>
      <c r="AM159" s="71" t="str">
        <f t="shared" si="34"/>
        <v>00</v>
      </c>
      <c r="AN159" s="71" t="str">
        <f t="shared" si="35"/>
        <v>00</v>
      </c>
      <c r="AO159" s="71" t="str">
        <f t="shared" si="36"/>
        <v>00</v>
      </c>
      <c r="AQ159" t="str">
        <f t="shared" si="31"/>
        <v xml:space="preserve">    (U4)0x0000001FU,                                                           /* 23 UNKNOWN                                         */</v>
      </c>
    </row>
    <row r="160" spans="2:43">
      <c r="B160" s="145"/>
      <c r="C160" s="56">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1</v>
      </c>
      <c r="AF160" s="137">
        <f t="shared" si="42"/>
        <v>1</v>
      </c>
      <c r="AG160" s="137">
        <f t="shared" si="42"/>
        <v>1</v>
      </c>
      <c r="AH160" s="137">
        <f t="shared" si="42"/>
        <v>1</v>
      </c>
      <c r="AI160" s="137">
        <f t="shared" si="42"/>
        <v>1</v>
      </c>
      <c r="AJ160" s="56" t="str">
        <f t="shared" si="30"/>
        <v>UNKNOWN</v>
      </c>
      <c r="AK160" s="69"/>
      <c r="AL160" s="69" t="str">
        <f t="shared" si="33"/>
        <v>1F</v>
      </c>
      <c r="AM160" s="71" t="str">
        <f t="shared" si="34"/>
        <v>00</v>
      </c>
      <c r="AN160" s="71" t="str">
        <f t="shared" si="35"/>
        <v>00</v>
      </c>
      <c r="AO160" s="71" t="str">
        <f t="shared" si="36"/>
        <v>00</v>
      </c>
      <c r="AQ160" t="str">
        <f t="shared" si="31"/>
        <v xml:space="preserve">    (U4)0x0000001FU,                                                           /* 24 UNKNOWN                                         */</v>
      </c>
    </row>
    <row r="161" spans="2:43">
      <c r="B161" s="145"/>
      <c r="C161" s="56">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1</v>
      </c>
      <c r="AF161" s="137">
        <f t="shared" si="42"/>
        <v>1</v>
      </c>
      <c r="AG161" s="137">
        <f t="shared" si="42"/>
        <v>1</v>
      </c>
      <c r="AH161" s="137">
        <f t="shared" si="42"/>
        <v>1</v>
      </c>
      <c r="AI161" s="137">
        <f t="shared" si="42"/>
        <v>1</v>
      </c>
      <c r="AJ161" s="56" t="str">
        <f t="shared" si="30"/>
        <v>UNKNOWN</v>
      </c>
      <c r="AK161" s="69"/>
      <c r="AL161" s="69" t="str">
        <f t="shared" si="33"/>
        <v>1F</v>
      </c>
      <c r="AM161" s="71" t="str">
        <f t="shared" si="34"/>
        <v>00</v>
      </c>
      <c r="AN161" s="71" t="str">
        <f t="shared" si="35"/>
        <v>00</v>
      </c>
      <c r="AO161" s="71" t="str">
        <f t="shared" si="36"/>
        <v>00</v>
      </c>
      <c r="AQ161" t="str">
        <f t="shared" si="31"/>
        <v xml:space="preserve">    (U4)0x0000001FU,                                                           /* 25 UNKNOWN                                         */</v>
      </c>
    </row>
    <row r="162" spans="2:43">
      <c r="B162" s="145"/>
      <c r="C162" s="56">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1</v>
      </c>
      <c r="AF162" s="137">
        <f t="shared" si="42"/>
        <v>1</v>
      </c>
      <c r="AG162" s="137">
        <f t="shared" si="42"/>
        <v>1</v>
      </c>
      <c r="AH162" s="137">
        <f t="shared" si="42"/>
        <v>1</v>
      </c>
      <c r="AI162" s="137">
        <f t="shared" si="42"/>
        <v>1</v>
      </c>
      <c r="AJ162" s="56" t="str">
        <f t="shared" si="30"/>
        <v>UNKNOWN</v>
      </c>
      <c r="AK162" s="69"/>
      <c r="AL162" s="69" t="str">
        <f t="shared" si="33"/>
        <v>1F</v>
      </c>
      <c r="AM162" s="71" t="str">
        <f t="shared" si="34"/>
        <v>00</v>
      </c>
      <c r="AN162" s="71" t="str">
        <f t="shared" si="35"/>
        <v>00</v>
      </c>
      <c r="AO162" s="71" t="str">
        <f t="shared" si="36"/>
        <v>00</v>
      </c>
      <c r="AQ162" t="str">
        <f t="shared" si="31"/>
        <v xml:space="preserve">    (U4)0x0000001FU,                                                           /* 26 UNKNOWN                                         */</v>
      </c>
    </row>
    <row r="163" spans="2:43">
      <c r="B163" s="145"/>
      <c r="C163" s="56">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1</v>
      </c>
      <c r="AF163" s="137">
        <f t="shared" si="42"/>
        <v>1</v>
      </c>
      <c r="AG163" s="137">
        <f t="shared" si="42"/>
        <v>1</v>
      </c>
      <c r="AH163" s="137">
        <f t="shared" si="42"/>
        <v>1</v>
      </c>
      <c r="AI163" s="137">
        <f t="shared" si="42"/>
        <v>1</v>
      </c>
      <c r="AJ163" s="56" t="str">
        <f t="shared" si="30"/>
        <v>UNKNOWN</v>
      </c>
      <c r="AK163" s="69"/>
      <c r="AL163" s="69" t="str">
        <f t="shared" si="33"/>
        <v>1F</v>
      </c>
      <c r="AM163" s="71" t="str">
        <f t="shared" si="34"/>
        <v>00</v>
      </c>
      <c r="AN163" s="71" t="str">
        <f t="shared" si="35"/>
        <v>00</v>
      </c>
      <c r="AO163" s="71" t="str">
        <f t="shared" si="36"/>
        <v>00</v>
      </c>
      <c r="AQ163" t="str">
        <f t="shared" si="31"/>
        <v xml:space="preserve">    (U4)0x0000001FU,                                                           /* 27 UNKNOWN                                         */</v>
      </c>
    </row>
    <row r="164" spans="2:43">
      <c r="B164" s="145"/>
      <c r="C164" s="56">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1</v>
      </c>
      <c r="AF164" s="137">
        <f t="shared" si="42"/>
        <v>1</v>
      </c>
      <c r="AG164" s="137">
        <f t="shared" si="42"/>
        <v>1</v>
      </c>
      <c r="AH164" s="137">
        <f t="shared" si="42"/>
        <v>1</v>
      </c>
      <c r="AI164" s="137">
        <f t="shared" si="42"/>
        <v>1</v>
      </c>
      <c r="AJ164" s="56" t="str">
        <f t="shared" si="30"/>
        <v>UNKNOWN</v>
      </c>
      <c r="AK164" s="69"/>
      <c r="AL164" s="69" t="str">
        <f t="shared" si="33"/>
        <v>1F</v>
      </c>
      <c r="AM164" s="71" t="str">
        <f t="shared" si="34"/>
        <v>00</v>
      </c>
      <c r="AN164" s="71" t="str">
        <f t="shared" si="35"/>
        <v>00</v>
      </c>
      <c r="AO164" s="71" t="str">
        <f t="shared" si="36"/>
        <v>00</v>
      </c>
      <c r="AQ164" t="str">
        <f t="shared" si="31"/>
        <v xml:space="preserve">    (U4)0x0000001FU,                                                           /* 28 UNKNOWN                                         */</v>
      </c>
    </row>
    <row r="165" spans="2:43">
      <c r="B165" s="145"/>
      <c r="C165" s="56">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1</v>
      </c>
      <c r="AF165" s="137">
        <f t="shared" si="42"/>
        <v>1</v>
      </c>
      <c r="AG165" s="137">
        <f t="shared" si="42"/>
        <v>1</v>
      </c>
      <c r="AH165" s="137">
        <f t="shared" si="42"/>
        <v>1</v>
      </c>
      <c r="AI165" s="137">
        <f t="shared" si="42"/>
        <v>1</v>
      </c>
      <c r="AJ165" s="56" t="str">
        <f t="shared" si="30"/>
        <v>UNKNOWN</v>
      </c>
      <c r="AK165" s="69"/>
      <c r="AL165" s="69" t="str">
        <f t="shared" si="33"/>
        <v>1F</v>
      </c>
      <c r="AM165" s="71" t="str">
        <f t="shared" si="34"/>
        <v>00</v>
      </c>
      <c r="AN165" s="71" t="str">
        <f t="shared" si="35"/>
        <v>00</v>
      </c>
      <c r="AO165" s="71" t="str">
        <f t="shared" si="36"/>
        <v>00</v>
      </c>
      <c r="AQ165" t="str">
        <f t="shared" si="31"/>
        <v xml:space="preserve">    (U4)0x0000001FU,                                                           /* 29 UNKNOWN                                         */</v>
      </c>
    </row>
    <row r="166" spans="2:43">
      <c r="B166" s="145"/>
      <c r="C166" s="56">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1</v>
      </c>
      <c r="AF166" s="137">
        <f t="shared" si="42"/>
        <v>1</v>
      </c>
      <c r="AG166" s="137">
        <f t="shared" si="42"/>
        <v>1</v>
      </c>
      <c r="AH166" s="137">
        <f t="shared" si="42"/>
        <v>1</v>
      </c>
      <c r="AI166" s="137">
        <f t="shared" si="42"/>
        <v>1</v>
      </c>
      <c r="AJ166" s="56" t="str">
        <f t="shared" si="30"/>
        <v>UNKNOWN</v>
      </c>
      <c r="AK166" s="69"/>
      <c r="AL166" s="69" t="str">
        <f t="shared" si="33"/>
        <v>1F</v>
      </c>
      <c r="AM166" s="71" t="str">
        <f t="shared" si="34"/>
        <v>00</v>
      </c>
      <c r="AN166" s="71" t="str">
        <f t="shared" si="35"/>
        <v>00</v>
      </c>
      <c r="AO166" s="71" t="str">
        <f t="shared" si="36"/>
        <v>00</v>
      </c>
      <c r="AQ166" t="str">
        <f t="shared" si="31"/>
        <v xml:space="preserve">    (U4)0x0000001FU,                                                           /* 30 UNKNOWN                                         */</v>
      </c>
    </row>
    <row r="167" spans="2:43">
      <c r="B167" s="145"/>
      <c r="C167" s="56">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1</v>
      </c>
      <c r="AF167" s="137">
        <f t="shared" si="42"/>
        <v>1</v>
      </c>
      <c r="AG167" s="137">
        <f t="shared" si="42"/>
        <v>1</v>
      </c>
      <c r="AH167" s="137">
        <f t="shared" si="42"/>
        <v>1</v>
      </c>
      <c r="AI167" s="137">
        <f t="shared" ref="AI167" si="43">IF(OR(AI37=0,AI37=1),1,0)</f>
        <v>1</v>
      </c>
      <c r="AJ167" s="56" t="str">
        <f t="shared" si="30"/>
        <v>UNKNOWN</v>
      </c>
      <c r="AK167" s="69"/>
      <c r="AL167" s="69" t="str">
        <f t="shared" si="33"/>
        <v>1F</v>
      </c>
      <c r="AM167" s="71" t="str">
        <f t="shared" si="34"/>
        <v>00</v>
      </c>
      <c r="AN167" s="71" t="str">
        <f t="shared" si="35"/>
        <v>00</v>
      </c>
      <c r="AO167" s="71" t="str">
        <f t="shared" si="36"/>
        <v>00</v>
      </c>
      <c r="AQ167" t="str">
        <f t="shared" si="31"/>
        <v xml:space="preserve">    (U4)0x0000001FU                                                            /* 31 UNKNOWN                                         */</v>
      </c>
    </row>
    <row r="168" spans="2:43">
      <c r="B168" s="145"/>
      <c r="C168" s="56">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5"/>
      <c r="C169" s="56">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5"/>
      <c r="C170" s="56">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5"/>
      <c r="C171" s="56">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5"/>
      <c r="C172" s="56">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5"/>
      <c r="C173" s="56">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5"/>
      <c r="C174" s="56">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5"/>
      <c r="C175" s="56">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5"/>
      <c r="C176" s="56">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5"/>
      <c r="C177" s="56">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5"/>
      <c r="C178" s="56">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5"/>
      <c r="C179" s="56">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5"/>
      <c r="C180" s="56">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5"/>
      <c r="C181" s="56">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5"/>
      <c r="C182" s="56">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5"/>
      <c r="C183" s="56">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5"/>
      <c r="C184" s="56">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5"/>
      <c r="C185" s="56">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5"/>
      <c r="C186" s="56">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5"/>
      <c r="C187" s="56">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5"/>
      <c r="C188" s="56">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5"/>
      <c r="C189" s="56">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5"/>
      <c r="C190" s="56">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5"/>
      <c r="C191" s="56">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5"/>
      <c r="C192" s="56">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5"/>
      <c r="C193" s="56">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5"/>
      <c r="C194" s="56">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5"/>
      <c r="C195" s="56">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5"/>
      <c r="C196" s="56">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5"/>
      <c r="C197" s="56">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5"/>
      <c r="C198" s="56">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6"/>
      <c r="C199" s="56">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L3:AD3 D6:AJ69" name="Table作成編集範囲"/>
    <protectedRange sqref="B3" name="Table作成編集範囲_1"/>
    <protectedRange sqref="AF3:AI3" name="Table作成編集範囲_2"/>
  </protectedRanges>
  <customSheetViews>
    <customSheetView guid="{835E1E8D-859C-4113-A3E5-0B83A29207D2}" scale="85" hiddenColumns="1">
      <pane ySplit="3" topLeftCell="A4" activePane="bottomLeft" state="frozen"/>
      <selection pane="bottomLeft" activeCell="A4" sqref="A4:B5"/>
      <pageMargins left="0.7" right="0.7" top="0.75" bottom="0.75" header="0.3" footer="0.3"/>
    </customSheetView>
  </customSheetViews>
  <mergeCells count="4">
    <mergeCell ref="C2:C3"/>
    <mergeCell ref="AJ2:AJ3"/>
    <mergeCell ref="A4:B5"/>
    <mergeCell ref="AG3:AI3"/>
  </mergeCells>
  <phoneticPr fontId="2"/>
  <conditionalFormatting sqref="D6:AI69">
    <cfRule type="cellIs" dxfId="11" priority="1" operator="equal">
      <formula>1</formula>
    </cfRule>
    <cfRule type="cellIs" dxfId="10" priority="2" operator="equal">
      <formula>"×"</formula>
    </cfRule>
  </conditionalFormatting>
  <conditionalFormatting sqref="AR5:AS70">
    <cfRule type="expression" dxfId="9" priority="7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6" t="s">
        <v>123</v>
      </c>
      <c r="C2" s="343" t="s">
        <v>85</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45" t="s">
        <v>55</v>
      </c>
    </row>
    <row r="3" spans="1:49" ht="213" customHeight="1" thickBot="1">
      <c r="B3" s="212" t="str">
        <f>IF(OR(IF(COUNTIF(D6:AC69,"0")&lt;&gt;0,TRUE,FALSE),IF(COUNTIF(D6:AC69,"1")&lt;&gt;0,TRUE,FALSE)),"Search Table","Index Table")</f>
        <v>Search Table</v>
      </c>
      <c r="C3" s="344"/>
      <c r="D3" s="138" t="s">
        <v>65</v>
      </c>
      <c r="E3" s="138" t="s">
        <v>70</v>
      </c>
      <c r="F3" s="138" t="s">
        <v>53</v>
      </c>
      <c r="G3" s="138" t="s">
        <v>52</v>
      </c>
      <c r="H3" s="138" t="s">
        <v>121</v>
      </c>
      <c r="I3" s="138" t="s">
        <v>120</v>
      </c>
      <c r="J3" s="138" t="s">
        <v>125</v>
      </c>
      <c r="K3" s="138" t="s">
        <v>124</v>
      </c>
      <c r="L3" s="139" t="s">
        <v>70</v>
      </c>
      <c r="M3" s="139" t="s">
        <v>66</v>
      </c>
      <c r="N3" s="139" t="s">
        <v>66</v>
      </c>
      <c r="O3" s="139" t="s">
        <v>66</v>
      </c>
      <c r="P3" s="139" t="s">
        <v>66</v>
      </c>
      <c r="Q3" s="139" t="s">
        <v>66</v>
      </c>
      <c r="R3" s="139" t="s">
        <v>66</v>
      </c>
      <c r="S3" s="139" t="s">
        <v>66</v>
      </c>
      <c r="T3" s="139" t="s">
        <v>66</v>
      </c>
      <c r="U3" s="139" t="s">
        <v>66</v>
      </c>
      <c r="V3" s="139" t="s">
        <v>66</v>
      </c>
      <c r="W3" s="139" t="s">
        <v>66</v>
      </c>
      <c r="X3" s="139" t="s">
        <v>66</v>
      </c>
      <c r="Y3" s="139" t="s">
        <v>66</v>
      </c>
      <c r="Z3" s="139" t="s">
        <v>66</v>
      </c>
      <c r="AA3" s="139" t="s">
        <v>66</v>
      </c>
      <c r="AB3" s="351" t="s">
        <v>284</v>
      </c>
      <c r="AC3" s="353"/>
      <c r="AD3" s="351" t="s">
        <v>285</v>
      </c>
      <c r="AE3" s="353"/>
      <c r="AF3" s="351" t="s">
        <v>286</v>
      </c>
      <c r="AG3" s="352"/>
      <c r="AH3" s="352"/>
      <c r="AI3" s="353"/>
      <c r="AJ3" s="346"/>
      <c r="AR3" s="103" t="s">
        <v>96</v>
      </c>
    </row>
    <row r="4" spans="1:49" ht="14.25" thickBot="1">
      <c r="A4" s="347" t="s">
        <v>67</v>
      </c>
      <c r="B4" s="348"/>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141"/>
      <c r="AR4" s="91" t="s">
        <v>83</v>
      </c>
      <c r="AS4" s="92"/>
      <c r="AT4" s="92"/>
      <c r="AU4" s="92"/>
      <c r="AV4" s="92"/>
      <c r="AW4" s="93"/>
    </row>
    <row r="5" spans="1:49" ht="14.25" thickBot="1">
      <c r="A5" s="349"/>
      <c r="B5" s="350"/>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142"/>
      <c r="AR5" s="94" t="str">
        <f ca="1">"static const U4  "&amp;AW8&amp;"["&amp;AW10&amp;"]"&amp;" = {"</f>
        <v>static const U4  u4_sp_ALERT_C_EPB_WRN_IG_CRIT[ALERT_C_EPB_WRN_IG_NUM_DST] = {</v>
      </c>
      <c r="AS5" s="94" t="str">
        <f ca="1">"static const U4  "&amp;$AW$9&amp;"["&amp;$AW$10&amp;"] = {"</f>
        <v>static const U4  u4_sp_ALERT_C_EPB_WRN_IG_MASK[ALERT_C_EPB_WRN_IG_NUM_DST] = {</v>
      </c>
      <c r="AT5" s="94" t="str">
        <f ca="1">"static const U1  "&amp;$AW$11&amp;"["&amp;$AW$10&amp;"] = {"</f>
        <v>static const U1  u1_sp_ALERT_C_EPB_WRN_IG_DST[ALERT_C_EPB_WRN_IG_NUM_DST] = {</v>
      </c>
      <c r="AU5" s="94" t="str">
        <f ca="1">"const ST_ALERT_MTRX "&amp;$AW$12&amp;" = {"</f>
        <v>const ST_ALERT_MTRX st_gp_ALERT_C_EPB_MTRX[4] = {</v>
      </c>
      <c r="AV5" s="74" t="str">
        <f ca="1">"#define "&amp;AW10&amp;REPT(" ",41-LEN(AW10))&amp;"("&amp;AW13&amp;"U)"</f>
        <v>#define ALERT_C_EPB_WRN_IG_NUM_DST               (24U)</v>
      </c>
      <c r="AW5" s="75"/>
    </row>
    <row r="6" spans="1:49">
      <c r="B6" s="145" t="str">
        <f ca="1">"Table "&amp;$AW$6</f>
        <v>Table WRN_IG</v>
      </c>
      <c r="C6" s="61">
        <f>ROW()-ROW($C$6)</f>
        <v>0</v>
      </c>
      <c r="D6" s="140" t="s">
        <v>71</v>
      </c>
      <c r="E6" s="140" t="s">
        <v>71</v>
      </c>
      <c r="F6" s="140" t="s">
        <v>71</v>
      </c>
      <c r="G6" s="140" t="s">
        <v>71</v>
      </c>
      <c r="H6" s="140" t="s">
        <v>71</v>
      </c>
      <c r="I6" s="140" t="s">
        <v>71</v>
      </c>
      <c r="J6" s="140" t="s">
        <v>71</v>
      </c>
      <c r="K6" s="140" t="s">
        <v>71</v>
      </c>
      <c r="L6" s="140" t="s">
        <v>71</v>
      </c>
      <c r="M6" s="140" t="s">
        <v>71</v>
      </c>
      <c r="N6" s="140" t="s">
        <v>71</v>
      </c>
      <c r="O6" s="140" t="s">
        <v>71</v>
      </c>
      <c r="P6" s="140" t="s">
        <v>71</v>
      </c>
      <c r="Q6" s="140" t="s">
        <v>71</v>
      </c>
      <c r="R6" s="140" t="s">
        <v>71</v>
      </c>
      <c r="S6" s="140" t="s">
        <v>71</v>
      </c>
      <c r="T6" s="140" t="s">
        <v>71</v>
      </c>
      <c r="U6" s="140" t="s">
        <v>71</v>
      </c>
      <c r="V6" s="140" t="s">
        <v>71</v>
      </c>
      <c r="W6" s="140" t="s">
        <v>71</v>
      </c>
      <c r="X6" s="140" t="s">
        <v>71</v>
      </c>
      <c r="Y6" s="140" t="s">
        <v>71</v>
      </c>
      <c r="Z6" s="140" t="s">
        <v>71</v>
      </c>
      <c r="AA6" s="140" t="s">
        <v>71</v>
      </c>
      <c r="AB6" s="140">
        <v>1</v>
      </c>
      <c r="AC6" s="140" t="s">
        <v>287</v>
      </c>
      <c r="AD6" s="140" t="s">
        <v>287</v>
      </c>
      <c r="AE6" s="143" t="s">
        <v>287</v>
      </c>
      <c r="AF6" s="143" t="s">
        <v>287</v>
      </c>
      <c r="AG6" s="143" t="s">
        <v>287</v>
      </c>
      <c r="AH6" s="143" t="s">
        <v>287</v>
      </c>
      <c r="AI6" s="143" t="s">
        <v>287</v>
      </c>
      <c r="AJ6" s="60" t="s">
        <v>268</v>
      </c>
      <c r="AL6" t="str">
        <f t="shared" ref="AL6:AL69" ca="1" si="0">IF($AJ6="UNKNOWN","    (U1)ALERT_REQ_UNKNOWN","    (U1)"&amp;"ALERT_REQ_"&amp;$AW$17&amp;"_"&amp;IF($AW$6&lt;&gt;$AW$17,$AW$6&amp;"_","")&amp;AJ6)</f>
        <v xml:space="preserve">    (U1)ALERT_REQ_C_EPB_WRN_IG_EPBDEFRW6</v>
      </c>
      <c r="AR6" s="72" t="str">
        <f>IF(AQ71&lt;&gt;"",AQ71,IF(AQ70&lt;&gt;"","};",""))</f>
        <v xml:space="preserve">    (U4)0x00000080U,                                                           /* 00 EPBDEFRW6                                       */</v>
      </c>
      <c r="AS6" s="72" t="str">
        <f>IF(AQ136&lt;&gt;"",AQ136,IF(AQ135&lt;&gt;"","};",""))</f>
        <v xml:space="preserve">    (U4)0x00000080U,                                                           /* 00 EPBDEFRW6                                       */</v>
      </c>
      <c r="AT6" s="72" t="str">
        <f t="shared" ref="AT6:AT69" ca="1" si="1">IF(AJ6&lt;&gt;"",AL6&amp;IF(AJ7&lt;&gt;"",","," ")&amp;REPT(" ",78-LEN(AL6))&amp;"/* "&amp;IF(C6&lt;10,"0"&amp;C6,C6)&amp;" "&amp;AJ6&amp;REPT(" ",48-LEN(AJ6))&amp;"*/",IF(AJ5&lt;&gt;"","};",""))</f>
        <v xml:space="preserve">    (U1)ALERT_REQ_C_EPB_WRN_IG_EPBDEFRW6,                                      /* 00 EPBDEFRW6                                       */</v>
      </c>
      <c r="AU6" s="72" t="s">
        <v>471</v>
      </c>
      <c r="AV6" s="57" t="s">
        <v>72</v>
      </c>
      <c r="AW6" s="76" t="str">
        <f ca="1">UPPER(RIGHT(CELL("filename",A1),LEN(CELL("filename",A1))-FIND("]",CELL("filename",A1))))</f>
        <v>WRN_IG</v>
      </c>
    </row>
    <row r="7" spans="1:49">
      <c r="B7" s="145"/>
      <c r="C7" s="56">
        <f t="shared" ref="C7:C69" si="2">ROW()-ROW($C$6)</f>
        <v>1</v>
      </c>
      <c r="D7" s="70" t="s">
        <v>71</v>
      </c>
      <c r="E7" s="70" t="s">
        <v>71</v>
      </c>
      <c r="F7" s="70" t="s">
        <v>71</v>
      </c>
      <c r="G7" s="70" t="s">
        <v>71</v>
      </c>
      <c r="H7" s="70" t="s">
        <v>71</v>
      </c>
      <c r="I7" s="70" t="s">
        <v>71</v>
      </c>
      <c r="J7" s="70" t="s">
        <v>71</v>
      </c>
      <c r="K7" s="140" t="s">
        <v>71</v>
      </c>
      <c r="L7" s="70" t="s">
        <v>71</v>
      </c>
      <c r="M7" s="70" t="s">
        <v>71</v>
      </c>
      <c r="N7" s="70" t="s">
        <v>71</v>
      </c>
      <c r="O7" s="70" t="s">
        <v>71</v>
      </c>
      <c r="P7" s="70" t="s">
        <v>71</v>
      </c>
      <c r="Q7" s="70" t="s">
        <v>71</v>
      </c>
      <c r="R7" s="70" t="s">
        <v>71</v>
      </c>
      <c r="S7" s="70" t="s">
        <v>71</v>
      </c>
      <c r="T7" s="70" t="s">
        <v>71</v>
      </c>
      <c r="U7" s="70" t="s">
        <v>71</v>
      </c>
      <c r="V7" s="70" t="s">
        <v>71</v>
      </c>
      <c r="W7" s="70" t="s">
        <v>71</v>
      </c>
      <c r="X7" s="70" t="s">
        <v>71</v>
      </c>
      <c r="Y7" s="70" t="s">
        <v>71</v>
      </c>
      <c r="Z7" s="70" t="s">
        <v>71</v>
      </c>
      <c r="AA7" s="70" t="s">
        <v>71</v>
      </c>
      <c r="AB7" s="70">
        <v>0</v>
      </c>
      <c r="AC7" s="70">
        <v>0</v>
      </c>
      <c r="AD7" s="70">
        <v>0</v>
      </c>
      <c r="AE7" s="143">
        <v>1</v>
      </c>
      <c r="AF7" s="143">
        <v>0</v>
      </c>
      <c r="AG7" s="143">
        <v>0</v>
      </c>
      <c r="AH7" s="143">
        <v>1</v>
      </c>
      <c r="AI7" s="143">
        <v>1</v>
      </c>
      <c r="AJ7" s="60" t="s">
        <v>263</v>
      </c>
      <c r="AL7" t="str">
        <f t="shared" ca="1" si="0"/>
        <v xml:space="preserve">    (U1)ALERT_REQ_C_EPB_WRN_IG_EPBDEFRW1</v>
      </c>
      <c r="AR7" s="72" t="str">
        <f t="shared" ref="AR7:AR70" si="3">IF(AQ72&lt;&gt;"",AQ72,IF(AQ71&lt;&gt;"","};",""))</f>
        <v xml:space="preserve">    (U4)0x00000013U,                                                           /* 01 EPBDEFRW1                                       */</v>
      </c>
      <c r="AS7" s="72" t="str">
        <f t="shared" ref="AS7:AS70" si="4">IF(AQ137&lt;&gt;"",AQ137,IF(AQ136&lt;&gt;"","};",""))</f>
        <v xml:space="preserve">    (U4)0x000000FFU,                                                           /* 01 EPBDEFRW1                                       */</v>
      </c>
      <c r="AT7" s="72" t="str">
        <f t="shared" ca="1" si="1"/>
        <v xml:space="preserve">    (U1)ALERT_REQ_C_EPB_WRN_IG_EPBDEFRW1,                                      /* 01 EPBDEFRW1                                       */</v>
      </c>
      <c r="AU7" s="72" t="str">
        <f ca="1">"        &amp;"&amp;$AW$14&amp;","&amp;REPT(" ",69-LEN($AW$14))&amp;"/* fp_u4_SRC_CHK                                      */"</f>
        <v xml:space="preserve">        &amp;u4_s_AlertC_epbWrnIgSrcchk,                                           /* fp_u4_SRC_CHK                                      */</v>
      </c>
      <c r="AV7" s="58" t="s">
        <v>73</v>
      </c>
      <c r="AW7" s="144">
        <f>IF(B3="Search Table",1,0)</f>
        <v>1</v>
      </c>
    </row>
    <row r="8" spans="1:49">
      <c r="B8" s="145"/>
      <c r="C8" s="56">
        <f t="shared" si="2"/>
        <v>2</v>
      </c>
      <c r="D8" s="70" t="s">
        <v>71</v>
      </c>
      <c r="E8" s="70" t="s">
        <v>71</v>
      </c>
      <c r="F8" s="70" t="s">
        <v>71</v>
      </c>
      <c r="G8" s="70" t="s">
        <v>71</v>
      </c>
      <c r="H8" s="70" t="s">
        <v>71</v>
      </c>
      <c r="I8" s="70" t="s">
        <v>71</v>
      </c>
      <c r="J8" s="70" t="s">
        <v>71</v>
      </c>
      <c r="K8" s="70" t="s">
        <v>71</v>
      </c>
      <c r="L8" s="70" t="s">
        <v>71</v>
      </c>
      <c r="M8" s="70" t="s">
        <v>71</v>
      </c>
      <c r="N8" s="70" t="s">
        <v>71</v>
      </c>
      <c r="O8" s="70" t="s">
        <v>71</v>
      </c>
      <c r="P8" s="70" t="s">
        <v>71</v>
      </c>
      <c r="Q8" s="70" t="s">
        <v>71</v>
      </c>
      <c r="R8" s="70" t="s">
        <v>71</v>
      </c>
      <c r="S8" s="70" t="s">
        <v>71</v>
      </c>
      <c r="T8" s="70" t="s">
        <v>71</v>
      </c>
      <c r="U8" s="70" t="s">
        <v>71</v>
      </c>
      <c r="V8" s="70" t="s">
        <v>71</v>
      </c>
      <c r="W8" s="70" t="s">
        <v>71</v>
      </c>
      <c r="X8" s="70" t="s">
        <v>71</v>
      </c>
      <c r="Y8" s="70" t="s">
        <v>71</v>
      </c>
      <c r="Z8" s="70" t="s">
        <v>71</v>
      </c>
      <c r="AA8" s="70" t="s">
        <v>71</v>
      </c>
      <c r="AB8" s="70">
        <v>0</v>
      </c>
      <c r="AC8" s="70">
        <v>0</v>
      </c>
      <c r="AD8" s="70">
        <v>0</v>
      </c>
      <c r="AE8" s="143">
        <v>1</v>
      </c>
      <c r="AF8" s="143">
        <v>0</v>
      </c>
      <c r="AG8" s="143">
        <v>1</v>
      </c>
      <c r="AH8" s="143">
        <v>0</v>
      </c>
      <c r="AI8" s="143">
        <v>0</v>
      </c>
      <c r="AJ8" s="24" t="s">
        <v>264</v>
      </c>
      <c r="AL8" t="str">
        <f t="shared" ca="1" si="0"/>
        <v xml:space="preserve">    (U1)ALERT_REQ_C_EPB_WRN_IG_EPBDEFRW2</v>
      </c>
      <c r="AR8" s="72" t="str">
        <f t="shared" si="3"/>
        <v xml:space="preserve">    (U4)0x00000014U,                                                           /* 02 EPBDEFRW2                                       */</v>
      </c>
      <c r="AS8" s="72" t="str">
        <f t="shared" si="4"/>
        <v xml:space="preserve">    (U4)0x000000FFU,                                                           /* 02 EPBDEFRW2                                       */</v>
      </c>
      <c r="AT8" s="72" t="str">
        <f ca="1">IF(AJ8&lt;&gt;"",AL8&amp;IF(AJ9&lt;&gt;"",","," ")&amp;REPT(" ",78-LEN(AL8))&amp;"/* "&amp;IF(C8&lt;10,"0"&amp;C8,C8)&amp;" "&amp;AJ8&amp;REPT(" ",48-LEN(AJ8))&amp;"*/",IF(AJ7&lt;&gt;"","};",""))</f>
        <v xml:space="preserve">    (U1)ALERT_REQ_C_EPB_WRN_IG_EPBDEFRW2,                                      /* 02 EPBDEFRW2                                       */</v>
      </c>
      <c r="AU8" s="72" t="str">
        <f ca="1">IF($AW$15&lt;&gt;"NULL","        &amp;"&amp;$AW$15&amp;","&amp;REPT(" ",69-LEN($AW$15))&amp;"/* fp_vd_XDST                                         */","        vdp_PTR_NA,                                                            /* fp_vd_XDST                                         */")</f>
        <v xml:space="preserve">        &amp;vd_s_AlertC_epbWrnIgRwTx,                                             /* fp_vd_XDST                                         */</v>
      </c>
      <c r="AV8" s="58" t="s">
        <v>74</v>
      </c>
      <c r="AW8" s="77" t="str">
        <f ca="1">"u4_sp_ALERT_"&amp;IF(AW6&lt;&gt;AW17,$AW$17&amp;"_"&amp;$AW$6,AW17)&amp;"_CRIT"</f>
        <v>u4_sp_ALERT_C_EPB_WRN_IG_CRIT</v>
      </c>
    </row>
    <row r="9" spans="1:49">
      <c r="B9" s="145"/>
      <c r="C9" s="56">
        <f t="shared" si="2"/>
        <v>3</v>
      </c>
      <c r="D9" s="70" t="s">
        <v>71</v>
      </c>
      <c r="E9" s="70" t="s">
        <v>71</v>
      </c>
      <c r="F9" s="70" t="s">
        <v>71</v>
      </c>
      <c r="G9" s="70" t="s">
        <v>71</v>
      </c>
      <c r="H9" s="70" t="s">
        <v>71</v>
      </c>
      <c r="I9" s="70" t="s">
        <v>71</v>
      </c>
      <c r="J9" s="70" t="s">
        <v>71</v>
      </c>
      <c r="K9" s="70" t="s">
        <v>71</v>
      </c>
      <c r="L9" s="70" t="s">
        <v>71</v>
      </c>
      <c r="M9" s="70" t="s">
        <v>71</v>
      </c>
      <c r="N9" s="70" t="s">
        <v>71</v>
      </c>
      <c r="O9" s="70" t="s">
        <v>71</v>
      </c>
      <c r="P9" s="70" t="s">
        <v>71</v>
      </c>
      <c r="Q9" s="70" t="s">
        <v>71</v>
      </c>
      <c r="R9" s="70" t="s">
        <v>71</v>
      </c>
      <c r="S9" s="70" t="s">
        <v>71</v>
      </c>
      <c r="T9" s="70" t="s">
        <v>71</v>
      </c>
      <c r="U9" s="70" t="s">
        <v>71</v>
      </c>
      <c r="V9" s="70" t="s">
        <v>71</v>
      </c>
      <c r="W9" s="70" t="s">
        <v>71</v>
      </c>
      <c r="X9" s="70" t="s">
        <v>71</v>
      </c>
      <c r="Y9" s="70" t="s">
        <v>71</v>
      </c>
      <c r="Z9" s="70" t="s">
        <v>71</v>
      </c>
      <c r="AA9" s="70" t="s">
        <v>71</v>
      </c>
      <c r="AB9" s="70">
        <v>0</v>
      </c>
      <c r="AC9" s="70">
        <v>0</v>
      </c>
      <c r="AD9" s="70">
        <v>0</v>
      </c>
      <c r="AE9" s="143">
        <v>1</v>
      </c>
      <c r="AF9" s="143">
        <v>0</v>
      </c>
      <c r="AG9" s="143">
        <v>1</v>
      </c>
      <c r="AH9" s="143">
        <v>0</v>
      </c>
      <c r="AI9" s="143">
        <v>1</v>
      </c>
      <c r="AJ9" s="24" t="s">
        <v>265</v>
      </c>
      <c r="AL9" t="str">
        <f t="shared" ca="1" si="0"/>
        <v xml:space="preserve">    (U1)ALERT_REQ_C_EPB_WRN_IG_EPBDEFRW3</v>
      </c>
      <c r="AR9" s="72" t="str">
        <f t="shared" si="3"/>
        <v xml:space="preserve">    (U4)0x00000015U,                                                           /* 03 EPBDEFRW3                                       */</v>
      </c>
      <c r="AS9" s="72" t="str">
        <f t="shared" si="4"/>
        <v xml:space="preserve">    (U4)0x000000FFU,                                                           /* 03 EPBDEFRW3                                       */</v>
      </c>
      <c r="AT9" s="72" t="str">
        <f t="shared" ca="1" si="1"/>
        <v xml:space="preserve">    (U1)ALERT_REQ_C_EPB_WRN_IG_EPBDEFRW3,                                      /* 03 EPBDEFRW3                                       */</v>
      </c>
      <c r="AU9" s="72"/>
      <c r="AV9" s="58" t="s">
        <v>75</v>
      </c>
      <c r="AW9" s="77" t="str">
        <f ca="1">"u4_sp_ALERT_"&amp;IF(AW6&lt;&gt;AW17,$AW$17&amp;"_"&amp;$AW$6,AW17)&amp;"_MASK"</f>
        <v>u4_sp_ALERT_C_EPB_WRN_IG_MASK</v>
      </c>
    </row>
    <row r="10" spans="1:49">
      <c r="B10" s="145"/>
      <c r="C10" s="56">
        <f t="shared" si="2"/>
        <v>4</v>
      </c>
      <c r="D10" s="70" t="s">
        <v>71</v>
      </c>
      <c r="E10" s="70" t="s">
        <v>71</v>
      </c>
      <c r="F10" s="70" t="s">
        <v>71</v>
      </c>
      <c r="G10" s="70" t="s">
        <v>71</v>
      </c>
      <c r="H10" s="70" t="s">
        <v>71</v>
      </c>
      <c r="I10" s="70" t="s">
        <v>71</v>
      </c>
      <c r="J10" s="70" t="s">
        <v>71</v>
      </c>
      <c r="K10" s="70" t="s">
        <v>71</v>
      </c>
      <c r="L10" s="70" t="s">
        <v>71</v>
      </c>
      <c r="M10" s="70" t="s">
        <v>71</v>
      </c>
      <c r="N10" s="70" t="s">
        <v>71</v>
      </c>
      <c r="O10" s="70" t="s">
        <v>71</v>
      </c>
      <c r="P10" s="70" t="s">
        <v>71</v>
      </c>
      <c r="Q10" s="70" t="s">
        <v>71</v>
      </c>
      <c r="R10" s="70" t="s">
        <v>71</v>
      </c>
      <c r="S10" s="70" t="s">
        <v>71</v>
      </c>
      <c r="T10" s="70" t="s">
        <v>71</v>
      </c>
      <c r="U10" s="70" t="s">
        <v>71</v>
      </c>
      <c r="V10" s="70" t="s">
        <v>71</v>
      </c>
      <c r="W10" s="70" t="s">
        <v>71</v>
      </c>
      <c r="X10" s="70" t="s">
        <v>71</v>
      </c>
      <c r="Y10" s="70" t="s">
        <v>71</v>
      </c>
      <c r="Z10" s="70" t="s">
        <v>71</v>
      </c>
      <c r="AA10" s="70" t="s">
        <v>71</v>
      </c>
      <c r="AB10" s="70">
        <v>0</v>
      </c>
      <c r="AC10" s="70">
        <v>0</v>
      </c>
      <c r="AD10" s="70">
        <v>0</v>
      </c>
      <c r="AE10" s="143">
        <v>1</v>
      </c>
      <c r="AF10" s="143">
        <v>0</v>
      </c>
      <c r="AG10" s="143">
        <v>1</v>
      </c>
      <c r="AH10" s="143">
        <v>1</v>
      </c>
      <c r="AI10" s="143">
        <v>0</v>
      </c>
      <c r="AJ10" s="60" t="s">
        <v>266</v>
      </c>
      <c r="AL10" t="str">
        <f t="shared" ca="1" si="0"/>
        <v xml:space="preserve">    (U1)ALERT_REQ_C_EPB_WRN_IG_EPBDEFRW4</v>
      </c>
      <c r="AR10" s="72" t="str">
        <f t="shared" si="3"/>
        <v xml:space="preserve">    (U4)0x00000016U,                                                           /* 04 EPBDEFRW4                                       */</v>
      </c>
      <c r="AS10" s="72" t="str">
        <f t="shared" si="4"/>
        <v xml:space="preserve">    (U4)0x000000FFU,                                                           /* 04 EPBDEFRW4                                       */</v>
      </c>
      <c r="AT10" s="72" t="str">
        <f t="shared" ca="1" si="1"/>
        <v xml:space="preserve">    (U1)ALERT_REQ_C_EPB_WRN_IG_EPBDEFRW4,                                      /* 04 EPBDEFRW4                                       */</v>
      </c>
      <c r="AU10" s="72" t="str">
        <f ca="1">IF($AW$7=1,"        &amp;"&amp;$AW$9&amp;"[0],"&amp;REPT(" ",66-LEN($AW$9))&amp;"/* u4p_MASK                                           */","        (const U4 *)vdp_PTR_NA,                                                /* u4p_MASK                                           */")</f>
        <v xml:space="preserve">        &amp;u4_sp_ALERT_C_EPB_WRN_IG_MASK[0],                                     /* u4p_MASK                                           */</v>
      </c>
      <c r="AV10" s="58" t="s">
        <v>76</v>
      </c>
      <c r="AW10" s="77" t="str">
        <f ca="1">"ALERT_"&amp;IF(AW6&lt;&gt;AW17,$AW$17&amp;"_"&amp;$AW$6,AW17)&amp;"_NUM_DST"</f>
        <v>ALERT_C_EPB_WRN_IG_NUM_DST</v>
      </c>
    </row>
    <row r="11" spans="1:49">
      <c r="B11" s="145"/>
      <c r="C11" s="56">
        <f t="shared" si="2"/>
        <v>5</v>
      </c>
      <c r="D11" s="70" t="s">
        <v>71</v>
      </c>
      <c r="E11" s="70" t="s">
        <v>71</v>
      </c>
      <c r="F11" s="70" t="s">
        <v>71</v>
      </c>
      <c r="G11" s="70" t="s">
        <v>71</v>
      </c>
      <c r="H11" s="70" t="s">
        <v>71</v>
      </c>
      <c r="I11" s="70" t="s">
        <v>71</v>
      </c>
      <c r="J11" s="70" t="s">
        <v>71</v>
      </c>
      <c r="K11" s="70" t="s">
        <v>71</v>
      </c>
      <c r="L11" s="70" t="s">
        <v>71</v>
      </c>
      <c r="M11" s="70" t="s">
        <v>71</v>
      </c>
      <c r="N11" s="70" t="s">
        <v>71</v>
      </c>
      <c r="O11" s="70" t="s">
        <v>71</v>
      </c>
      <c r="P11" s="70" t="s">
        <v>71</v>
      </c>
      <c r="Q11" s="70" t="s">
        <v>71</v>
      </c>
      <c r="R11" s="70" t="s">
        <v>71</v>
      </c>
      <c r="S11" s="70" t="s">
        <v>71</v>
      </c>
      <c r="T11" s="70" t="s">
        <v>71</v>
      </c>
      <c r="U11" s="70" t="s">
        <v>71</v>
      </c>
      <c r="V11" s="70" t="s">
        <v>71</v>
      </c>
      <c r="W11" s="70" t="s">
        <v>71</v>
      </c>
      <c r="X11" s="70" t="s">
        <v>71</v>
      </c>
      <c r="Y11" s="70" t="s">
        <v>71</v>
      </c>
      <c r="Z11" s="70" t="s">
        <v>71</v>
      </c>
      <c r="AA11" s="70" t="s">
        <v>71</v>
      </c>
      <c r="AB11" s="70">
        <v>0</v>
      </c>
      <c r="AC11" s="70">
        <v>0</v>
      </c>
      <c r="AD11" s="70">
        <v>0</v>
      </c>
      <c r="AE11" s="143">
        <v>1</v>
      </c>
      <c r="AF11" s="143">
        <v>0</v>
      </c>
      <c r="AG11" s="143">
        <v>1</v>
      </c>
      <c r="AH11" s="143">
        <v>1</v>
      </c>
      <c r="AI11" s="143">
        <v>1</v>
      </c>
      <c r="AJ11" s="60" t="s">
        <v>267</v>
      </c>
      <c r="AL11" t="str">
        <f t="shared" ca="1" si="0"/>
        <v xml:space="preserve">    (U1)ALERT_REQ_C_EPB_WRN_IG_EPBDEFRW5</v>
      </c>
      <c r="AR11" s="72" t="str">
        <f t="shared" si="3"/>
        <v xml:space="preserve">    (U4)0x00000017U,                                                           /* 05 EPBDEFRW5                                       */</v>
      </c>
      <c r="AS11" s="72" t="str">
        <f t="shared" si="4"/>
        <v xml:space="preserve">    (U4)0x000000FFU,                                                           /* 05 EPBDEFRW5                                       */</v>
      </c>
      <c r="AT11" s="72" t="str">
        <f t="shared" ca="1" si="1"/>
        <v xml:space="preserve">    (U1)ALERT_REQ_C_EPB_WRN_IG_EPBDEFRW5,                                      /* 05 EPBDEFRW5                                       */</v>
      </c>
      <c r="AU11" s="72" t="str">
        <f ca="1">IF($AW$7=1,"        &amp;"&amp;$AW$8&amp;"[0],"&amp;REPT(" ",66-LEN($AW$8))&amp;"/* u4p_CRIT                                           */","        (const U4 *)vdp_PTR_NA,                                                /* u4p_CRIT                                           */")</f>
        <v xml:space="preserve">        &amp;u4_sp_ALERT_C_EPB_WRN_IG_CRIT[0],                                     /* u4p_CRIT                                           */</v>
      </c>
      <c r="AV11" s="58" t="s">
        <v>77</v>
      </c>
      <c r="AW11" s="77" t="str">
        <f ca="1">"u1_sp_ALERT_"&amp;IF(AW6&lt;&gt;AW17,$AW$17&amp;"_"&amp;$AW$6,AW17)&amp;"_DST"</f>
        <v>u1_sp_ALERT_C_EPB_WRN_IG_DST</v>
      </c>
    </row>
    <row r="12" spans="1:49">
      <c r="B12" s="145"/>
      <c r="C12" s="56">
        <f t="shared" si="2"/>
        <v>6</v>
      </c>
      <c r="D12" s="70" t="s">
        <v>71</v>
      </c>
      <c r="E12" s="70" t="s">
        <v>71</v>
      </c>
      <c r="F12" s="70" t="s">
        <v>71</v>
      </c>
      <c r="G12" s="70" t="s">
        <v>71</v>
      </c>
      <c r="H12" s="70" t="s">
        <v>71</v>
      </c>
      <c r="I12" s="70" t="s">
        <v>71</v>
      </c>
      <c r="J12" s="70" t="s">
        <v>71</v>
      </c>
      <c r="K12" s="70" t="s">
        <v>71</v>
      </c>
      <c r="L12" s="70" t="s">
        <v>71</v>
      </c>
      <c r="M12" s="70" t="s">
        <v>71</v>
      </c>
      <c r="N12" s="70" t="s">
        <v>71</v>
      </c>
      <c r="O12" s="70" t="s">
        <v>71</v>
      </c>
      <c r="P12" s="70" t="s">
        <v>71</v>
      </c>
      <c r="Q12" s="70" t="s">
        <v>71</v>
      </c>
      <c r="R12" s="70" t="s">
        <v>71</v>
      </c>
      <c r="S12" s="70" t="s">
        <v>71</v>
      </c>
      <c r="T12" s="70" t="s">
        <v>71</v>
      </c>
      <c r="U12" s="70" t="s">
        <v>71</v>
      </c>
      <c r="V12" s="70" t="s">
        <v>71</v>
      </c>
      <c r="W12" s="70" t="s">
        <v>71</v>
      </c>
      <c r="X12" s="70" t="s">
        <v>71</v>
      </c>
      <c r="Y12" s="70" t="s">
        <v>71</v>
      </c>
      <c r="Z12" s="70" t="s">
        <v>71</v>
      </c>
      <c r="AA12" s="70" t="s">
        <v>71</v>
      </c>
      <c r="AB12" s="70">
        <v>0</v>
      </c>
      <c r="AC12" s="70">
        <v>0</v>
      </c>
      <c r="AD12" s="70">
        <v>0</v>
      </c>
      <c r="AE12" s="143">
        <v>1</v>
      </c>
      <c r="AF12" s="143">
        <v>1</v>
      </c>
      <c r="AG12" s="143">
        <v>0</v>
      </c>
      <c r="AH12" s="143">
        <v>1</v>
      </c>
      <c r="AI12" s="143">
        <v>1</v>
      </c>
      <c r="AJ12" s="60" t="s">
        <v>268</v>
      </c>
      <c r="AL12" t="str">
        <f t="shared" ca="1" si="0"/>
        <v xml:space="preserve">    (U1)ALERT_REQ_C_EPB_WRN_IG_EPBDEFRW6</v>
      </c>
      <c r="AR12" s="72" t="str">
        <f t="shared" si="3"/>
        <v xml:space="preserve">    (U4)0x0000001BU,                                                           /* 06 EPBDEFRW6                                       */</v>
      </c>
      <c r="AS12" s="72" t="str">
        <f t="shared" si="4"/>
        <v xml:space="preserve">    (U4)0x000000FFU,                                                           /* 06 EPBDEFRW6                                       */</v>
      </c>
      <c r="AT12" s="72" t="str">
        <f t="shared" ca="1" si="1"/>
        <v xml:space="preserve">    (U1)ALERT_REQ_C_EPB_WRN_IG_EPBDEFRW6,                                      /* 06 EPBDEFRW6                                       */</v>
      </c>
      <c r="AU12" s="72"/>
      <c r="AV12" s="58" t="s">
        <v>89</v>
      </c>
      <c r="AW12" s="77" t="str">
        <f ca="1">Matrix!D8&amp;"["&amp;Matrix!D7&amp;"]"</f>
        <v>st_gp_ALERT_C_EPB_MTRX[4]</v>
      </c>
    </row>
    <row r="13" spans="1:49">
      <c r="B13" s="145"/>
      <c r="C13" s="56">
        <f t="shared" si="2"/>
        <v>7</v>
      </c>
      <c r="D13" s="70" t="s">
        <v>71</v>
      </c>
      <c r="E13" s="70" t="s">
        <v>71</v>
      </c>
      <c r="F13" s="70" t="s">
        <v>71</v>
      </c>
      <c r="G13" s="70" t="s">
        <v>71</v>
      </c>
      <c r="H13" s="70" t="s">
        <v>71</v>
      </c>
      <c r="I13" s="70" t="s">
        <v>71</v>
      </c>
      <c r="J13" s="70" t="s">
        <v>71</v>
      </c>
      <c r="K13" s="70" t="s">
        <v>71</v>
      </c>
      <c r="L13" s="70" t="s">
        <v>71</v>
      </c>
      <c r="M13" s="70" t="s">
        <v>71</v>
      </c>
      <c r="N13" s="70" t="s">
        <v>71</v>
      </c>
      <c r="O13" s="70" t="s">
        <v>71</v>
      </c>
      <c r="P13" s="70" t="s">
        <v>71</v>
      </c>
      <c r="Q13" s="70" t="s">
        <v>71</v>
      </c>
      <c r="R13" s="70" t="s">
        <v>71</v>
      </c>
      <c r="S13" s="70" t="s">
        <v>71</v>
      </c>
      <c r="T13" s="70" t="s">
        <v>71</v>
      </c>
      <c r="U13" s="70" t="s">
        <v>71</v>
      </c>
      <c r="V13" s="70" t="s">
        <v>71</v>
      </c>
      <c r="W13" s="70" t="s">
        <v>71</v>
      </c>
      <c r="X13" s="70" t="s">
        <v>71</v>
      </c>
      <c r="Y13" s="70" t="s">
        <v>71</v>
      </c>
      <c r="Z13" s="70" t="s">
        <v>71</v>
      </c>
      <c r="AA13" s="70" t="s">
        <v>71</v>
      </c>
      <c r="AB13" s="70">
        <v>0</v>
      </c>
      <c r="AC13" s="70">
        <v>0</v>
      </c>
      <c r="AD13" s="70">
        <v>0</v>
      </c>
      <c r="AE13" s="143">
        <v>1</v>
      </c>
      <c r="AF13" s="143">
        <v>1</v>
      </c>
      <c r="AG13" s="143">
        <v>1</v>
      </c>
      <c r="AH13" s="143">
        <v>0</v>
      </c>
      <c r="AI13" s="143">
        <v>1</v>
      </c>
      <c r="AJ13" s="60" t="s">
        <v>272</v>
      </c>
      <c r="AL13" t="str">
        <f t="shared" ca="1" si="0"/>
        <v xml:space="preserve">    (U1)ALERT_REQ_C_EPB_WRN_IG_EPBDEFRW7</v>
      </c>
      <c r="AR13" s="72" t="str">
        <f t="shared" si="3"/>
        <v xml:space="preserve">    (U4)0x0000001DU,                                                           /* 07 EPBDEFRW7                                       */</v>
      </c>
      <c r="AS13" s="72" t="str">
        <f t="shared" si="4"/>
        <v xml:space="preserve">    (U4)0x000000FFU,                                                           /* 07 EPBDEFRW7                                       */</v>
      </c>
      <c r="AT13" s="72" t="str">
        <f t="shared" ca="1" si="1"/>
        <v xml:space="preserve">    (U1)ALERT_REQ_C_EPB_WRN_IG_EPBDEFRW7,                                      /* 07 EPBDEFRW7                                       */</v>
      </c>
      <c r="AU13" s="72" t="str">
        <f ca="1">"        &amp;"&amp;$AW$11&amp;"[0],"&amp;REPT(" ",66-LEN($AW$11))&amp;"/* u1p_DST                                            */"</f>
        <v xml:space="preserve">        &amp;u1_sp_ALERT_C_EPB_WRN_IG_DST[0],                                      /* u1p_DST                                            */</v>
      </c>
      <c r="AV13" s="58" t="s">
        <v>78</v>
      </c>
      <c r="AW13" s="144">
        <f>COUNTA($AJ$6:$AJ$69)</f>
        <v>24</v>
      </c>
    </row>
    <row r="14" spans="1:49">
      <c r="B14" s="145"/>
      <c r="C14" s="56">
        <f t="shared" si="2"/>
        <v>8</v>
      </c>
      <c r="D14" s="70" t="s">
        <v>71</v>
      </c>
      <c r="E14" s="70" t="s">
        <v>71</v>
      </c>
      <c r="F14" s="70" t="s">
        <v>71</v>
      </c>
      <c r="G14" s="70" t="s">
        <v>71</v>
      </c>
      <c r="H14" s="70" t="s">
        <v>71</v>
      </c>
      <c r="I14" s="70" t="s">
        <v>71</v>
      </c>
      <c r="J14" s="70" t="s">
        <v>71</v>
      </c>
      <c r="K14" s="70" t="s">
        <v>71</v>
      </c>
      <c r="L14" s="70" t="s">
        <v>71</v>
      </c>
      <c r="M14" s="70" t="s">
        <v>71</v>
      </c>
      <c r="N14" s="70" t="s">
        <v>71</v>
      </c>
      <c r="O14" s="70" t="s">
        <v>71</v>
      </c>
      <c r="P14" s="70" t="s">
        <v>71</v>
      </c>
      <c r="Q14" s="70" t="s">
        <v>71</v>
      </c>
      <c r="R14" s="70" t="s">
        <v>71</v>
      </c>
      <c r="S14" s="70" t="s">
        <v>71</v>
      </c>
      <c r="T14" s="70" t="s">
        <v>71</v>
      </c>
      <c r="U14" s="70" t="s">
        <v>71</v>
      </c>
      <c r="V14" s="70" t="s">
        <v>71</v>
      </c>
      <c r="W14" s="70" t="s">
        <v>71</v>
      </c>
      <c r="X14" s="70" t="s">
        <v>71</v>
      </c>
      <c r="Y14" s="70" t="s">
        <v>71</v>
      </c>
      <c r="Z14" s="70" t="s">
        <v>71</v>
      </c>
      <c r="AA14" s="70" t="s">
        <v>71</v>
      </c>
      <c r="AB14" s="70">
        <v>0</v>
      </c>
      <c r="AC14" s="70">
        <v>0</v>
      </c>
      <c r="AD14" s="70">
        <v>0</v>
      </c>
      <c r="AE14" s="143">
        <v>1</v>
      </c>
      <c r="AF14" s="143" t="s">
        <v>287</v>
      </c>
      <c r="AG14" s="143" t="s">
        <v>287</v>
      </c>
      <c r="AH14" s="143" t="s">
        <v>287</v>
      </c>
      <c r="AI14" s="143" t="s">
        <v>287</v>
      </c>
      <c r="AJ14" s="60" t="s">
        <v>244</v>
      </c>
      <c r="AL14" t="str">
        <f t="shared" ca="1" si="0"/>
        <v xml:space="preserve">    (U1)ALERT_REQ_C_EPB_WRN_IG_TT_ON_RW</v>
      </c>
      <c r="AR14" s="72" t="str">
        <f t="shared" si="3"/>
        <v xml:space="preserve">    (U4)0x00000010U,                                                           /* 08 TT_ON_RW                                        */</v>
      </c>
      <c r="AS14" s="72" t="str">
        <f t="shared" si="4"/>
        <v xml:space="preserve">    (U4)0x000000F0U,                                                           /* 08 TT_ON_RW                                        */</v>
      </c>
      <c r="AT14" s="72" t="str">
        <f t="shared" ca="1" si="1"/>
        <v xml:space="preserve">    (U1)ALERT_REQ_C_EPB_WRN_IG_TT_ON_RW,                                       /* 08 TT_ON_RW                                        */</v>
      </c>
      <c r="AU14" s="72" t="str">
        <f ca="1">"        (U2)"&amp;$AW$10&amp;","&amp;REPT(" ",66-LEN($AW$10))&amp;"/* u2_num_srch                                        */"</f>
        <v xml:space="preserve">        (U2)ALERT_C_EPB_WRN_IG_NUM_DST,                                        /* u2_num_srch                                        */</v>
      </c>
      <c r="AV14" s="58" t="s">
        <v>79</v>
      </c>
      <c r="AW14" s="77" t="str">
        <f ca="1">IF(AW6&lt;&gt;AW17,VLOOKUP(AW6,Matrix!$C$13:$G$37,4,FALSE),Matrix!F13)</f>
        <v>u4_s_AlertC_epbWrnIgSrcchk</v>
      </c>
    </row>
    <row r="15" spans="1:49">
      <c r="B15" s="145"/>
      <c r="C15" s="56">
        <f t="shared" si="2"/>
        <v>9</v>
      </c>
      <c r="D15" s="70" t="s">
        <v>71</v>
      </c>
      <c r="E15" s="70" t="s">
        <v>71</v>
      </c>
      <c r="F15" s="70" t="s">
        <v>71</v>
      </c>
      <c r="G15" s="70" t="s">
        <v>71</v>
      </c>
      <c r="H15" s="70" t="s">
        <v>71</v>
      </c>
      <c r="I15" s="70" t="s">
        <v>71</v>
      </c>
      <c r="J15" s="70" t="s">
        <v>71</v>
      </c>
      <c r="K15" s="70" t="s">
        <v>71</v>
      </c>
      <c r="L15" s="70" t="s">
        <v>71</v>
      </c>
      <c r="M15" s="70" t="s">
        <v>71</v>
      </c>
      <c r="N15" s="70" t="s">
        <v>71</v>
      </c>
      <c r="O15" s="70" t="s">
        <v>71</v>
      </c>
      <c r="P15" s="70" t="s">
        <v>71</v>
      </c>
      <c r="Q15" s="70" t="s">
        <v>71</v>
      </c>
      <c r="R15" s="70" t="s">
        <v>71</v>
      </c>
      <c r="S15" s="70" t="s">
        <v>71</v>
      </c>
      <c r="T15" s="70" t="s">
        <v>71</v>
      </c>
      <c r="U15" s="70" t="s">
        <v>71</v>
      </c>
      <c r="V15" s="70" t="s">
        <v>71</v>
      </c>
      <c r="W15" s="70" t="s">
        <v>71</v>
      </c>
      <c r="X15" s="70" t="s">
        <v>71</v>
      </c>
      <c r="Y15" s="70" t="s">
        <v>71</v>
      </c>
      <c r="Z15" s="70" t="s">
        <v>71</v>
      </c>
      <c r="AA15" s="70" t="s">
        <v>71</v>
      </c>
      <c r="AB15" s="70">
        <v>0</v>
      </c>
      <c r="AC15" s="70">
        <v>0</v>
      </c>
      <c r="AD15" s="70">
        <v>1</v>
      </c>
      <c r="AE15" s="143">
        <v>0</v>
      </c>
      <c r="AF15" s="143">
        <v>0</v>
      </c>
      <c r="AG15" s="143">
        <v>0</v>
      </c>
      <c r="AH15" s="143">
        <v>1</v>
      </c>
      <c r="AI15" s="143">
        <v>1</v>
      </c>
      <c r="AJ15" s="60" t="s">
        <v>258</v>
      </c>
      <c r="AL15" t="str">
        <f t="shared" ca="1" si="0"/>
        <v xml:space="preserve">    (U1)ALERT_REQ_C_EPB_WRN_IG_EPBDEF1</v>
      </c>
      <c r="AR15" s="72" t="str">
        <f t="shared" si="3"/>
        <v xml:space="preserve">    (U4)0x00000023U,                                                           /* 09 EPBDEF1                                         */</v>
      </c>
      <c r="AS15" s="72" t="str">
        <f t="shared" si="4"/>
        <v xml:space="preserve">    (U4)0x000000FFU,                                                           /* 09 EPBDEF1                                         */</v>
      </c>
      <c r="AT15" s="72" t="str">
        <f t="shared" ca="1" si="1"/>
        <v xml:space="preserve">    (U1)ALERT_REQ_C_EPB_WRN_IG_EPBDEF1,                                        /* 09 EPBDEF1                                         */</v>
      </c>
      <c r="AU15" s="72" t="str">
        <f ca="1">"        (U1)"&amp;$AW$16&amp;REPT(" ",67-LEN($AW$16))&amp;"/* u1_vom_act                                         */"</f>
        <v xml:space="preserve">        (U1)ALERT_VOM_IGN_ON                                                   /* u1_vom_act                                         */</v>
      </c>
      <c r="AV15" s="58" t="s">
        <v>82</v>
      </c>
      <c r="AW15" s="77" t="str">
        <f ca="1">IF(AW6&lt;&gt;AW17,VLOOKUP(AW6,Matrix!$C$13:$G$37,5,FALSE),Matrix!G13)</f>
        <v>vd_s_AlertC_epbWrnIgRwTx</v>
      </c>
    </row>
    <row r="16" spans="1:49">
      <c r="B16" s="145"/>
      <c r="C16" s="56">
        <f t="shared" si="2"/>
        <v>10</v>
      </c>
      <c r="D16" s="70" t="s">
        <v>71</v>
      </c>
      <c r="E16" s="70" t="s">
        <v>71</v>
      </c>
      <c r="F16" s="70" t="s">
        <v>71</v>
      </c>
      <c r="G16" s="70" t="s">
        <v>71</v>
      </c>
      <c r="H16" s="70" t="s">
        <v>71</v>
      </c>
      <c r="I16" s="70" t="s">
        <v>71</v>
      </c>
      <c r="J16" s="70" t="s">
        <v>71</v>
      </c>
      <c r="K16" s="70" t="s">
        <v>71</v>
      </c>
      <c r="L16" s="70" t="s">
        <v>71</v>
      </c>
      <c r="M16" s="70" t="s">
        <v>71</v>
      </c>
      <c r="N16" s="70" t="s">
        <v>71</v>
      </c>
      <c r="O16" s="70" t="s">
        <v>71</v>
      </c>
      <c r="P16" s="70" t="s">
        <v>71</v>
      </c>
      <c r="Q16" s="70" t="s">
        <v>71</v>
      </c>
      <c r="R16" s="70" t="s">
        <v>71</v>
      </c>
      <c r="S16" s="70" t="s">
        <v>71</v>
      </c>
      <c r="T16" s="70" t="s">
        <v>71</v>
      </c>
      <c r="U16" s="70" t="s">
        <v>71</v>
      </c>
      <c r="V16" s="70" t="s">
        <v>71</v>
      </c>
      <c r="W16" s="70" t="s">
        <v>71</v>
      </c>
      <c r="X16" s="70" t="s">
        <v>71</v>
      </c>
      <c r="Y16" s="70" t="s">
        <v>71</v>
      </c>
      <c r="Z16" s="70" t="s">
        <v>71</v>
      </c>
      <c r="AA16" s="70" t="s">
        <v>71</v>
      </c>
      <c r="AB16" s="70">
        <v>0</v>
      </c>
      <c r="AC16" s="70">
        <v>0</v>
      </c>
      <c r="AD16" s="70">
        <v>1</v>
      </c>
      <c r="AE16" s="143">
        <v>0</v>
      </c>
      <c r="AF16" s="143">
        <v>0</v>
      </c>
      <c r="AG16" s="143">
        <v>1</v>
      </c>
      <c r="AH16" s="143">
        <v>0</v>
      </c>
      <c r="AI16" s="143">
        <v>0</v>
      </c>
      <c r="AJ16" s="60" t="s">
        <v>259</v>
      </c>
      <c r="AL16" t="str">
        <f t="shared" ca="1" si="0"/>
        <v xml:space="preserve">    (U1)ALERT_REQ_C_EPB_WRN_IG_EPBDEF2</v>
      </c>
      <c r="AR16" s="72" t="str">
        <f t="shared" si="3"/>
        <v xml:space="preserve">    (U4)0x00000024U,                                                           /* 10 EPBDEF2                                         */</v>
      </c>
      <c r="AS16" s="72" t="str">
        <f t="shared" si="4"/>
        <v xml:space="preserve">    (U4)0x000000FFU,                                                           /* 10 EPBDEF2                                         */</v>
      </c>
      <c r="AT16" s="72" t="str">
        <f t="shared" ca="1" si="1"/>
        <v xml:space="preserve">    (U1)ALERT_REQ_C_EPB_WRN_IG_EPBDEF2,                                        /* 10 EPBDEF2                                         */</v>
      </c>
      <c r="AU16" s="72" t="s">
        <v>472</v>
      </c>
      <c r="AV16" s="58" t="s">
        <v>80</v>
      </c>
      <c r="AW16" s="77" t="str">
        <f ca="1">IF(AW6&lt;&gt;AW17,VLOOKUP(AW6,Matrix!$C$13:$G$37,2,FALSE),Matrix!D13)</f>
        <v>ALERT_VOM_IGN_ON</v>
      </c>
    </row>
    <row r="17" spans="2:49" ht="14.25" thickBot="1">
      <c r="B17" s="145"/>
      <c r="C17" s="56">
        <f t="shared" si="2"/>
        <v>11</v>
      </c>
      <c r="D17" s="70" t="s">
        <v>71</v>
      </c>
      <c r="E17" s="70" t="s">
        <v>71</v>
      </c>
      <c r="F17" s="70" t="s">
        <v>71</v>
      </c>
      <c r="G17" s="70" t="s">
        <v>71</v>
      </c>
      <c r="H17" s="70" t="s">
        <v>71</v>
      </c>
      <c r="I17" s="70" t="s">
        <v>71</v>
      </c>
      <c r="J17" s="70" t="s">
        <v>71</v>
      </c>
      <c r="K17" s="70" t="s">
        <v>71</v>
      </c>
      <c r="L17" s="70" t="s">
        <v>71</v>
      </c>
      <c r="M17" s="70" t="s">
        <v>71</v>
      </c>
      <c r="N17" s="70" t="s">
        <v>71</v>
      </c>
      <c r="O17" s="70" t="s">
        <v>71</v>
      </c>
      <c r="P17" s="70" t="s">
        <v>71</v>
      </c>
      <c r="Q17" s="70" t="s">
        <v>71</v>
      </c>
      <c r="R17" s="70" t="s">
        <v>71</v>
      </c>
      <c r="S17" s="70" t="s">
        <v>71</v>
      </c>
      <c r="T17" s="70" t="s">
        <v>71</v>
      </c>
      <c r="U17" s="70" t="s">
        <v>71</v>
      </c>
      <c r="V17" s="70" t="s">
        <v>71</v>
      </c>
      <c r="W17" s="70" t="s">
        <v>71</v>
      </c>
      <c r="X17" s="70" t="s">
        <v>71</v>
      </c>
      <c r="Y17" s="70" t="s">
        <v>71</v>
      </c>
      <c r="Z17" s="70" t="s">
        <v>71</v>
      </c>
      <c r="AA17" s="70" t="s">
        <v>71</v>
      </c>
      <c r="AB17" s="70">
        <v>0</v>
      </c>
      <c r="AC17" s="70">
        <v>0</v>
      </c>
      <c r="AD17" s="70">
        <v>1</v>
      </c>
      <c r="AE17" s="143">
        <v>0</v>
      </c>
      <c r="AF17" s="143">
        <v>0</v>
      </c>
      <c r="AG17" s="143">
        <v>1</v>
      </c>
      <c r="AH17" s="143">
        <v>0</v>
      </c>
      <c r="AI17" s="143">
        <v>1</v>
      </c>
      <c r="AJ17" s="60" t="s">
        <v>260</v>
      </c>
      <c r="AL17" t="str">
        <f t="shared" ca="1" si="0"/>
        <v xml:space="preserve">    (U1)ALERT_REQ_C_EPB_WRN_IG_EPBDEF3</v>
      </c>
      <c r="AR17" s="72" t="str">
        <f t="shared" si="3"/>
        <v xml:space="preserve">    (U4)0x00000025U,                                                           /* 11 EPBDEF3                                         */</v>
      </c>
      <c r="AS17" s="72" t="str">
        <f t="shared" si="4"/>
        <v xml:space="preserve">    (U4)0x000000FFU,                                                           /* 11 EPBDEF3                                         */</v>
      </c>
      <c r="AT17" s="72" t="str">
        <f t="shared" ca="1" si="1"/>
        <v xml:space="preserve">    (U1)ALERT_REQ_C_EPB_WRN_IG_EPBDEF3,                                        /* 11 EPBDEF3                                         */</v>
      </c>
      <c r="AU17" s="73" t="s">
        <v>473</v>
      </c>
      <c r="AV17" s="59" t="s">
        <v>81</v>
      </c>
      <c r="AW17" s="78" t="str">
        <f ca="1">UPPER(Matrix!$D$6)</f>
        <v>C_EPB</v>
      </c>
    </row>
    <row r="18" spans="2:49">
      <c r="B18" s="145"/>
      <c r="C18" s="56">
        <f t="shared" si="2"/>
        <v>12</v>
      </c>
      <c r="D18" s="70" t="s">
        <v>71</v>
      </c>
      <c r="E18" s="70" t="s">
        <v>71</v>
      </c>
      <c r="F18" s="70" t="s">
        <v>71</v>
      </c>
      <c r="G18" s="70" t="s">
        <v>71</v>
      </c>
      <c r="H18" s="70" t="s">
        <v>71</v>
      </c>
      <c r="I18" s="70" t="s">
        <v>71</v>
      </c>
      <c r="J18" s="70" t="s">
        <v>71</v>
      </c>
      <c r="K18" s="70" t="s">
        <v>71</v>
      </c>
      <c r="L18" s="70" t="s">
        <v>71</v>
      </c>
      <c r="M18" s="70" t="s">
        <v>71</v>
      </c>
      <c r="N18" s="70" t="s">
        <v>71</v>
      </c>
      <c r="O18" s="70" t="s">
        <v>71</v>
      </c>
      <c r="P18" s="70" t="s">
        <v>71</v>
      </c>
      <c r="Q18" s="70" t="s">
        <v>71</v>
      </c>
      <c r="R18" s="70" t="s">
        <v>71</v>
      </c>
      <c r="S18" s="70" t="s">
        <v>71</v>
      </c>
      <c r="T18" s="70" t="s">
        <v>71</v>
      </c>
      <c r="U18" s="70" t="s">
        <v>71</v>
      </c>
      <c r="V18" s="70" t="s">
        <v>71</v>
      </c>
      <c r="W18" s="70" t="s">
        <v>71</v>
      </c>
      <c r="X18" s="70" t="s">
        <v>71</v>
      </c>
      <c r="Y18" s="70" t="s">
        <v>71</v>
      </c>
      <c r="Z18" s="70" t="s">
        <v>71</v>
      </c>
      <c r="AA18" s="70" t="s">
        <v>71</v>
      </c>
      <c r="AB18" s="70">
        <v>0</v>
      </c>
      <c r="AC18" s="70">
        <v>0</v>
      </c>
      <c r="AD18" s="70">
        <v>1</v>
      </c>
      <c r="AE18" s="143">
        <v>0</v>
      </c>
      <c r="AF18" s="143">
        <v>0</v>
      </c>
      <c r="AG18" s="143">
        <v>1</v>
      </c>
      <c r="AH18" s="143">
        <v>1</v>
      </c>
      <c r="AI18" s="143">
        <v>0</v>
      </c>
      <c r="AJ18" s="60" t="s">
        <v>261</v>
      </c>
      <c r="AL18" t="str">
        <f t="shared" ca="1" si="0"/>
        <v xml:space="preserve">    (U1)ALERT_REQ_C_EPB_WRN_IG_EPBDEF4</v>
      </c>
      <c r="AR18" s="72" t="str">
        <f t="shared" si="3"/>
        <v xml:space="preserve">    (U4)0x00000026U,                                                           /* 12 EPBDEF4                                         */</v>
      </c>
      <c r="AS18" s="72" t="str">
        <f t="shared" si="4"/>
        <v xml:space="preserve">    (U4)0x000000FFU,                                                           /* 12 EPBDEF4                                         */</v>
      </c>
      <c r="AT18" s="72" t="str">
        <f t="shared" ca="1" si="1"/>
        <v xml:space="preserve">    (U1)ALERT_REQ_C_EPB_WRN_IG_EPBDEF4,                                        /* 12 EPBDEF4                                         */</v>
      </c>
    </row>
    <row r="19" spans="2:49">
      <c r="B19" s="145"/>
      <c r="C19" s="56">
        <f t="shared" si="2"/>
        <v>13</v>
      </c>
      <c r="D19" s="70" t="s">
        <v>71</v>
      </c>
      <c r="E19" s="70" t="s">
        <v>71</v>
      </c>
      <c r="F19" s="70" t="s">
        <v>71</v>
      </c>
      <c r="G19" s="70" t="s">
        <v>71</v>
      </c>
      <c r="H19" s="70" t="s">
        <v>71</v>
      </c>
      <c r="I19" s="70" t="s">
        <v>71</v>
      </c>
      <c r="J19" s="70" t="s">
        <v>71</v>
      </c>
      <c r="K19" s="70" t="s">
        <v>71</v>
      </c>
      <c r="L19" s="70" t="s">
        <v>71</v>
      </c>
      <c r="M19" s="70" t="s">
        <v>71</v>
      </c>
      <c r="N19" s="70" t="s">
        <v>71</v>
      </c>
      <c r="O19" s="70" t="s">
        <v>71</v>
      </c>
      <c r="P19" s="70" t="s">
        <v>71</v>
      </c>
      <c r="Q19" s="70" t="s">
        <v>71</v>
      </c>
      <c r="R19" s="70" t="s">
        <v>71</v>
      </c>
      <c r="S19" s="70" t="s">
        <v>71</v>
      </c>
      <c r="T19" s="70" t="s">
        <v>71</v>
      </c>
      <c r="U19" s="70" t="s">
        <v>71</v>
      </c>
      <c r="V19" s="70" t="s">
        <v>71</v>
      </c>
      <c r="W19" s="70" t="s">
        <v>71</v>
      </c>
      <c r="X19" s="70" t="s">
        <v>71</v>
      </c>
      <c r="Y19" s="70" t="s">
        <v>71</v>
      </c>
      <c r="Z19" s="70" t="s">
        <v>71</v>
      </c>
      <c r="AA19" s="70" t="s">
        <v>71</v>
      </c>
      <c r="AB19" s="70">
        <v>0</v>
      </c>
      <c r="AC19" s="70">
        <v>0</v>
      </c>
      <c r="AD19" s="70">
        <v>1</v>
      </c>
      <c r="AE19" s="143">
        <v>0</v>
      </c>
      <c r="AF19" s="143">
        <v>0</v>
      </c>
      <c r="AG19" s="143">
        <v>1</v>
      </c>
      <c r="AH19" s="143">
        <v>1</v>
      </c>
      <c r="AI19" s="143">
        <v>1</v>
      </c>
      <c r="AJ19" s="60" t="s">
        <v>262</v>
      </c>
      <c r="AL19" t="str">
        <f t="shared" ca="1" si="0"/>
        <v xml:space="preserve">    (U1)ALERT_REQ_C_EPB_WRN_IG_EPBDEF5</v>
      </c>
      <c r="AR19" s="72" t="str">
        <f t="shared" si="3"/>
        <v xml:space="preserve">    (U4)0x00000027U,                                                           /* 13 EPBDEF5                                         */</v>
      </c>
      <c r="AS19" s="72" t="str">
        <f t="shared" si="4"/>
        <v xml:space="preserve">    (U4)0x000000FFU,                                                           /* 13 EPBDEF5                                         */</v>
      </c>
      <c r="AT19" s="72" t="str">
        <f t="shared" ca="1" si="1"/>
        <v xml:space="preserve">    (U1)ALERT_REQ_C_EPB_WRN_IG_EPBDEF5,                                        /* 13 EPBDEF5                                         */</v>
      </c>
    </row>
    <row r="20" spans="2:49">
      <c r="B20" s="145"/>
      <c r="C20" s="56">
        <f t="shared" si="2"/>
        <v>14</v>
      </c>
      <c r="D20" s="70" t="s">
        <v>71</v>
      </c>
      <c r="E20" s="70" t="s">
        <v>71</v>
      </c>
      <c r="F20" s="70" t="s">
        <v>71</v>
      </c>
      <c r="G20" s="70" t="s">
        <v>71</v>
      </c>
      <c r="H20" s="70" t="s">
        <v>71</v>
      </c>
      <c r="I20" s="70" t="s">
        <v>71</v>
      </c>
      <c r="J20" s="70" t="s">
        <v>71</v>
      </c>
      <c r="K20" s="70" t="s">
        <v>71</v>
      </c>
      <c r="L20" s="70" t="s">
        <v>71</v>
      </c>
      <c r="M20" s="70" t="s">
        <v>71</v>
      </c>
      <c r="N20" s="70" t="s">
        <v>71</v>
      </c>
      <c r="O20" s="70" t="s">
        <v>71</v>
      </c>
      <c r="P20" s="70" t="s">
        <v>71</v>
      </c>
      <c r="Q20" s="70" t="s">
        <v>71</v>
      </c>
      <c r="R20" s="70" t="s">
        <v>71</v>
      </c>
      <c r="S20" s="70" t="s">
        <v>71</v>
      </c>
      <c r="T20" s="70" t="s">
        <v>71</v>
      </c>
      <c r="U20" s="70" t="s">
        <v>71</v>
      </c>
      <c r="V20" s="70" t="s">
        <v>71</v>
      </c>
      <c r="W20" s="70" t="s">
        <v>71</v>
      </c>
      <c r="X20" s="70" t="s">
        <v>71</v>
      </c>
      <c r="Y20" s="70" t="s">
        <v>71</v>
      </c>
      <c r="Z20" s="70" t="s">
        <v>71</v>
      </c>
      <c r="AA20" s="70" t="s">
        <v>71</v>
      </c>
      <c r="AB20" s="70">
        <v>0</v>
      </c>
      <c r="AC20" s="70">
        <v>0</v>
      </c>
      <c r="AD20" s="70">
        <v>1</v>
      </c>
      <c r="AE20" s="143">
        <v>0</v>
      </c>
      <c r="AF20" s="143">
        <v>1</v>
      </c>
      <c r="AG20" s="143">
        <v>0</v>
      </c>
      <c r="AH20" s="143">
        <v>1</v>
      </c>
      <c r="AI20" s="143">
        <v>1</v>
      </c>
      <c r="AJ20" s="60" t="s">
        <v>268</v>
      </c>
      <c r="AL20" t="str">
        <f t="shared" ca="1" si="0"/>
        <v xml:space="preserve">    (U1)ALERT_REQ_C_EPB_WRN_IG_EPBDEFRW6</v>
      </c>
      <c r="AR20" s="72" t="str">
        <f t="shared" si="3"/>
        <v xml:space="preserve">    (U4)0x0000002BU,                                                           /* 14 EPBDEFRW6                                       */</v>
      </c>
      <c r="AS20" s="72" t="str">
        <f t="shared" si="4"/>
        <v xml:space="preserve">    (U4)0x000000FFU,                                                           /* 14 EPBDEFRW6                                       */</v>
      </c>
      <c r="AT20" s="72" t="str">
        <f t="shared" ca="1" si="1"/>
        <v xml:space="preserve">    (U1)ALERT_REQ_C_EPB_WRN_IG_EPBDEFRW6,                                      /* 14 EPBDEFRW6                                       */</v>
      </c>
    </row>
    <row r="21" spans="2:49">
      <c r="B21" s="145"/>
      <c r="C21" s="56">
        <f t="shared" si="2"/>
        <v>15</v>
      </c>
      <c r="D21" s="70" t="s">
        <v>71</v>
      </c>
      <c r="E21" s="70" t="s">
        <v>71</v>
      </c>
      <c r="F21" s="70" t="s">
        <v>71</v>
      </c>
      <c r="G21" s="70" t="s">
        <v>71</v>
      </c>
      <c r="H21" s="70" t="s">
        <v>71</v>
      </c>
      <c r="I21" s="70" t="s">
        <v>71</v>
      </c>
      <c r="J21" s="70" t="s">
        <v>71</v>
      </c>
      <c r="K21" s="70" t="s">
        <v>71</v>
      </c>
      <c r="L21" s="70" t="s">
        <v>71</v>
      </c>
      <c r="M21" s="70" t="s">
        <v>71</v>
      </c>
      <c r="N21" s="70" t="s">
        <v>71</v>
      </c>
      <c r="O21" s="70" t="s">
        <v>71</v>
      </c>
      <c r="P21" s="70" t="s">
        <v>71</v>
      </c>
      <c r="Q21" s="70" t="s">
        <v>71</v>
      </c>
      <c r="R21" s="70" t="s">
        <v>71</v>
      </c>
      <c r="S21" s="70" t="s">
        <v>71</v>
      </c>
      <c r="T21" s="70" t="s">
        <v>71</v>
      </c>
      <c r="U21" s="70" t="s">
        <v>71</v>
      </c>
      <c r="V21" s="70" t="s">
        <v>71</v>
      </c>
      <c r="W21" s="70" t="s">
        <v>71</v>
      </c>
      <c r="X21" s="70" t="s">
        <v>71</v>
      </c>
      <c r="Y21" s="70" t="s">
        <v>71</v>
      </c>
      <c r="Z21" s="70" t="s">
        <v>71</v>
      </c>
      <c r="AA21" s="70" t="s">
        <v>71</v>
      </c>
      <c r="AB21" s="70">
        <v>0</v>
      </c>
      <c r="AC21" s="70">
        <v>0</v>
      </c>
      <c r="AD21" s="70">
        <v>1</v>
      </c>
      <c r="AE21" s="143">
        <v>0</v>
      </c>
      <c r="AF21" s="143">
        <v>1</v>
      </c>
      <c r="AG21" s="143">
        <v>1</v>
      </c>
      <c r="AH21" s="143">
        <v>0</v>
      </c>
      <c r="AI21" s="143">
        <v>1</v>
      </c>
      <c r="AJ21" s="60" t="s">
        <v>271</v>
      </c>
      <c r="AL21" t="str">
        <f t="shared" ca="1" si="0"/>
        <v xml:space="preserve">    (U1)ALERT_REQ_C_EPB_WRN_IG_EPBDEF7</v>
      </c>
      <c r="AR21" s="72" t="str">
        <f t="shared" si="3"/>
        <v xml:space="preserve">    (U4)0x0000002DU,                                                           /* 15 EPBDEF7                                         */</v>
      </c>
      <c r="AS21" s="72" t="str">
        <f t="shared" si="4"/>
        <v xml:space="preserve">    (U4)0x000000FFU,                                                           /* 15 EPBDEF7                                         */</v>
      </c>
      <c r="AT21" s="72" t="str">
        <f t="shared" ca="1" si="1"/>
        <v xml:space="preserve">    (U1)ALERT_REQ_C_EPB_WRN_IG_EPBDEF7,                                        /* 15 EPBDEF7                                         */</v>
      </c>
    </row>
    <row r="22" spans="2:49">
      <c r="B22" s="145"/>
      <c r="C22" s="56">
        <f t="shared" si="2"/>
        <v>16</v>
      </c>
      <c r="D22" s="70" t="s">
        <v>71</v>
      </c>
      <c r="E22" s="70" t="s">
        <v>71</v>
      </c>
      <c r="F22" s="70" t="s">
        <v>71</v>
      </c>
      <c r="G22" s="70" t="s">
        <v>71</v>
      </c>
      <c r="H22" s="70" t="s">
        <v>71</v>
      </c>
      <c r="I22" s="70" t="s">
        <v>71</v>
      </c>
      <c r="J22" s="70" t="s">
        <v>71</v>
      </c>
      <c r="K22" s="70" t="s">
        <v>71</v>
      </c>
      <c r="L22" s="70" t="s">
        <v>71</v>
      </c>
      <c r="M22" s="70" t="s">
        <v>71</v>
      </c>
      <c r="N22" s="70" t="s">
        <v>71</v>
      </c>
      <c r="O22" s="70" t="s">
        <v>71</v>
      </c>
      <c r="P22" s="70" t="s">
        <v>71</v>
      </c>
      <c r="Q22" s="70" t="s">
        <v>71</v>
      </c>
      <c r="R22" s="70" t="s">
        <v>71</v>
      </c>
      <c r="S22" s="70" t="s">
        <v>71</v>
      </c>
      <c r="T22" s="70" t="s">
        <v>71</v>
      </c>
      <c r="U22" s="70" t="s">
        <v>71</v>
      </c>
      <c r="V22" s="70" t="s">
        <v>71</v>
      </c>
      <c r="W22" s="70" t="s">
        <v>71</v>
      </c>
      <c r="X22" s="70" t="s">
        <v>71</v>
      </c>
      <c r="Y22" s="70" t="s">
        <v>71</v>
      </c>
      <c r="Z22" s="70" t="s">
        <v>71</v>
      </c>
      <c r="AA22" s="70" t="s">
        <v>71</v>
      </c>
      <c r="AB22" s="70">
        <v>0</v>
      </c>
      <c r="AC22" s="70">
        <v>0</v>
      </c>
      <c r="AD22" s="70">
        <v>1</v>
      </c>
      <c r="AE22" s="143">
        <v>0</v>
      </c>
      <c r="AF22" s="143" t="s">
        <v>287</v>
      </c>
      <c r="AG22" s="143" t="s">
        <v>287</v>
      </c>
      <c r="AH22" s="143" t="s">
        <v>287</v>
      </c>
      <c r="AI22" s="143" t="s">
        <v>287</v>
      </c>
      <c r="AJ22" s="60" t="s">
        <v>239</v>
      </c>
      <c r="AL22" t="str">
        <f t="shared" ca="1" si="0"/>
        <v xml:space="preserve">    (U1)ALERT_REQ_C_EPB_WRN_IG_TT_ON</v>
      </c>
      <c r="AR22" s="72" t="str">
        <f t="shared" si="3"/>
        <v xml:space="preserve">    (U4)0x00000020U,                                                           /* 16 TT_ON                                           */</v>
      </c>
      <c r="AS22" s="72" t="str">
        <f t="shared" si="4"/>
        <v xml:space="preserve">    (U4)0x000000F0U,                                                           /* 16 TT_ON                                           */</v>
      </c>
      <c r="AT22" s="72" t="str">
        <f t="shared" ca="1" si="1"/>
        <v xml:space="preserve">    (U1)ALERT_REQ_C_EPB_WRN_IG_TT_ON,                                          /* 16 TT_ON                                           */</v>
      </c>
    </row>
    <row r="23" spans="2:49">
      <c r="B23" s="145"/>
      <c r="C23" s="56">
        <f t="shared" si="2"/>
        <v>17</v>
      </c>
      <c r="D23" s="70" t="s">
        <v>71</v>
      </c>
      <c r="E23" s="70" t="s">
        <v>71</v>
      </c>
      <c r="F23" s="70" t="s">
        <v>71</v>
      </c>
      <c r="G23" s="70" t="s">
        <v>71</v>
      </c>
      <c r="H23" s="70" t="s">
        <v>71</v>
      </c>
      <c r="I23" s="70" t="s">
        <v>71</v>
      </c>
      <c r="J23" s="70" t="s">
        <v>71</v>
      </c>
      <c r="K23" s="70" t="s">
        <v>71</v>
      </c>
      <c r="L23" s="70" t="s">
        <v>71</v>
      </c>
      <c r="M23" s="70" t="s">
        <v>71</v>
      </c>
      <c r="N23" s="70" t="s">
        <v>71</v>
      </c>
      <c r="O23" s="70" t="s">
        <v>71</v>
      </c>
      <c r="P23" s="70" t="s">
        <v>71</v>
      </c>
      <c r="Q23" s="70" t="s">
        <v>71</v>
      </c>
      <c r="R23" s="70" t="s">
        <v>71</v>
      </c>
      <c r="S23" s="70" t="s">
        <v>71</v>
      </c>
      <c r="T23" s="70" t="s">
        <v>71</v>
      </c>
      <c r="U23" s="70" t="s">
        <v>71</v>
      </c>
      <c r="V23" s="70" t="s">
        <v>71</v>
      </c>
      <c r="W23" s="70" t="s">
        <v>71</v>
      </c>
      <c r="X23" s="70" t="s">
        <v>71</v>
      </c>
      <c r="Y23" s="70" t="s">
        <v>71</v>
      </c>
      <c r="Z23" s="70" t="s">
        <v>71</v>
      </c>
      <c r="AA23" s="70" t="s">
        <v>71</v>
      </c>
      <c r="AB23" s="70">
        <v>0</v>
      </c>
      <c r="AC23" s="70">
        <v>0</v>
      </c>
      <c r="AD23" s="70" t="s">
        <v>287</v>
      </c>
      <c r="AE23" s="143" t="s">
        <v>287</v>
      </c>
      <c r="AF23" s="143">
        <v>0</v>
      </c>
      <c r="AG23" s="143">
        <v>0</v>
      </c>
      <c r="AH23" s="143">
        <v>1</v>
      </c>
      <c r="AI23" s="143">
        <v>1</v>
      </c>
      <c r="AJ23" s="60" t="s">
        <v>246</v>
      </c>
      <c r="AL23" t="str">
        <f t="shared" ca="1" si="0"/>
        <v xml:space="preserve">    (U1)ALERT_REQ_C_EPB_WRN_IG_LOCK</v>
      </c>
      <c r="AR23" s="72" t="str">
        <f t="shared" si="3"/>
        <v xml:space="preserve">    (U4)0x00000003U,                                                           /* 17 LOCK                                            */</v>
      </c>
      <c r="AS23" s="72" t="str">
        <f t="shared" si="4"/>
        <v xml:space="preserve">    (U4)0x000000CFU,                                                           /* 17 LOCK                                            */</v>
      </c>
      <c r="AT23" s="72" t="str">
        <f t="shared" ca="1" si="1"/>
        <v xml:space="preserve">    (U1)ALERT_REQ_C_EPB_WRN_IG_LOCK,                                           /* 17 LOCK                                            */</v>
      </c>
    </row>
    <row r="24" spans="2:49">
      <c r="B24" s="145"/>
      <c r="C24" s="56">
        <f t="shared" si="2"/>
        <v>18</v>
      </c>
      <c r="D24" s="70" t="s">
        <v>71</v>
      </c>
      <c r="E24" s="70" t="s">
        <v>71</v>
      </c>
      <c r="F24" s="70" t="s">
        <v>71</v>
      </c>
      <c r="G24" s="70" t="s">
        <v>71</v>
      </c>
      <c r="H24" s="70" t="s">
        <v>71</v>
      </c>
      <c r="I24" s="70" t="s">
        <v>71</v>
      </c>
      <c r="J24" s="70" t="s">
        <v>71</v>
      </c>
      <c r="K24" s="70" t="s">
        <v>71</v>
      </c>
      <c r="L24" s="70" t="s">
        <v>71</v>
      </c>
      <c r="M24" s="70" t="s">
        <v>71</v>
      </c>
      <c r="N24" s="70" t="s">
        <v>71</v>
      </c>
      <c r="O24" s="70" t="s">
        <v>71</v>
      </c>
      <c r="P24" s="70" t="s">
        <v>71</v>
      </c>
      <c r="Q24" s="70" t="s">
        <v>71</v>
      </c>
      <c r="R24" s="70" t="s">
        <v>71</v>
      </c>
      <c r="S24" s="70" t="s">
        <v>71</v>
      </c>
      <c r="T24" s="70" t="s">
        <v>71</v>
      </c>
      <c r="U24" s="70" t="s">
        <v>71</v>
      </c>
      <c r="V24" s="70" t="s">
        <v>71</v>
      </c>
      <c r="W24" s="70" t="s">
        <v>71</v>
      </c>
      <c r="X24" s="70" t="s">
        <v>71</v>
      </c>
      <c r="Y24" s="70" t="s">
        <v>71</v>
      </c>
      <c r="Z24" s="70" t="s">
        <v>71</v>
      </c>
      <c r="AA24" s="70" t="s">
        <v>71</v>
      </c>
      <c r="AB24" s="70">
        <v>0</v>
      </c>
      <c r="AC24" s="70">
        <v>0</v>
      </c>
      <c r="AD24" s="70" t="s">
        <v>287</v>
      </c>
      <c r="AE24" s="143" t="s">
        <v>287</v>
      </c>
      <c r="AF24" s="143">
        <v>0</v>
      </c>
      <c r="AG24" s="143">
        <v>1</v>
      </c>
      <c r="AH24" s="143">
        <v>0</v>
      </c>
      <c r="AI24" s="143">
        <v>0</v>
      </c>
      <c r="AJ24" s="60" t="s">
        <v>249</v>
      </c>
      <c r="AL24" t="str">
        <f t="shared" ca="1" si="0"/>
        <v xml:space="preserve">    (U1)ALERT_REQ_C_EPB_WRN_IG_ADVICE1</v>
      </c>
      <c r="AR24" s="72" t="str">
        <f t="shared" si="3"/>
        <v xml:space="preserve">    (U4)0x00000004U,                                                           /* 18 ADVICE1                                         */</v>
      </c>
      <c r="AS24" s="72" t="str">
        <f t="shared" si="4"/>
        <v xml:space="preserve">    (U4)0x000000CFU,                                                           /* 18 ADVICE1                                         */</v>
      </c>
      <c r="AT24" s="72" t="str">
        <f t="shared" ca="1" si="1"/>
        <v xml:space="preserve">    (U1)ALERT_REQ_C_EPB_WRN_IG_ADVICE1,                                        /* 18 ADVICE1                                         */</v>
      </c>
    </row>
    <row r="25" spans="2:49">
      <c r="B25" s="145"/>
      <c r="C25" s="56">
        <f t="shared" si="2"/>
        <v>19</v>
      </c>
      <c r="D25" s="70" t="s">
        <v>71</v>
      </c>
      <c r="E25" s="70" t="s">
        <v>71</v>
      </c>
      <c r="F25" s="70" t="s">
        <v>71</v>
      </c>
      <c r="G25" s="70" t="s">
        <v>71</v>
      </c>
      <c r="H25" s="70" t="s">
        <v>71</v>
      </c>
      <c r="I25" s="70" t="s">
        <v>71</v>
      </c>
      <c r="J25" s="70" t="s">
        <v>71</v>
      </c>
      <c r="K25" s="70" t="s">
        <v>71</v>
      </c>
      <c r="L25" s="70" t="s">
        <v>71</v>
      </c>
      <c r="M25" s="70" t="s">
        <v>71</v>
      </c>
      <c r="N25" s="70" t="s">
        <v>71</v>
      </c>
      <c r="O25" s="70" t="s">
        <v>71</v>
      </c>
      <c r="P25" s="70" t="s">
        <v>71</v>
      </c>
      <c r="Q25" s="70" t="s">
        <v>71</v>
      </c>
      <c r="R25" s="70" t="s">
        <v>71</v>
      </c>
      <c r="S25" s="70" t="s">
        <v>71</v>
      </c>
      <c r="T25" s="70" t="s">
        <v>71</v>
      </c>
      <c r="U25" s="70" t="s">
        <v>71</v>
      </c>
      <c r="V25" s="70" t="s">
        <v>71</v>
      </c>
      <c r="W25" s="70" t="s">
        <v>71</v>
      </c>
      <c r="X25" s="70" t="s">
        <v>71</v>
      </c>
      <c r="Y25" s="70" t="s">
        <v>71</v>
      </c>
      <c r="Z25" s="70" t="s">
        <v>71</v>
      </c>
      <c r="AA25" s="70" t="s">
        <v>71</v>
      </c>
      <c r="AB25" s="70">
        <v>0</v>
      </c>
      <c r="AC25" s="70">
        <v>0</v>
      </c>
      <c r="AD25" s="70" t="s">
        <v>287</v>
      </c>
      <c r="AE25" s="143" t="s">
        <v>287</v>
      </c>
      <c r="AF25" s="143">
        <v>0</v>
      </c>
      <c r="AG25" s="143">
        <v>1</v>
      </c>
      <c r="AH25" s="143">
        <v>0</v>
      </c>
      <c r="AI25" s="143">
        <v>1</v>
      </c>
      <c r="AJ25" s="60" t="s">
        <v>215</v>
      </c>
      <c r="AL25" t="str">
        <f t="shared" ca="1" si="0"/>
        <v xml:space="preserve">    (U1)ALERT_REQ_C_EPB_WRN_IG_ACTIVE</v>
      </c>
      <c r="AR25" s="72" t="str">
        <f t="shared" si="3"/>
        <v xml:space="preserve">    (U4)0x00000005U,                                                           /* 19 ACTIVE                                          */</v>
      </c>
      <c r="AS25" s="72" t="str">
        <f t="shared" si="4"/>
        <v xml:space="preserve">    (U4)0x000000CFU,                                                           /* 19 ACTIVE                                          */</v>
      </c>
      <c r="AT25" s="72" t="str">
        <f t="shared" ca="1" si="1"/>
        <v xml:space="preserve">    (U1)ALERT_REQ_C_EPB_WRN_IG_ACTIVE,                                         /* 19 ACTIVE                                          */</v>
      </c>
    </row>
    <row r="26" spans="2:49">
      <c r="B26" s="145"/>
      <c r="C26" s="56">
        <f t="shared" si="2"/>
        <v>20</v>
      </c>
      <c r="D26" s="70" t="s">
        <v>71</v>
      </c>
      <c r="E26" s="70" t="s">
        <v>71</v>
      </c>
      <c r="F26" s="70" t="s">
        <v>71</v>
      </c>
      <c r="G26" s="70" t="s">
        <v>71</v>
      </c>
      <c r="H26" s="70" t="s">
        <v>71</v>
      </c>
      <c r="I26" s="70" t="s">
        <v>71</v>
      </c>
      <c r="J26" s="70" t="s">
        <v>71</v>
      </c>
      <c r="K26" s="70" t="s">
        <v>71</v>
      </c>
      <c r="L26" s="70" t="s">
        <v>71</v>
      </c>
      <c r="M26" s="70" t="s">
        <v>71</v>
      </c>
      <c r="N26" s="70" t="s">
        <v>71</v>
      </c>
      <c r="O26" s="70" t="s">
        <v>71</v>
      </c>
      <c r="P26" s="70" t="s">
        <v>71</v>
      </c>
      <c r="Q26" s="70" t="s">
        <v>71</v>
      </c>
      <c r="R26" s="70" t="s">
        <v>71</v>
      </c>
      <c r="S26" s="70" t="s">
        <v>71</v>
      </c>
      <c r="T26" s="70" t="s">
        <v>71</v>
      </c>
      <c r="U26" s="70" t="s">
        <v>71</v>
      </c>
      <c r="V26" s="70" t="s">
        <v>71</v>
      </c>
      <c r="W26" s="70" t="s">
        <v>71</v>
      </c>
      <c r="X26" s="70" t="s">
        <v>71</v>
      </c>
      <c r="Y26" s="70" t="s">
        <v>71</v>
      </c>
      <c r="Z26" s="70" t="s">
        <v>71</v>
      </c>
      <c r="AA26" s="70" t="s">
        <v>71</v>
      </c>
      <c r="AB26" s="70">
        <v>0</v>
      </c>
      <c r="AC26" s="70">
        <v>0</v>
      </c>
      <c r="AD26" s="70" t="s">
        <v>287</v>
      </c>
      <c r="AE26" s="143" t="s">
        <v>287</v>
      </c>
      <c r="AF26" s="143">
        <v>0</v>
      </c>
      <c r="AG26" s="143">
        <v>1</v>
      </c>
      <c r="AH26" s="143">
        <v>1</v>
      </c>
      <c r="AI26" s="143">
        <v>0</v>
      </c>
      <c r="AJ26" s="60" t="s">
        <v>252</v>
      </c>
      <c r="AL26" t="str">
        <f t="shared" ca="1" si="0"/>
        <v xml:space="preserve">    (U1)ALERT_REQ_C_EPB_WRN_IG_DEACTIVE</v>
      </c>
      <c r="AR26" s="72" t="str">
        <f t="shared" si="3"/>
        <v xml:space="preserve">    (U4)0x00000006U,                                                           /* 20 DEACTIVE                                        */</v>
      </c>
      <c r="AS26" s="72" t="str">
        <f t="shared" si="4"/>
        <v xml:space="preserve">    (U4)0x000000CFU,                                                           /* 20 DEACTIVE                                        */</v>
      </c>
      <c r="AT26" s="72" t="str">
        <f t="shared" ca="1" si="1"/>
        <v xml:space="preserve">    (U1)ALERT_REQ_C_EPB_WRN_IG_DEACTIVE,                                       /* 20 DEACTIVE                                        */</v>
      </c>
    </row>
    <row r="27" spans="2:49">
      <c r="B27" s="145"/>
      <c r="C27" s="56">
        <f t="shared" si="2"/>
        <v>21</v>
      </c>
      <c r="D27" s="70" t="s">
        <v>71</v>
      </c>
      <c r="E27" s="70" t="s">
        <v>71</v>
      </c>
      <c r="F27" s="70" t="s">
        <v>71</v>
      </c>
      <c r="G27" s="70" t="s">
        <v>71</v>
      </c>
      <c r="H27" s="70" t="s">
        <v>71</v>
      </c>
      <c r="I27" s="70" t="s">
        <v>71</v>
      </c>
      <c r="J27" s="70" t="s">
        <v>71</v>
      </c>
      <c r="K27" s="70" t="s">
        <v>71</v>
      </c>
      <c r="L27" s="70" t="s">
        <v>71</v>
      </c>
      <c r="M27" s="70" t="s">
        <v>71</v>
      </c>
      <c r="N27" s="70" t="s">
        <v>71</v>
      </c>
      <c r="O27" s="70" t="s">
        <v>71</v>
      </c>
      <c r="P27" s="70" t="s">
        <v>71</v>
      </c>
      <c r="Q27" s="70" t="s">
        <v>71</v>
      </c>
      <c r="R27" s="70" t="s">
        <v>71</v>
      </c>
      <c r="S27" s="70" t="s">
        <v>71</v>
      </c>
      <c r="T27" s="70" t="s">
        <v>71</v>
      </c>
      <c r="U27" s="70" t="s">
        <v>71</v>
      </c>
      <c r="V27" s="70" t="s">
        <v>71</v>
      </c>
      <c r="W27" s="70" t="s">
        <v>71</v>
      </c>
      <c r="X27" s="70" t="s">
        <v>71</v>
      </c>
      <c r="Y27" s="70" t="s">
        <v>71</v>
      </c>
      <c r="Z27" s="70" t="s">
        <v>71</v>
      </c>
      <c r="AA27" s="70" t="s">
        <v>71</v>
      </c>
      <c r="AB27" s="70">
        <v>0</v>
      </c>
      <c r="AC27" s="70">
        <v>0</v>
      </c>
      <c r="AD27" s="70" t="s">
        <v>287</v>
      </c>
      <c r="AE27" s="143" t="s">
        <v>287</v>
      </c>
      <c r="AF27" s="143">
        <v>0</v>
      </c>
      <c r="AG27" s="143">
        <v>1</v>
      </c>
      <c r="AH27" s="143">
        <v>1</v>
      </c>
      <c r="AI27" s="143">
        <v>1</v>
      </c>
      <c r="AJ27" s="60" t="s">
        <v>254</v>
      </c>
      <c r="AL27" t="str">
        <f t="shared" ca="1" si="0"/>
        <v xml:space="preserve">    (U1)ALERT_REQ_C_EPB_WRN_IG_ADVICE2</v>
      </c>
      <c r="AR27" s="72" t="str">
        <f t="shared" si="3"/>
        <v xml:space="preserve">    (U4)0x00000007U,                                                           /* 21 ADVICE2                                         */</v>
      </c>
      <c r="AS27" s="72" t="str">
        <f t="shared" si="4"/>
        <v xml:space="preserve">    (U4)0x000000CFU,                                                           /* 21 ADVICE2                                         */</v>
      </c>
      <c r="AT27" s="72" t="str">
        <f t="shared" ca="1" si="1"/>
        <v xml:space="preserve">    (U1)ALERT_REQ_C_EPB_WRN_IG_ADVICE2,                                        /* 21 ADVICE2                                         */</v>
      </c>
    </row>
    <row r="28" spans="2:49">
      <c r="B28" s="145"/>
      <c r="C28" s="56">
        <f t="shared" si="2"/>
        <v>22</v>
      </c>
      <c r="D28" s="70" t="s">
        <v>71</v>
      </c>
      <c r="E28" s="70" t="s">
        <v>71</v>
      </c>
      <c r="F28" s="70" t="s">
        <v>71</v>
      </c>
      <c r="G28" s="70" t="s">
        <v>71</v>
      </c>
      <c r="H28" s="70" t="s">
        <v>71</v>
      </c>
      <c r="I28" s="70" t="s">
        <v>71</v>
      </c>
      <c r="J28" s="70" t="s">
        <v>71</v>
      </c>
      <c r="K28" s="70" t="s">
        <v>71</v>
      </c>
      <c r="L28" s="70" t="s">
        <v>71</v>
      </c>
      <c r="M28" s="70" t="s">
        <v>71</v>
      </c>
      <c r="N28" s="70" t="s">
        <v>71</v>
      </c>
      <c r="O28" s="70" t="s">
        <v>71</v>
      </c>
      <c r="P28" s="70" t="s">
        <v>71</v>
      </c>
      <c r="Q28" s="70" t="s">
        <v>71</v>
      </c>
      <c r="R28" s="70" t="s">
        <v>71</v>
      </c>
      <c r="S28" s="70" t="s">
        <v>71</v>
      </c>
      <c r="T28" s="70" t="s">
        <v>71</v>
      </c>
      <c r="U28" s="70" t="s">
        <v>71</v>
      </c>
      <c r="V28" s="70" t="s">
        <v>71</v>
      </c>
      <c r="W28" s="70" t="s">
        <v>71</v>
      </c>
      <c r="X28" s="70" t="s">
        <v>71</v>
      </c>
      <c r="Y28" s="70" t="s">
        <v>71</v>
      </c>
      <c r="Z28" s="70" t="s">
        <v>71</v>
      </c>
      <c r="AA28" s="70" t="s">
        <v>71</v>
      </c>
      <c r="AB28" s="70">
        <v>0</v>
      </c>
      <c r="AC28" s="70">
        <v>0</v>
      </c>
      <c r="AD28" s="70" t="s">
        <v>287</v>
      </c>
      <c r="AE28" s="143" t="s">
        <v>287</v>
      </c>
      <c r="AF28" s="143">
        <v>1</v>
      </c>
      <c r="AG28" s="143">
        <v>0</v>
      </c>
      <c r="AH28" s="143">
        <v>1</v>
      </c>
      <c r="AI28" s="143">
        <v>1</v>
      </c>
      <c r="AJ28" s="60" t="s">
        <v>256</v>
      </c>
      <c r="AL28" t="str">
        <f t="shared" ca="1" si="0"/>
        <v xml:space="preserve">    (U1)ALERT_REQ_C_EPB_WRN_IG_MALFUNC</v>
      </c>
      <c r="AR28" s="72" t="str">
        <f t="shared" si="3"/>
        <v xml:space="preserve">    (U4)0x0000000BU,                                                           /* 22 MALFUNC                                         */</v>
      </c>
      <c r="AS28" s="72" t="str">
        <f t="shared" si="4"/>
        <v xml:space="preserve">    (U4)0x000000CFU,                                                           /* 22 MALFUNC                                         */</v>
      </c>
      <c r="AT28" s="72" t="str">
        <f t="shared" ca="1" si="1"/>
        <v xml:space="preserve">    (U1)ALERT_REQ_C_EPB_WRN_IG_MALFUNC,                                        /* 22 MALFUNC                                         */</v>
      </c>
    </row>
    <row r="29" spans="2:49">
      <c r="B29" s="145"/>
      <c r="C29" s="56">
        <f t="shared" si="2"/>
        <v>23</v>
      </c>
      <c r="D29" s="70" t="s">
        <v>71</v>
      </c>
      <c r="E29" s="70" t="s">
        <v>71</v>
      </c>
      <c r="F29" s="70" t="s">
        <v>71</v>
      </c>
      <c r="G29" s="70" t="s">
        <v>71</v>
      </c>
      <c r="H29" s="70" t="s">
        <v>71</v>
      </c>
      <c r="I29" s="70" t="s">
        <v>71</v>
      </c>
      <c r="J29" s="70" t="s">
        <v>71</v>
      </c>
      <c r="K29" s="70" t="s">
        <v>71</v>
      </c>
      <c r="L29" s="70" t="s">
        <v>71</v>
      </c>
      <c r="M29" s="70" t="s">
        <v>71</v>
      </c>
      <c r="N29" s="70" t="s">
        <v>71</v>
      </c>
      <c r="O29" s="70" t="s">
        <v>71</v>
      </c>
      <c r="P29" s="70" t="s">
        <v>71</v>
      </c>
      <c r="Q29" s="70" t="s">
        <v>71</v>
      </c>
      <c r="R29" s="70" t="s">
        <v>71</v>
      </c>
      <c r="S29" s="70" t="s">
        <v>71</v>
      </c>
      <c r="T29" s="70" t="s">
        <v>71</v>
      </c>
      <c r="U29" s="70" t="s">
        <v>71</v>
      </c>
      <c r="V29" s="70" t="s">
        <v>71</v>
      </c>
      <c r="W29" s="70" t="s">
        <v>71</v>
      </c>
      <c r="X29" s="70" t="s">
        <v>71</v>
      </c>
      <c r="Y29" s="70" t="s">
        <v>71</v>
      </c>
      <c r="Z29" s="70" t="s">
        <v>71</v>
      </c>
      <c r="AA29" s="70" t="s">
        <v>71</v>
      </c>
      <c r="AB29" s="70">
        <v>0</v>
      </c>
      <c r="AC29" s="70">
        <v>0</v>
      </c>
      <c r="AD29" s="70" t="s">
        <v>287</v>
      </c>
      <c r="AE29" s="143" t="s">
        <v>287</v>
      </c>
      <c r="AF29" s="143">
        <v>1</v>
      </c>
      <c r="AG29" s="143">
        <v>1</v>
      </c>
      <c r="AH29" s="143">
        <v>0</v>
      </c>
      <c r="AI29" s="143">
        <v>1</v>
      </c>
      <c r="AJ29" s="60" t="s">
        <v>269</v>
      </c>
      <c r="AL29" t="str">
        <f t="shared" ca="1" si="0"/>
        <v xml:space="preserve">    (U1)ALERT_REQ_C_EPB_WRN_IG_UNRELABLE</v>
      </c>
      <c r="AR29" s="72" t="str">
        <f t="shared" si="3"/>
        <v xml:space="preserve">    (U4)0x0000000DU                                                            /* 23 UNRELABLE                                       */</v>
      </c>
      <c r="AS29" s="72" t="str">
        <f t="shared" si="4"/>
        <v xml:space="preserve">    (U4)0x000000CFU                                                            /* 23 UNRELABLE                                       */</v>
      </c>
      <c r="AT29" s="72" t="str">
        <f t="shared" ca="1" si="1"/>
        <v xml:space="preserve">    (U1)ALERT_REQ_C_EPB_WRN_IG_UNRELABLE                                       /* 23 UNRELABLE                                       */</v>
      </c>
    </row>
    <row r="30" spans="2:49">
      <c r="B30" s="145"/>
      <c r="C30" s="56">
        <f t="shared" si="2"/>
        <v>24</v>
      </c>
      <c r="D30" s="70" t="s">
        <v>71</v>
      </c>
      <c r="E30" s="70" t="s">
        <v>71</v>
      </c>
      <c r="F30" s="70" t="s">
        <v>71</v>
      </c>
      <c r="G30" s="70" t="s">
        <v>71</v>
      </c>
      <c r="H30" s="70" t="s">
        <v>71</v>
      </c>
      <c r="I30" s="70" t="s">
        <v>71</v>
      </c>
      <c r="J30" s="70" t="s">
        <v>71</v>
      </c>
      <c r="K30" s="70" t="s">
        <v>71</v>
      </c>
      <c r="L30" s="70" t="s">
        <v>71</v>
      </c>
      <c r="M30" s="70" t="s">
        <v>71</v>
      </c>
      <c r="N30" s="70" t="s">
        <v>71</v>
      </c>
      <c r="O30" s="70" t="s">
        <v>71</v>
      </c>
      <c r="P30" s="70" t="s">
        <v>71</v>
      </c>
      <c r="Q30" s="70" t="s">
        <v>71</v>
      </c>
      <c r="R30" s="70" t="s">
        <v>71</v>
      </c>
      <c r="S30" s="70" t="s">
        <v>71</v>
      </c>
      <c r="T30" s="70" t="s">
        <v>71</v>
      </c>
      <c r="U30" s="70" t="s">
        <v>71</v>
      </c>
      <c r="V30" s="70" t="s">
        <v>71</v>
      </c>
      <c r="W30" s="70" t="s">
        <v>71</v>
      </c>
      <c r="X30" s="70" t="s">
        <v>71</v>
      </c>
      <c r="Y30" s="70" t="s">
        <v>71</v>
      </c>
      <c r="Z30" s="70" t="s">
        <v>71</v>
      </c>
      <c r="AA30" s="70" t="s">
        <v>71</v>
      </c>
      <c r="AB30" s="70" t="s">
        <v>71</v>
      </c>
      <c r="AC30" s="70" t="s">
        <v>71</v>
      </c>
      <c r="AD30" s="70" t="s">
        <v>71</v>
      </c>
      <c r="AE30" s="70" t="s">
        <v>71</v>
      </c>
      <c r="AF30" s="70" t="s">
        <v>71</v>
      </c>
      <c r="AG30" s="70" t="s">
        <v>71</v>
      </c>
      <c r="AH30" s="70" t="s">
        <v>71</v>
      </c>
      <c r="AI30" s="70" t="s">
        <v>71</v>
      </c>
      <c r="AJ30" s="60"/>
      <c r="AL30" t="str">
        <f t="shared" ca="1" si="0"/>
        <v xml:space="preserve">    (U1)ALERT_REQ_C_EPB_WRN_IG_</v>
      </c>
      <c r="AR30" s="72" t="str">
        <f t="shared" si="3"/>
        <v>};</v>
      </c>
      <c r="AS30" s="72" t="str">
        <f t="shared" si="4"/>
        <v>};</v>
      </c>
      <c r="AT30" s="72" t="str">
        <f t="shared" si="1"/>
        <v>};</v>
      </c>
    </row>
    <row r="31" spans="2:49">
      <c r="B31" s="145"/>
      <c r="C31" s="56">
        <f t="shared" si="2"/>
        <v>25</v>
      </c>
      <c r="D31" s="70" t="s">
        <v>71</v>
      </c>
      <c r="E31" s="70" t="s">
        <v>71</v>
      </c>
      <c r="F31" s="70" t="s">
        <v>71</v>
      </c>
      <c r="G31" s="70" t="s">
        <v>71</v>
      </c>
      <c r="H31" s="70" t="s">
        <v>71</v>
      </c>
      <c r="I31" s="70" t="s">
        <v>71</v>
      </c>
      <c r="J31" s="70" t="s">
        <v>71</v>
      </c>
      <c r="K31" s="70" t="s">
        <v>71</v>
      </c>
      <c r="L31" s="70" t="s">
        <v>71</v>
      </c>
      <c r="M31" s="70" t="s">
        <v>71</v>
      </c>
      <c r="N31" s="70" t="s">
        <v>71</v>
      </c>
      <c r="O31" s="70" t="s">
        <v>71</v>
      </c>
      <c r="P31" s="70" t="s">
        <v>71</v>
      </c>
      <c r="Q31" s="70" t="s">
        <v>71</v>
      </c>
      <c r="R31" s="70" t="s">
        <v>71</v>
      </c>
      <c r="S31" s="70" t="s">
        <v>71</v>
      </c>
      <c r="T31" s="70" t="s">
        <v>71</v>
      </c>
      <c r="U31" s="70" t="s">
        <v>71</v>
      </c>
      <c r="V31" s="70" t="s">
        <v>71</v>
      </c>
      <c r="W31" s="70" t="s">
        <v>71</v>
      </c>
      <c r="X31" s="70" t="s">
        <v>71</v>
      </c>
      <c r="Y31" s="70" t="s">
        <v>71</v>
      </c>
      <c r="Z31" s="70" t="s">
        <v>71</v>
      </c>
      <c r="AA31" s="70" t="s">
        <v>71</v>
      </c>
      <c r="AB31" s="70" t="s">
        <v>71</v>
      </c>
      <c r="AC31" s="70" t="s">
        <v>71</v>
      </c>
      <c r="AD31" s="70" t="s">
        <v>71</v>
      </c>
      <c r="AE31" s="70" t="s">
        <v>71</v>
      </c>
      <c r="AF31" s="70" t="s">
        <v>71</v>
      </c>
      <c r="AG31" s="70" t="s">
        <v>71</v>
      </c>
      <c r="AH31" s="70" t="s">
        <v>71</v>
      </c>
      <c r="AI31" s="70" t="s">
        <v>71</v>
      </c>
      <c r="AJ31" s="60"/>
      <c r="AL31" t="str">
        <f t="shared" ca="1" si="0"/>
        <v xml:space="preserve">    (U1)ALERT_REQ_C_EPB_WRN_IG_</v>
      </c>
      <c r="AR31" s="72" t="str">
        <f t="shared" si="3"/>
        <v/>
      </c>
      <c r="AS31" s="72" t="str">
        <f t="shared" si="4"/>
        <v/>
      </c>
      <c r="AT31" s="72" t="str">
        <f t="shared" si="1"/>
        <v/>
      </c>
    </row>
    <row r="32" spans="2:49">
      <c r="B32" s="145"/>
      <c r="C32" s="56">
        <f t="shared" si="2"/>
        <v>26</v>
      </c>
      <c r="D32" s="70" t="s">
        <v>71</v>
      </c>
      <c r="E32" s="70" t="s">
        <v>71</v>
      </c>
      <c r="F32" s="70" t="s">
        <v>71</v>
      </c>
      <c r="G32" s="70" t="s">
        <v>71</v>
      </c>
      <c r="H32" s="70" t="s">
        <v>71</v>
      </c>
      <c r="I32" s="70" t="s">
        <v>71</v>
      </c>
      <c r="J32" s="70" t="s">
        <v>71</v>
      </c>
      <c r="K32" s="70" t="s">
        <v>71</v>
      </c>
      <c r="L32" s="70" t="s">
        <v>71</v>
      </c>
      <c r="M32" s="70" t="s">
        <v>71</v>
      </c>
      <c r="N32" s="70" t="s">
        <v>71</v>
      </c>
      <c r="O32" s="70" t="s">
        <v>71</v>
      </c>
      <c r="P32" s="70" t="s">
        <v>71</v>
      </c>
      <c r="Q32" s="70" t="s">
        <v>71</v>
      </c>
      <c r="R32" s="70" t="s">
        <v>71</v>
      </c>
      <c r="S32" s="70" t="s">
        <v>71</v>
      </c>
      <c r="T32" s="70" t="s">
        <v>71</v>
      </c>
      <c r="U32" s="70" t="s">
        <v>71</v>
      </c>
      <c r="V32" s="70" t="s">
        <v>71</v>
      </c>
      <c r="W32" s="70" t="s">
        <v>71</v>
      </c>
      <c r="X32" s="70" t="s">
        <v>71</v>
      </c>
      <c r="Y32" s="70" t="s">
        <v>71</v>
      </c>
      <c r="Z32" s="70" t="s">
        <v>71</v>
      </c>
      <c r="AA32" s="70" t="s">
        <v>71</v>
      </c>
      <c r="AB32" s="70" t="s">
        <v>71</v>
      </c>
      <c r="AC32" s="70" t="s">
        <v>71</v>
      </c>
      <c r="AD32" s="70" t="s">
        <v>71</v>
      </c>
      <c r="AE32" s="70" t="s">
        <v>71</v>
      </c>
      <c r="AF32" s="70" t="s">
        <v>71</v>
      </c>
      <c r="AG32" s="70" t="s">
        <v>71</v>
      </c>
      <c r="AH32" s="70" t="s">
        <v>71</v>
      </c>
      <c r="AI32" s="70" t="s">
        <v>71</v>
      </c>
      <c r="AJ32" s="60"/>
      <c r="AL32" t="str">
        <f t="shared" ca="1" si="0"/>
        <v xml:space="preserve">    (U1)ALERT_REQ_C_EPB_WRN_IG_</v>
      </c>
      <c r="AR32" s="72" t="str">
        <f t="shared" si="3"/>
        <v/>
      </c>
      <c r="AS32" s="72" t="str">
        <f t="shared" si="4"/>
        <v/>
      </c>
      <c r="AT32" s="72" t="str">
        <f t="shared" si="1"/>
        <v/>
      </c>
    </row>
    <row r="33" spans="2:46">
      <c r="B33" s="145"/>
      <c r="C33" s="56">
        <f t="shared" si="2"/>
        <v>27</v>
      </c>
      <c r="D33" s="70" t="s">
        <v>71</v>
      </c>
      <c r="E33" s="70" t="s">
        <v>71</v>
      </c>
      <c r="F33" s="70" t="s">
        <v>71</v>
      </c>
      <c r="G33" s="70" t="s">
        <v>71</v>
      </c>
      <c r="H33" s="70" t="s">
        <v>71</v>
      </c>
      <c r="I33" s="70" t="s">
        <v>71</v>
      </c>
      <c r="J33" s="70" t="s">
        <v>71</v>
      </c>
      <c r="K33" s="70" t="s">
        <v>71</v>
      </c>
      <c r="L33" s="70" t="s">
        <v>71</v>
      </c>
      <c r="M33" s="70" t="s">
        <v>71</v>
      </c>
      <c r="N33" s="70" t="s">
        <v>71</v>
      </c>
      <c r="O33" s="70" t="s">
        <v>71</v>
      </c>
      <c r="P33" s="70" t="s">
        <v>71</v>
      </c>
      <c r="Q33" s="70" t="s">
        <v>71</v>
      </c>
      <c r="R33" s="70" t="s">
        <v>71</v>
      </c>
      <c r="S33" s="70" t="s">
        <v>71</v>
      </c>
      <c r="T33" s="70" t="s">
        <v>71</v>
      </c>
      <c r="U33" s="70" t="s">
        <v>71</v>
      </c>
      <c r="V33" s="70" t="s">
        <v>71</v>
      </c>
      <c r="W33" s="70" t="s">
        <v>71</v>
      </c>
      <c r="X33" s="70" t="s">
        <v>71</v>
      </c>
      <c r="Y33" s="70" t="s">
        <v>71</v>
      </c>
      <c r="Z33" s="70" t="s">
        <v>71</v>
      </c>
      <c r="AA33" s="70" t="s">
        <v>71</v>
      </c>
      <c r="AB33" s="70" t="s">
        <v>71</v>
      </c>
      <c r="AC33" s="70" t="s">
        <v>71</v>
      </c>
      <c r="AD33" s="70" t="s">
        <v>71</v>
      </c>
      <c r="AE33" s="70" t="s">
        <v>71</v>
      </c>
      <c r="AF33" s="70" t="s">
        <v>71</v>
      </c>
      <c r="AG33" s="70" t="s">
        <v>71</v>
      </c>
      <c r="AH33" s="70" t="s">
        <v>71</v>
      </c>
      <c r="AI33" s="70" t="s">
        <v>71</v>
      </c>
      <c r="AJ33" s="60"/>
      <c r="AL33" t="str">
        <f t="shared" ca="1" si="0"/>
        <v xml:space="preserve">    (U1)ALERT_REQ_C_EPB_WRN_IG_</v>
      </c>
      <c r="AR33" s="72" t="str">
        <f t="shared" si="3"/>
        <v/>
      </c>
      <c r="AS33" s="72" t="str">
        <f t="shared" si="4"/>
        <v/>
      </c>
      <c r="AT33" s="72" t="str">
        <f t="shared" si="1"/>
        <v/>
      </c>
    </row>
    <row r="34" spans="2:46">
      <c r="B34" s="145"/>
      <c r="C34" s="56">
        <f t="shared" si="2"/>
        <v>28</v>
      </c>
      <c r="D34" s="70" t="s">
        <v>71</v>
      </c>
      <c r="E34" s="70" t="s">
        <v>71</v>
      </c>
      <c r="F34" s="70" t="s">
        <v>71</v>
      </c>
      <c r="G34" s="70" t="s">
        <v>71</v>
      </c>
      <c r="H34" s="70" t="s">
        <v>71</v>
      </c>
      <c r="I34" s="70" t="s">
        <v>71</v>
      </c>
      <c r="J34" s="70" t="s">
        <v>71</v>
      </c>
      <c r="K34" s="70" t="s">
        <v>71</v>
      </c>
      <c r="L34" s="70" t="s">
        <v>71</v>
      </c>
      <c r="M34" s="70" t="s">
        <v>71</v>
      </c>
      <c r="N34" s="70" t="s">
        <v>71</v>
      </c>
      <c r="O34" s="70" t="s">
        <v>71</v>
      </c>
      <c r="P34" s="70" t="s">
        <v>71</v>
      </c>
      <c r="Q34" s="70" t="s">
        <v>71</v>
      </c>
      <c r="R34" s="70" t="s">
        <v>71</v>
      </c>
      <c r="S34" s="70" t="s">
        <v>71</v>
      </c>
      <c r="T34" s="70" t="s">
        <v>71</v>
      </c>
      <c r="U34" s="70" t="s">
        <v>71</v>
      </c>
      <c r="V34" s="70" t="s">
        <v>71</v>
      </c>
      <c r="W34" s="70" t="s">
        <v>71</v>
      </c>
      <c r="X34" s="70" t="s">
        <v>71</v>
      </c>
      <c r="Y34" s="70" t="s">
        <v>71</v>
      </c>
      <c r="Z34" s="70" t="s">
        <v>71</v>
      </c>
      <c r="AA34" s="70" t="s">
        <v>71</v>
      </c>
      <c r="AB34" s="70" t="s">
        <v>71</v>
      </c>
      <c r="AC34" s="70" t="s">
        <v>71</v>
      </c>
      <c r="AD34" s="70" t="s">
        <v>71</v>
      </c>
      <c r="AE34" s="70" t="s">
        <v>71</v>
      </c>
      <c r="AF34" s="70" t="s">
        <v>71</v>
      </c>
      <c r="AG34" s="70" t="s">
        <v>71</v>
      </c>
      <c r="AH34" s="70" t="s">
        <v>71</v>
      </c>
      <c r="AI34" s="70" t="s">
        <v>71</v>
      </c>
      <c r="AJ34" s="60"/>
      <c r="AL34" t="str">
        <f t="shared" ca="1" si="0"/>
        <v xml:space="preserve">    (U1)ALERT_REQ_C_EPB_WRN_IG_</v>
      </c>
      <c r="AR34" s="72" t="str">
        <f t="shared" si="3"/>
        <v/>
      </c>
      <c r="AS34" s="72" t="str">
        <f t="shared" si="4"/>
        <v/>
      </c>
      <c r="AT34" s="72" t="str">
        <f t="shared" si="1"/>
        <v/>
      </c>
    </row>
    <row r="35" spans="2:46">
      <c r="B35" s="145"/>
      <c r="C35" s="56">
        <f t="shared" si="2"/>
        <v>29</v>
      </c>
      <c r="D35" s="70" t="s">
        <v>71</v>
      </c>
      <c r="E35" s="70" t="s">
        <v>71</v>
      </c>
      <c r="F35" s="70" t="s">
        <v>71</v>
      </c>
      <c r="G35" s="70" t="s">
        <v>71</v>
      </c>
      <c r="H35" s="70" t="s">
        <v>71</v>
      </c>
      <c r="I35" s="70" t="s">
        <v>71</v>
      </c>
      <c r="J35" s="70" t="s">
        <v>71</v>
      </c>
      <c r="K35" s="70" t="s">
        <v>71</v>
      </c>
      <c r="L35" s="70" t="s">
        <v>71</v>
      </c>
      <c r="M35" s="70" t="s">
        <v>71</v>
      </c>
      <c r="N35" s="70" t="s">
        <v>71</v>
      </c>
      <c r="O35" s="70" t="s">
        <v>71</v>
      </c>
      <c r="P35" s="70" t="s">
        <v>71</v>
      </c>
      <c r="Q35" s="70" t="s">
        <v>71</v>
      </c>
      <c r="R35" s="70" t="s">
        <v>71</v>
      </c>
      <c r="S35" s="70" t="s">
        <v>71</v>
      </c>
      <c r="T35" s="70" t="s">
        <v>71</v>
      </c>
      <c r="U35" s="70" t="s">
        <v>71</v>
      </c>
      <c r="V35" s="70" t="s">
        <v>71</v>
      </c>
      <c r="W35" s="70" t="s">
        <v>71</v>
      </c>
      <c r="X35" s="70" t="s">
        <v>71</v>
      </c>
      <c r="Y35" s="70" t="s">
        <v>71</v>
      </c>
      <c r="Z35" s="70" t="s">
        <v>71</v>
      </c>
      <c r="AA35" s="70" t="s">
        <v>71</v>
      </c>
      <c r="AB35" s="70" t="s">
        <v>71</v>
      </c>
      <c r="AC35" s="70" t="s">
        <v>71</v>
      </c>
      <c r="AD35" s="70" t="s">
        <v>71</v>
      </c>
      <c r="AE35" s="70" t="s">
        <v>71</v>
      </c>
      <c r="AF35" s="70" t="s">
        <v>71</v>
      </c>
      <c r="AG35" s="70" t="s">
        <v>71</v>
      </c>
      <c r="AH35" s="70" t="s">
        <v>71</v>
      </c>
      <c r="AI35" s="70" t="s">
        <v>71</v>
      </c>
      <c r="AJ35" s="60"/>
      <c r="AL35" t="str">
        <f t="shared" ca="1" si="0"/>
        <v xml:space="preserve">    (U1)ALERT_REQ_C_EPB_WRN_IG_</v>
      </c>
      <c r="AR35" s="72" t="str">
        <f t="shared" si="3"/>
        <v/>
      </c>
      <c r="AS35" s="72" t="str">
        <f t="shared" si="4"/>
        <v/>
      </c>
      <c r="AT35" s="72" t="str">
        <f t="shared" si="1"/>
        <v/>
      </c>
    </row>
    <row r="36" spans="2:46">
      <c r="B36" s="145"/>
      <c r="C36" s="56">
        <f t="shared" si="2"/>
        <v>30</v>
      </c>
      <c r="D36" s="70" t="s">
        <v>71</v>
      </c>
      <c r="E36" s="70" t="s">
        <v>71</v>
      </c>
      <c r="F36" s="70" t="s">
        <v>71</v>
      </c>
      <c r="G36" s="70" t="s">
        <v>71</v>
      </c>
      <c r="H36" s="70" t="s">
        <v>71</v>
      </c>
      <c r="I36" s="70" t="s">
        <v>71</v>
      </c>
      <c r="J36" s="70" t="s">
        <v>71</v>
      </c>
      <c r="K36" s="70" t="s">
        <v>71</v>
      </c>
      <c r="L36" s="70" t="s">
        <v>71</v>
      </c>
      <c r="M36" s="70" t="s">
        <v>71</v>
      </c>
      <c r="N36" s="70" t="s">
        <v>71</v>
      </c>
      <c r="O36" s="70" t="s">
        <v>71</v>
      </c>
      <c r="P36" s="70" t="s">
        <v>71</v>
      </c>
      <c r="Q36" s="70" t="s">
        <v>71</v>
      </c>
      <c r="R36" s="70" t="s">
        <v>71</v>
      </c>
      <c r="S36" s="70" t="s">
        <v>71</v>
      </c>
      <c r="T36" s="70" t="s">
        <v>71</v>
      </c>
      <c r="U36" s="70" t="s">
        <v>71</v>
      </c>
      <c r="V36" s="70" t="s">
        <v>71</v>
      </c>
      <c r="W36" s="70" t="s">
        <v>71</v>
      </c>
      <c r="X36" s="70" t="s">
        <v>71</v>
      </c>
      <c r="Y36" s="70" t="s">
        <v>71</v>
      </c>
      <c r="Z36" s="70" t="s">
        <v>71</v>
      </c>
      <c r="AA36" s="70" t="s">
        <v>71</v>
      </c>
      <c r="AB36" s="70" t="s">
        <v>71</v>
      </c>
      <c r="AC36" s="70" t="s">
        <v>71</v>
      </c>
      <c r="AD36" s="70" t="s">
        <v>71</v>
      </c>
      <c r="AE36" s="70" t="s">
        <v>71</v>
      </c>
      <c r="AF36" s="70" t="s">
        <v>71</v>
      </c>
      <c r="AG36" s="70" t="s">
        <v>71</v>
      </c>
      <c r="AH36" s="70" t="s">
        <v>71</v>
      </c>
      <c r="AI36" s="70" t="s">
        <v>71</v>
      </c>
      <c r="AJ36" s="60"/>
      <c r="AL36" t="str">
        <f t="shared" ca="1" si="0"/>
        <v xml:space="preserve">    (U1)ALERT_REQ_C_EPB_WRN_IG_</v>
      </c>
      <c r="AR36" s="72" t="str">
        <f t="shared" si="3"/>
        <v/>
      </c>
      <c r="AS36" s="72" t="str">
        <f t="shared" si="4"/>
        <v/>
      </c>
      <c r="AT36" s="72" t="str">
        <f t="shared" si="1"/>
        <v/>
      </c>
    </row>
    <row r="37" spans="2:46">
      <c r="B37" s="145"/>
      <c r="C37" s="56">
        <f t="shared" si="2"/>
        <v>31</v>
      </c>
      <c r="D37" s="70" t="s">
        <v>71</v>
      </c>
      <c r="E37" s="70" t="s">
        <v>71</v>
      </c>
      <c r="F37" s="70" t="s">
        <v>71</v>
      </c>
      <c r="G37" s="70" t="s">
        <v>71</v>
      </c>
      <c r="H37" s="70" t="s">
        <v>71</v>
      </c>
      <c r="I37" s="70" t="s">
        <v>71</v>
      </c>
      <c r="J37" s="70" t="s">
        <v>71</v>
      </c>
      <c r="K37" s="70" t="s">
        <v>71</v>
      </c>
      <c r="L37" s="70" t="s">
        <v>71</v>
      </c>
      <c r="M37" s="70" t="s">
        <v>71</v>
      </c>
      <c r="N37" s="70" t="s">
        <v>71</v>
      </c>
      <c r="O37" s="70" t="s">
        <v>71</v>
      </c>
      <c r="P37" s="70" t="s">
        <v>71</v>
      </c>
      <c r="Q37" s="70" t="s">
        <v>71</v>
      </c>
      <c r="R37" s="70" t="s">
        <v>71</v>
      </c>
      <c r="S37" s="70" t="s">
        <v>71</v>
      </c>
      <c r="T37" s="70" t="s">
        <v>71</v>
      </c>
      <c r="U37" s="70" t="s">
        <v>71</v>
      </c>
      <c r="V37" s="70" t="s">
        <v>71</v>
      </c>
      <c r="W37" s="70" t="s">
        <v>71</v>
      </c>
      <c r="X37" s="70" t="s">
        <v>71</v>
      </c>
      <c r="Y37" s="70" t="s">
        <v>71</v>
      </c>
      <c r="Z37" s="70" t="s">
        <v>71</v>
      </c>
      <c r="AA37" s="70" t="s">
        <v>71</v>
      </c>
      <c r="AB37" s="70" t="s">
        <v>71</v>
      </c>
      <c r="AC37" s="70" t="s">
        <v>71</v>
      </c>
      <c r="AD37" s="70" t="s">
        <v>71</v>
      </c>
      <c r="AE37" s="70" t="s">
        <v>71</v>
      </c>
      <c r="AF37" s="70" t="s">
        <v>71</v>
      </c>
      <c r="AG37" s="70" t="s">
        <v>71</v>
      </c>
      <c r="AH37" s="70" t="s">
        <v>71</v>
      </c>
      <c r="AI37" s="70" t="s">
        <v>71</v>
      </c>
      <c r="AJ37" s="60"/>
      <c r="AL37" t="str">
        <f t="shared" ca="1" si="0"/>
        <v xml:space="preserve">    (U1)ALERT_REQ_C_EPB_WRN_IG_</v>
      </c>
      <c r="AR37" s="72" t="str">
        <f t="shared" si="3"/>
        <v/>
      </c>
      <c r="AS37" s="72" t="str">
        <f t="shared" si="4"/>
        <v/>
      </c>
      <c r="AT37" s="72" t="str">
        <f t="shared" si="1"/>
        <v/>
      </c>
    </row>
    <row r="38" spans="2:46">
      <c r="B38" s="145"/>
      <c r="C38" s="56">
        <f t="shared" si="2"/>
        <v>32</v>
      </c>
      <c r="D38" s="70" t="s">
        <v>71</v>
      </c>
      <c r="E38" s="70" t="s">
        <v>71</v>
      </c>
      <c r="F38" s="70" t="s">
        <v>71</v>
      </c>
      <c r="G38" s="70" t="s">
        <v>71</v>
      </c>
      <c r="H38" s="70" t="s">
        <v>71</v>
      </c>
      <c r="I38" s="70" t="s">
        <v>71</v>
      </c>
      <c r="J38" s="70" t="s">
        <v>71</v>
      </c>
      <c r="K38" s="70" t="s">
        <v>71</v>
      </c>
      <c r="L38" s="70" t="s">
        <v>71</v>
      </c>
      <c r="M38" s="70" t="s">
        <v>71</v>
      </c>
      <c r="N38" s="70" t="s">
        <v>71</v>
      </c>
      <c r="O38" s="70" t="s">
        <v>71</v>
      </c>
      <c r="P38" s="70" t="s">
        <v>71</v>
      </c>
      <c r="Q38" s="70" t="s">
        <v>71</v>
      </c>
      <c r="R38" s="70" t="s">
        <v>71</v>
      </c>
      <c r="S38" s="70" t="s">
        <v>71</v>
      </c>
      <c r="T38" s="70" t="s">
        <v>71</v>
      </c>
      <c r="U38" s="70" t="s">
        <v>71</v>
      </c>
      <c r="V38" s="70" t="s">
        <v>71</v>
      </c>
      <c r="W38" s="70" t="s">
        <v>71</v>
      </c>
      <c r="X38" s="70" t="s">
        <v>71</v>
      </c>
      <c r="Y38" s="70" t="s">
        <v>71</v>
      </c>
      <c r="Z38" s="70" t="s">
        <v>71</v>
      </c>
      <c r="AA38" s="70" t="s">
        <v>71</v>
      </c>
      <c r="AB38" s="70" t="s">
        <v>71</v>
      </c>
      <c r="AC38" s="70" t="s">
        <v>71</v>
      </c>
      <c r="AD38" s="70" t="s">
        <v>71</v>
      </c>
      <c r="AE38" s="70" t="s">
        <v>71</v>
      </c>
      <c r="AF38" s="70" t="s">
        <v>71</v>
      </c>
      <c r="AG38" s="70" t="s">
        <v>71</v>
      </c>
      <c r="AH38" s="70" t="s">
        <v>71</v>
      </c>
      <c r="AI38" s="70" t="s">
        <v>71</v>
      </c>
      <c r="AJ38" s="60"/>
      <c r="AL38" t="str">
        <f t="shared" ca="1" si="0"/>
        <v xml:space="preserve">    (U1)ALERT_REQ_C_EPB_WRN_IG_</v>
      </c>
      <c r="AR38" s="72" t="str">
        <f t="shared" si="3"/>
        <v/>
      </c>
      <c r="AS38" s="72" t="str">
        <f t="shared" si="4"/>
        <v/>
      </c>
      <c r="AT38" s="72" t="str">
        <f t="shared" si="1"/>
        <v/>
      </c>
    </row>
    <row r="39" spans="2:46">
      <c r="B39" s="145"/>
      <c r="C39" s="56">
        <f t="shared" si="2"/>
        <v>33</v>
      </c>
      <c r="D39" s="70" t="s">
        <v>71</v>
      </c>
      <c r="E39" s="70" t="s">
        <v>71</v>
      </c>
      <c r="F39" s="70" t="s">
        <v>71</v>
      </c>
      <c r="G39" s="70" t="s">
        <v>71</v>
      </c>
      <c r="H39" s="70" t="s">
        <v>71</v>
      </c>
      <c r="I39" s="70" t="s">
        <v>71</v>
      </c>
      <c r="J39" s="70" t="s">
        <v>71</v>
      </c>
      <c r="K39" s="70" t="s">
        <v>71</v>
      </c>
      <c r="L39" s="70" t="s">
        <v>71</v>
      </c>
      <c r="M39" s="70" t="s">
        <v>71</v>
      </c>
      <c r="N39" s="70" t="s">
        <v>71</v>
      </c>
      <c r="O39" s="70" t="s">
        <v>71</v>
      </c>
      <c r="P39" s="70" t="s">
        <v>71</v>
      </c>
      <c r="Q39" s="70" t="s">
        <v>71</v>
      </c>
      <c r="R39" s="70" t="s">
        <v>71</v>
      </c>
      <c r="S39" s="70" t="s">
        <v>71</v>
      </c>
      <c r="T39" s="70" t="s">
        <v>71</v>
      </c>
      <c r="U39" s="70" t="s">
        <v>71</v>
      </c>
      <c r="V39" s="70" t="s">
        <v>71</v>
      </c>
      <c r="W39" s="70" t="s">
        <v>71</v>
      </c>
      <c r="X39" s="70" t="s">
        <v>71</v>
      </c>
      <c r="Y39" s="70" t="s">
        <v>71</v>
      </c>
      <c r="Z39" s="70" t="s">
        <v>71</v>
      </c>
      <c r="AA39" s="70" t="s">
        <v>71</v>
      </c>
      <c r="AB39" s="70" t="s">
        <v>71</v>
      </c>
      <c r="AC39" s="70" t="s">
        <v>71</v>
      </c>
      <c r="AD39" s="70" t="s">
        <v>71</v>
      </c>
      <c r="AE39" s="70" t="s">
        <v>71</v>
      </c>
      <c r="AF39" s="70" t="s">
        <v>71</v>
      </c>
      <c r="AG39" s="70" t="s">
        <v>71</v>
      </c>
      <c r="AH39" s="70" t="s">
        <v>71</v>
      </c>
      <c r="AI39" s="70" t="s">
        <v>71</v>
      </c>
      <c r="AJ39" s="60"/>
      <c r="AL39" t="str">
        <f t="shared" ca="1" si="0"/>
        <v xml:space="preserve">    (U1)ALERT_REQ_C_EPB_WRN_IG_</v>
      </c>
      <c r="AR39" s="72" t="str">
        <f t="shared" si="3"/>
        <v/>
      </c>
      <c r="AS39" s="72" t="str">
        <f t="shared" si="4"/>
        <v/>
      </c>
      <c r="AT39" s="72" t="str">
        <f t="shared" si="1"/>
        <v/>
      </c>
    </row>
    <row r="40" spans="2:46">
      <c r="B40" s="145"/>
      <c r="C40" s="56">
        <f t="shared" si="2"/>
        <v>34</v>
      </c>
      <c r="D40" s="70" t="s">
        <v>71</v>
      </c>
      <c r="E40" s="70" t="s">
        <v>71</v>
      </c>
      <c r="F40" s="70" t="s">
        <v>71</v>
      </c>
      <c r="G40" s="70" t="s">
        <v>71</v>
      </c>
      <c r="H40" s="70" t="s">
        <v>71</v>
      </c>
      <c r="I40" s="70" t="s">
        <v>71</v>
      </c>
      <c r="J40" s="70" t="s">
        <v>71</v>
      </c>
      <c r="K40" s="70" t="s">
        <v>71</v>
      </c>
      <c r="L40" s="70" t="s">
        <v>71</v>
      </c>
      <c r="M40" s="70" t="s">
        <v>71</v>
      </c>
      <c r="N40" s="70" t="s">
        <v>71</v>
      </c>
      <c r="O40" s="70" t="s">
        <v>71</v>
      </c>
      <c r="P40" s="70" t="s">
        <v>71</v>
      </c>
      <c r="Q40" s="70" t="s">
        <v>71</v>
      </c>
      <c r="R40" s="70" t="s">
        <v>71</v>
      </c>
      <c r="S40" s="70" t="s">
        <v>71</v>
      </c>
      <c r="T40" s="70" t="s">
        <v>71</v>
      </c>
      <c r="U40" s="70" t="s">
        <v>71</v>
      </c>
      <c r="V40" s="70" t="s">
        <v>71</v>
      </c>
      <c r="W40" s="70" t="s">
        <v>71</v>
      </c>
      <c r="X40" s="70" t="s">
        <v>71</v>
      </c>
      <c r="Y40" s="70" t="s">
        <v>71</v>
      </c>
      <c r="Z40" s="70" t="s">
        <v>71</v>
      </c>
      <c r="AA40" s="70" t="s">
        <v>71</v>
      </c>
      <c r="AB40" s="70" t="s">
        <v>71</v>
      </c>
      <c r="AC40" s="70" t="s">
        <v>71</v>
      </c>
      <c r="AD40" s="70" t="s">
        <v>71</v>
      </c>
      <c r="AE40" s="70" t="s">
        <v>71</v>
      </c>
      <c r="AF40" s="70" t="s">
        <v>71</v>
      </c>
      <c r="AG40" s="70" t="s">
        <v>71</v>
      </c>
      <c r="AH40" s="70" t="s">
        <v>71</v>
      </c>
      <c r="AI40" s="70" t="s">
        <v>71</v>
      </c>
      <c r="AJ40" s="60"/>
      <c r="AL40" t="str">
        <f t="shared" ca="1" si="0"/>
        <v xml:space="preserve">    (U1)ALERT_REQ_C_EPB_WRN_IG_</v>
      </c>
      <c r="AR40" s="72" t="str">
        <f t="shared" si="3"/>
        <v/>
      </c>
      <c r="AS40" s="72" t="str">
        <f t="shared" si="4"/>
        <v/>
      </c>
      <c r="AT40" s="72" t="str">
        <f t="shared" si="1"/>
        <v/>
      </c>
    </row>
    <row r="41" spans="2:46">
      <c r="B41" s="145"/>
      <c r="C41" s="56">
        <f t="shared" si="2"/>
        <v>35</v>
      </c>
      <c r="D41" s="70" t="s">
        <v>71</v>
      </c>
      <c r="E41" s="70" t="s">
        <v>71</v>
      </c>
      <c r="F41" s="70" t="s">
        <v>71</v>
      </c>
      <c r="G41" s="70" t="s">
        <v>71</v>
      </c>
      <c r="H41" s="70" t="s">
        <v>71</v>
      </c>
      <c r="I41" s="70" t="s">
        <v>71</v>
      </c>
      <c r="J41" s="70" t="s">
        <v>71</v>
      </c>
      <c r="K41" s="70" t="s">
        <v>71</v>
      </c>
      <c r="L41" s="70" t="s">
        <v>71</v>
      </c>
      <c r="M41" s="70" t="s">
        <v>71</v>
      </c>
      <c r="N41" s="70" t="s">
        <v>71</v>
      </c>
      <c r="O41" s="70" t="s">
        <v>71</v>
      </c>
      <c r="P41" s="70" t="s">
        <v>71</v>
      </c>
      <c r="Q41" s="70" t="s">
        <v>71</v>
      </c>
      <c r="R41" s="70" t="s">
        <v>71</v>
      </c>
      <c r="S41" s="70" t="s">
        <v>71</v>
      </c>
      <c r="T41" s="70" t="s">
        <v>71</v>
      </c>
      <c r="U41" s="70" t="s">
        <v>71</v>
      </c>
      <c r="V41" s="70" t="s">
        <v>71</v>
      </c>
      <c r="W41" s="70" t="s">
        <v>71</v>
      </c>
      <c r="X41" s="70" t="s">
        <v>71</v>
      </c>
      <c r="Y41" s="70" t="s">
        <v>71</v>
      </c>
      <c r="Z41" s="70" t="s">
        <v>71</v>
      </c>
      <c r="AA41" s="70" t="s">
        <v>71</v>
      </c>
      <c r="AB41" s="70" t="s">
        <v>71</v>
      </c>
      <c r="AC41" s="70" t="s">
        <v>71</v>
      </c>
      <c r="AD41" s="70" t="s">
        <v>71</v>
      </c>
      <c r="AE41" s="70" t="s">
        <v>71</v>
      </c>
      <c r="AF41" s="70" t="s">
        <v>71</v>
      </c>
      <c r="AG41" s="70" t="s">
        <v>71</v>
      </c>
      <c r="AH41" s="70" t="s">
        <v>71</v>
      </c>
      <c r="AI41" s="70" t="s">
        <v>71</v>
      </c>
      <c r="AJ41" s="60"/>
      <c r="AL41" t="str">
        <f t="shared" ca="1" si="0"/>
        <v xml:space="preserve">    (U1)ALERT_REQ_C_EPB_WRN_IG_</v>
      </c>
      <c r="AR41" s="72" t="str">
        <f t="shared" si="3"/>
        <v/>
      </c>
      <c r="AS41" s="72" t="str">
        <f t="shared" si="4"/>
        <v/>
      </c>
      <c r="AT41" s="72" t="str">
        <f t="shared" si="1"/>
        <v/>
      </c>
    </row>
    <row r="42" spans="2:46">
      <c r="B42" s="145"/>
      <c r="C42" s="56">
        <f t="shared" si="2"/>
        <v>36</v>
      </c>
      <c r="D42" s="70" t="s">
        <v>71</v>
      </c>
      <c r="E42" s="70" t="s">
        <v>71</v>
      </c>
      <c r="F42" s="70" t="s">
        <v>71</v>
      </c>
      <c r="G42" s="70" t="s">
        <v>71</v>
      </c>
      <c r="H42" s="70" t="s">
        <v>71</v>
      </c>
      <c r="I42" s="70" t="s">
        <v>71</v>
      </c>
      <c r="J42" s="70" t="s">
        <v>71</v>
      </c>
      <c r="K42" s="70" t="s">
        <v>71</v>
      </c>
      <c r="L42" s="70" t="s">
        <v>71</v>
      </c>
      <c r="M42" s="70" t="s">
        <v>71</v>
      </c>
      <c r="N42" s="70" t="s">
        <v>71</v>
      </c>
      <c r="O42" s="70" t="s">
        <v>71</v>
      </c>
      <c r="P42" s="70" t="s">
        <v>71</v>
      </c>
      <c r="Q42" s="70" t="s">
        <v>71</v>
      </c>
      <c r="R42" s="70" t="s">
        <v>71</v>
      </c>
      <c r="S42" s="70" t="s">
        <v>71</v>
      </c>
      <c r="T42" s="70" t="s">
        <v>71</v>
      </c>
      <c r="U42" s="70" t="s">
        <v>71</v>
      </c>
      <c r="V42" s="70" t="s">
        <v>71</v>
      </c>
      <c r="W42" s="70" t="s">
        <v>71</v>
      </c>
      <c r="X42" s="70" t="s">
        <v>71</v>
      </c>
      <c r="Y42" s="70" t="s">
        <v>71</v>
      </c>
      <c r="Z42" s="70" t="s">
        <v>71</v>
      </c>
      <c r="AA42" s="70" t="s">
        <v>71</v>
      </c>
      <c r="AB42" s="70" t="s">
        <v>71</v>
      </c>
      <c r="AC42" s="70" t="s">
        <v>71</v>
      </c>
      <c r="AD42" s="70" t="s">
        <v>71</v>
      </c>
      <c r="AE42" s="70" t="s">
        <v>71</v>
      </c>
      <c r="AF42" s="70" t="s">
        <v>71</v>
      </c>
      <c r="AG42" s="70" t="s">
        <v>71</v>
      </c>
      <c r="AH42" s="70" t="s">
        <v>71</v>
      </c>
      <c r="AI42" s="70" t="s">
        <v>71</v>
      </c>
      <c r="AJ42" s="60"/>
      <c r="AL42" t="str">
        <f t="shared" ca="1" si="0"/>
        <v xml:space="preserve">    (U1)ALERT_REQ_C_EPB_WRN_IG_</v>
      </c>
      <c r="AR42" s="72" t="str">
        <f t="shared" si="3"/>
        <v/>
      </c>
      <c r="AS42" s="72" t="str">
        <f t="shared" si="4"/>
        <v/>
      </c>
      <c r="AT42" s="72" t="str">
        <f t="shared" si="1"/>
        <v/>
      </c>
    </row>
    <row r="43" spans="2:46">
      <c r="B43" s="145"/>
      <c r="C43" s="56">
        <f t="shared" si="2"/>
        <v>37</v>
      </c>
      <c r="D43" s="70" t="s">
        <v>71</v>
      </c>
      <c r="E43" s="70" t="s">
        <v>71</v>
      </c>
      <c r="F43" s="70" t="s">
        <v>71</v>
      </c>
      <c r="G43" s="70" t="s">
        <v>71</v>
      </c>
      <c r="H43" s="70" t="s">
        <v>71</v>
      </c>
      <c r="I43" s="70" t="s">
        <v>71</v>
      </c>
      <c r="J43" s="70" t="s">
        <v>71</v>
      </c>
      <c r="K43" s="70" t="s">
        <v>71</v>
      </c>
      <c r="L43" s="70" t="s">
        <v>71</v>
      </c>
      <c r="M43" s="70" t="s">
        <v>71</v>
      </c>
      <c r="N43" s="70" t="s">
        <v>71</v>
      </c>
      <c r="O43" s="70" t="s">
        <v>71</v>
      </c>
      <c r="P43" s="70" t="s">
        <v>71</v>
      </c>
      <c r="Q43" s="70" t="s">
        <v>71</v>
      </c>
      <c r="R43" s="70" t="s">
        <v>71</v>
      </c>
      <c r="S43" s="70" t="s">
        <v>71</v>
      </c>
      <c r="T43" s="70" t="s">
        <v>71</v>
      </c>
      <c r="U43" s="70" t="s">
        <v>71</v>
      </c>
      <c r="V43" s="70" t="s">
        <v>71</v>
      </c>
      <c r="W43" s="70" t="s">
        <v>71</v>
      </c>
      <c r="X43" s="70" t="s">
        <v>71</v>
      </c>
      <c r="Y43" s="70" t="s">
        <v>71</v>
      </c>
      <c r="Z43" s="70" t="s">
        <v>71</v>
      </c>
      <c r="AA43" s="70" t="s">
        <v>71</v>
      </c>
      <c r="AB43" s="70" t="s">
        <v>71</v>
      </c>
      <c r="AC43" s="70" t="s">
        <v>71</v>
      </c>
      <c r="AD43" s="70" t="s">
        <v>71</v>
      </c>
      <c r="AE43" s="70" t="s">
        <v>71</v>
      </c>
      <c r="AF43" s="70" t="s">
        <v>71</v>
      </c>
      <c r="AG43" s="70" t="s">
        <v>71</v>
      </c>
      <c r="AH43" s="70" t="s">
        <v>71</v>
      </c>
      <c r="AI43" s="70" t="s">
        <v>71</v>
      </c>
      <c r="AJ43" s="60"/>
      <c r="AL43" t="str">
        <f t="shared" ca="1" si="0"/>
        <v xml:space="preserve">    (U1)ALERT_REQ_C_EPB_WRN_IG_</v>
      </c>
      <c r="AR43" s="72" t="str">
        <f t="shared" si="3"/>
        <v/>
      </c>
      <c r="AS43" s="72" t="str">
        <f t="shared" si="4"/>
        <v/>
      </c>
      <c r="AT43" s="72" t="str">
        <f t="shared" si="1"/>
        <v/>
      </c>
    </row>
    <row r="44" spans="2:46">
      <c r="B44" s="145"/>
      <c r="C44" s="56">
        <f t="shared" si="2"/>
        <v>38</v>
      </c>
      <c r="D44" s="70" t="s">
        <v>71</v>
      </c>
      <c r="E44" s="70" t="s">
        <v>71</v>
      </c>
      <c r="F44" s="70" t="s">
        <v>71</v>
      </c>
      <c r="G44" s="70" t="s">
        <v>71</v>
      </c>
      <c r="H44" s="70" t="s">
        <v>71</v>
      </c>
      <c r="I44" s="70" t="s">
        <v>71</v>
      </c>
      <c r="J44" s="70" t="s">
        <v>71</v>
      </c>
      <c r="K44" s="70" t="s">
        <v>71</v>
      </c>
      <c r="L44" s="70" t="s">
        <v>71</v>
      </c>
      <c r="M44" s="70" t="s">
        <v>71</v>
      </c>
      <c r="N44" s="70" t="s">
        <v>71</v>
      </c>
      <c r="O44" s="70" t="s">
        <v>71</v>
      </c>
      <c r="P44" s="70" t="s">
        <v>71</v>
      </c>
      <c r="Q44" s="70" t="s">
        <v>71</v>
      </c>
      <c r="R44" s="70" t="s">
        <v>71</v>
      </c>
      <c r="S44" s="70" t="s">
        <v>71</v>
      </c>
      <c r="T44" s="70" t="s">
        <v>71</v>
      </c>
      <c r="U44" s="70" t="s">
        <v>71</v>
      </c>
      <c r="V44" s="70" t="s">
        <v>71</v>
      </c>
      <c r="W44" s="70" t="s">
        <v>71</v>
      </c>
      <c r="X44" s="70" t="s">
        <v>71</v>
      </c>
      <c r="Y44" s="70" t="s">
        <v>71</v>
      </c>
      <c r="Z44" s="70" t="s">
        <v>71</v>
      </c>
      <c r="AA44" s="70" t="s">
        <v>71</v>
      </c>
      <c r="AB44" s="70" t="s">
        <v>71</v>
      </c>
      <c r="AC44" s="70" t="s">
        <v>71</v>
      </c>
      <c r="AD44" s="70" t="s">
        <v>71</v>
      </c>
      <c r="AE44" s="70" t="s">
        <v>71</v>
      </c>
      <c r="AF44" s="70" t="s">
        <v>71</v>
      </c>
      <c r="AG44" s="70" t="s">
        <v>71</v>
      </c>
      <c r="AH44" s="70" t="s">
        <v>71</v>
      </c>
      <c r="AI44" s="70" t="s">
        <v>71</v>
      </c>
      <c r="AJ44" s="60"/>
      <c r="AL44" t="str">
        <f t="shared" ca="1" si="0"/>
        <v xml:space="preserve">    (U1)ALERT_REQ_C_EPB_WRN_IG_</v>
      </c>
      <c r="AR44" s="72" t="str">
        <f t="shared" si="3"/>
        <v/>
      </c>
      <c r="AS44" s="72" t="str">
        <f t="shared" si="4"/>
        <v/>
      </c>
      <c r="AT44" s="72" t="str">
        <f t="shared" si="1"/>
        <v/>
      </c>
    </row>
    <row r="45" spans="2:46">
      <c r="B45" s="145"/>
      <c r="C45" s="56">
        <f t="shared" si="2"/>
        <v>39</v>
      </c>
      <c r="D45" s="70" t="s">
        <v>71</v>
      </c>
      <c r="E45" s="70" t="s">
        <v>71</v>
      </c>
      <c r="F45" s="70" t="s">
        <v>71</v>
      </c>
      <c r="G45" s="70" t="s">
        <v>71</v>
      </c>
      <c r="H45" s="70" t="s">
        <v>71</v>
      </c>
      <c r="I45" s="70" t="s">
        <v>71</v>
      </c>
      <c r="J45" s="70" t="s">
        <v>71</v>
      </c>
      <c r="K45" s="70" t="s">
        <v>71</v>
      </c>
      <c r="L45" s="70" t="s">
        <v>71</v>
      </c>
      <c r="M45" s="70" t="s">
        <v>71</v>
      </c>
      <c r="N45" s="70" t="s">
        <v>71</v>
      </c>
      <c r="O45" s="70" t="s">
        <v>71</v>
      </c>
      <c r="P45" s="70" t="s">
        <v>71</v>
      </c>
      <c r="Q45" s="70" t="s">
        <v>71</v>
      </c>
      <c r="R45" s="70" t="s">
        <v>71</v>
      </c>
      <c r="S45" s="70" t="s">
        <v>71</v>
      </c>
      <c r="T45" s="70" t="s">
        <v>71</v>
      </c>
      <c r="U45" s="70" t="s">
        <v>71</v>
      </c>
      <c r="V45" s="70" t="s">
        <v>71</v>
      </c>
      <c r="W45" s="70" t="s">
        <v>71</v>
      </c>
      <c r="X45" s="70" t="s">
        <v>71</v>
      </c>
      <c r="Y45" s="70" t="s">
        <v>71</v>
      </c>
      <c r="Z45" s="70" t="s">
        <v>71</v>
      </c>
      <c r="AA45" s="70" t="s">
        <v>71</v>
      </c>
      <c r="AB45" s="70" t="s">
        <v>71</v>
      </c>
      <c r="AC45" s="70" t="s">
        <v>71</v>
      </c>
      <c r="AD45" s="70" t="s">
        <v>71</v>
      </c>
      <c r="AE45" s="70" t="s">
        <v>71</v>
      </c>
      <c r="AF45" s="70" t="s">
        <v>71</v>
      </c>
      <c r="AG45" s="70" t="s">
        <v>71</v>
      </c>
      <c r="AH45" s="70" t="s">
        <v>71</v>
      </c>
      <c r="AI45" s="70" t="s">
        <v>71</v>
      </c>
      <c r="AJ45" s="60"/>
      <c r="AL45" t="str">
        <f t="shared" ca="1" si="0"/>
        <v xml:space="preserve">    (U1)ALERT_REQ_C_EPB_WRN_IG_</v>
      </c>
      <c r="AR45" s="72" t="str">
        <f t="shared" si="3"/>
        <v/>
      </c>
      <c r="AS45" s="72" t="str">
        <f t="shared" si="4"/>
        <v/>
      </c>
      <c r="AT45" s="72" t="str">
        <f t="shared" si="1"/>
        <v/>
      </c>
    </row>
    <row r="46" spans="2:46">
      <c r="B46" s="145"/>
      <c r="C46" s="56">
        <f t="shared" si="2"/>
        <v>40</v>
      </c>
      <c r="D46" s="70" t="s">
        <v>71</v>
      </c>
      <c r="E46" s="70" t="s">
        <v>71</v>
      </c>
      <c r="F46" s="70" t="s">
        <v>71</v>
      </c>
      <c r="G46" s="70" t="s">
        <v>71</v>
      </c>
      <c r="H46" s="70" t="s">
        <v>71</v>
      </c>
      <c r="I46" s="70" t="s">
        <v>71</v>
      </c>
      <c r="J46" s="70" t="s">
        <v>71</v>
      </c>
      <c r="K46" s="70" t="s">
        <v>71</v>
      </c>
      <c r="L46" s="70" t="s">
        <v>71</v>
      </c>
      <c r="M46" s="70" t="s">
        <v>71</v>
      </c>
      <c r="N46" s="70" t="s">
        <v>71</v>
      </c>
      <c r="O46" s="70" t="s">
        <v>71</v>
      </c>
      <c r="P46" s="70" t="s">
        <v>71</v>
      </c>
      <c r="Q46" s="70" t="s">
        <v>71</v>
      </c>
      <c r="R46" s="70" t="s">
        <v>71</v>
      </c>
      <c r="S46" s="70" t="s">
        <v>71</v>
      </c>
      <c r="T46" s="70" t="s">
        <v>71</v>
      </c>
      <c r="U46" s="70" t="s">
        <v>71</v>
      </c>
      <c r="V46" s="70" t="s">
        <v>71</v>
      </c>
      <c r="W46" s="70" t="s">
        <v>71</v>
      </c>
      <c r="X46" s="70" t="s">
        <v>71</v>
      </c>
      <c r="Y46" s="70" t="s">
        <v>71</v>
      </c>
      <c r="Z46" s="70" t="s">
        <v>71</v>
      </c>
      <c r="AA46" s="70" t="s">
        <v>71</v>
      </c>
      <c r="AB46" s="70" t="s">
        <v>71</v>
      </c>
      <c r="AC46" s="70" t="s">
        <v>71</v>
      </c>
      <c r="AD46" s="70" t="s">
        <v>71</v>
      </c>
      <c r="AE46" s="70" t="s">
        <v>71</v>
      </c>
      <c r="AF46" s="70" t="s">
        <v>71</v>
      </c>
      <c r="AG46" s="70" t="s">
        <v>71</v>
      </c>
      <c r="AH46" s="70" t="s">
        <v>71</v>
      </c>
      <c r="AI46" s="70" t="s">
        <v>71</v>
      </c>
      <c r="AJ46" s="60"/>
      <c r="AL46" t="str">
        <f t="shared" ca="1" si="0"/>
        <v xml:space="preserve">    (U1)ALERT_REQ_C_EPB_WRN_IG_</v>
      </c>
      <c r="AR46" s="72" t="str">
        <f t="shared" si="3"/>
        <v/>
      </c>
      <c r="AS46" s="72" t="str">
        <f t="shared" si="4"/>
        <v/>
      </c>
      <c r="AT46" s="72" t="str">
        <f t="shared" si="1"/>
        <v/>
      </c>
    </row>
    <row r="47" spans="2:46">
      <c r="B47" s="145"/>
      <c r="C47" s="56">
        <f t="shared" si="2"/>
        <v>41</v>
      </c>
      <c r="D47" s="70" t="s">
        <v>71</v>
      </c>
      <c r="E47" s="70" t="s">
        <v>71</v>
      </c>
      <c r="F47" s="70" t="s">
        <v>71</v>
      </c>
      <c r="G47" s="70" t="s">
        <v>71</v>
      </c>
      <c r="H47" s="70" t="s">
        <v>71</v>
      </c>
      <c r="I47" s="70" t="s">
        <v>71</v>
      </c>
      <c r="J47" s="70" t="s">
        <v>71</v>
      </c>
      <c r="K47" s="70" t="s">
        <v>71</v>
      </c>
      <c r="L47" s="70" t="s">
        <v>71</v>
      </c>
      <c r="M47" s="70" t="s">
        <v>71</v>
      </c>
      <c r="N47" s="70" t="s">
        <v>71</v>
      </c>
      <c r="O47" s="70" t="s">
        <v>71</v>
      </c>
      <c r="P47" s="70" t="s">
        <v>71</v>
      </c>
      <c r="Q47" s="70" t="s">
        <v>71</v>
      </c>
      <c r="R47" s="70" t="s">
        <v>71</v>
      </c>
      <c r="S47" s="70" t="s">
        <v>71</v>
      </c>
      <c r="T47" s="70" t="s">
        <v>71</v>
      </c>
      <c r="U47" s="70" t="s">
        <v>71</v>
      </c>
      <c r="V47" s="70" t="s">
        <v>71</v>
      </c>
      <c r="W47" s="70" t="s">
        <v>71</v>
      </c>
      <c r="X47" s="70" t="s">
        <v>71</v>
      </c>
      <c r="Y47" s="70" t="s">
        <v>71</v>
      </c>
      <c r="Z47" s="70" t="s">
        <v>71</v>
      </c>
      <c r="AA47" s="70" t="s">
        <v>71</v>
      </c>
      <c r="AB47" s="70" t="s">
        <v>71</v>
      </c>
      <c r="AC47" s="70" t="s">
        <v>71</v>
      </c>
      <c r="AD47" s="70" t="s">
        <v>71</v>
      </c>
      <c r="AE47" s="70" t="s">
        <v>71</v>
      </c>
      <c r="AF47" s="70" t="s">
        <v>71</v>
      </c>
      <c r="AG47" s="70" t="s">
        <v>71</v>
      </c>
      <c r="AH47" s="70" t="s">
        <v>71</v>
      </c>
      <c r="AI47" s="70" t="s">
        <v>71</v>
      </c>
      <c r="AJ47" s="60"/>
      <c r="AL47" t="str">
        <f t="shared" ca="1" si="0"/>
        <v xml:space="preserve">    (U1)ALERT_REQ_C_EPB_WRN_IG_</v>
      </c>
      <c r="AR47" s="72" t="str">
        <f t="shared" si="3"/>
        <v/>
      </c>
      <c r="AS47" s="72" t="str">
        <f t="shared" si="4"/>
        <v/>
      </c>
      <c r="AT47" s="72" t="str">
        <f t="shared" si="1"/>
        <v/>
      </c>
    </row>
    <row r="48" spans="2:46">
      <c r="B48" s="145"/>
      <c r="C48" s="56">
        <f t="shared" si="2"/>
        <v>42</v>
      </c>
      <c r="D48" s="70" t="s">
        <v>71</v>
      </c>
      <c r="E48" s="70" t="s">
        <v>71</v>
      </c>
      <c r="F48" s="70" t="s">
        <v>71</v>
      </c>
      <c r="G48" s="70" t="s">
        <v>71</v>
      </c>
      <c r="H48" s="70" t="s">
        <v>71</v>
      </c>
      <c r="I48" s="70" t="s">
        <v>71</v>
      </c>
      <c r="J48" s="70" t="s">
        <v>71</v>
      </c>
      <c r="K48" s="70" t="s">
        <v>71</v>
      </c>
      <c r="L48" s="70" t="s">
        <v>71</v>
      </c>
      <c r="M48" s="70" t="s">
        <v>71</v>
      </c>
      <c r="N48" s="70" t="s">
        <v>71</v>
      </c>
      <c r="O48" s="70" t="s">
        <v>71</v>
      </c>
      <c r="P48" s="70" t="s">
        <v>71</v>
      </c>
      <c r="Q48" s="70" t="s">
        <v>71</v>
      </c>
      <c r="R48" s="70" t="s">
        <v>71</v>
      </c>
      <c r="S48" s="70" t="s">
        <v>71</v>
      </c>
      <c r="T48" s="70" t="s">
        <v>71</v>
      </c>
      <c r="U48" s="70" t="s">
        <v>71</v>
      </c>
      <c r="V48" s="70" t="s">
        <v>71</v>
      </c>
      <c r="W48" s="70" t="s">
        <v>71</v>
      </c>
      <c r="X48" s="70" t="s">
        <v>71</v>
      </c>
      <c r="Y48" s="70" t="s">
        <v>71</v>
      </c>
      <c r="Z48" s="70" t="s">
        <v>71</v>
      </c>
      <c r="AA48" s="70" t="s">
        <v>71</v>
      </c>
      <c r="AB48" s="70" t="s">
        <v>71</v>
      </c>
      <c r="AC48" s="70" t="s">
        <v>71</v>
      </c>
      <c r="AD48" s="70" t="s">
        <v>71</v>
      </c>
      <c r="AE48" s="70" t="s">
        <v>71</v>
      </c>
      <c r="AF48" s="70" t="s">
        <v>71</v>
      </c>
      <c r="AG48" s="70" t="s">
        <v>71</v>
      </c>
      <c r="AH48" s="70" t="s">
        <v>71</v>
      </c>
      <c r="AI48" s="70" t="s">
        <v>71</v>
      </c>
      <c r="AJ48" s="60"/>
      <c r="AL48" t="str">
        <f t="shared" ca="1" si="0"/>
        <v xml:space="preserve">    (U1)ALERT_REQ_C_EPB_WRN_IG_</v>
      </c>
      <c r="AR48" s="72" t="str">
        <f t="shared" si="3"/>
        <v/>
      </c>
      <c r="AS48" s="72" t="str">
        <f t="shared" si="4"/>
        <v/>
      </c>
      <c r="AT48" s="72" t="str">
        <f t="shared" si="1"/>
        <v/>
      </c>
    </row>
    <row r="49" spans="2:46">
      <c r="B49" s="145"/>
      <c r="C49" s="56">
        <f t="shared" si="2"/>
        <v>43</v>
      </c>
      <c r="D49" s="70" t="s">
        <v>71</v>
      </c>
      <c r="E49" s="70" t="s">
        <v>71</v>
      </c>
      <c r="F49" s="70" t="s">
        <v>71</v>
      </c>
      <c r="G49" s="70" t="s">
        <v>71</v>
      </c>
      <c r="H49" s="70" t="s">
        <v>71</v>
      </c>
      <c r="I49" s="70" t="s">
        <v>71</v>
      </c>
      <c r="J49" s="70" t="s">
        <v>71</v>
      </c>
      <c r="K49" s="70" t="s">
        <v>71</v>
      </c>
      <c r="L49" s="70" t="s">
        <v>71</v>
      </c>
      <c r="M49" s="70" t="s">
        <v>71</v>
      </c>
      <c r="N49" s="70" t="s">
        <v>71</v>
      </c>
      <c r="O49" s="70" t="s">
        <v>71</v>
      </c>
      <c r="P49" s="70" t="s">
        <v>71</v>
      </c>
      <c r="Q49" s="70" t="s">
        <v>71</v>
      </c>
      <c r="R49" s="70" t="s">
        <v>71</v>
      </c>
      <c r="S49" s="70" t="s">
        <v>71</v>
      </c>
      <c r="T49" s="70" t="s">
        <v>71</v>
      </c>
      <c r="U49" s="70" t="s">
        <v>71</v>
      </c>
      <c r="V49" s="70" t="s">
        <v>71</v>
      </c>
      <c r="W49" s="70" t="s">
        <v>71</v>
      </c>
      <c r="X49" s="70" t="s">
        <v>71</v>
      </c>
      <c r="Y49" s="70" t="s">
        <v>71</v>
      </c>
      <c r="Z49" s="70" t="s">
        <v>71</v>
      </c>
      <c r="AA49" s="70" t="s">
        <v>71</v>
      </c>
      <c r="AB49" s="70" t="s">
        <v>71</v>
      </c>
      <c r="AC49" s="70" t="s">
        <v>71</v>
      </c>
      <c r="AD49" s="70" t="s">
        <v>71</v>
      </c>
      <c r="AE49" s="70" t="s">
        <v>71</v>
      </c>
      <c r="AF49" s="70" t="s">
        <v>71</v>
      </c>
      <c r="AG49" s="70" t="s">
        <v>71</v>
      </c>
      <c r="AH49" s="70" t="s">
        <v>71</v>
      </c>
      <c r="AI49" s="70" t="s">
        <v>71</v>
      </c>
      <c r="AJ49" s="60"/>
      <c r="AL49" t="str">
        <f t="shared" ca="1" si="0"/>
        <v xml:space="preserve">    (U1)ALERT_REQ_C_EPB_WRN_IG_</v>
      </c>
      <c r="AR49" s="72" t="str">
        <f t="shared" si="3"/>
        <v/>
      </c>
      <c r="AS49" s="72" t="str">
        <f t="shared" si="4"/>
        <v/>
      </c>
      <c r="AT49" s="72" t="str">
        <f t="shared" si="1"/>
        <v/>
      </c>
    </row>
    <row r="50" spans="2:46">
      <c r="B50" s="145"/>
      <c r="C50" s="56">
        <f t="shared" si="2"/>
        <v>44</v>
      </c>
      <c r="D50" s="70" t="s">
        <v>71</v>
      </c>
      <c r="E50" s="70" t="s">
        <v>71</v>
      </c>
      <c r="F50" s="70" t="s">
        <v>71</v>
      </c>
      <c r="G50" s="70" t="s">
        <v>71</v>
      </c>
      <c r="H50" s="70" t="s">
        <v>71</v>
      </c>
      <c r="I50" s="70" t="s">
        <v>71</v>
      </c>
      <c r="J50" s="70" t="s">
        <v>71</v>
      </c>
      <c r="K50" s="70" t="s">
        <v>71</v>
      </c>
      <c r="L50" s="70" t="s">
        <v>71</v>
      </c>
      <c r="M50" s="70" t="s">
        <v>71</v>
      </c>
      <c r="N50" s="70" t="s">
        <v>71</v>
      </c>
      <c r="O50" s="70" t="s">
        <v>71</v>
      </c>
      <c r="P50" s="70" t="s">
        <v>71</v>
      </c>
      <c r="Q50" s="70" t="s">
        <v>71</v>
      </c>
      <c r="R50" s="70" t="s">
        <v>71</v>
      </c>
      <c r="S50" s="70" t="s">
        <v>71</v>
      </c>
      <c r="T50" s="70" t="s">
        <v>71</v>
      </c>
      <c r="U50" s="70" t="s">
        <v>71</v>
      </c>
      <c r="V50" s="70" t="s">
        <v>71</v>
      </c>
      <c r="W50" s="70" t="s">
        <v>71</v>
      </c>
      <c r="X50" s="70" t="s">
        <v>71</v>
      </c>
      <c r="Y50" s="70" t="s">
        <v>71</v>
      </c>
      <c r="Z50" s="70" t="s">
        <v>71</v>
      </c>
      <c r="AA50" s="70" t="s">
        <v>71</v>
      </c>
      <c r="AB50" s="70" t="s">
        <v>71</v>
      </c>
      <c r="AC50" s="70" t="s">
        <v>71</v>
      </c>
      <c r="AD50" s="70" t="s">
        <v>71</v>
      </c>
      <c r="AE50" s="70" t="s">
        <v>71</v>
      </c>
      <c r="AF50" s="70" t="s">
        <v>71</v>
      </c>
      <c r="AG50" s="70" t="s">
        <v>71</v>
      </c>
      <c r="AH50" s="70" t="s">
        <v>71</v>
      </c>
      <c r="AI50" s="70" t="s">
        <v>71</v>
      </c>
      <c r="AJ50" s="60"/>
      <c r="AL50" t="str">
        <f t="shared" ca="1" si="0"/>
        <v xml:space="preserve">    (U1)ALERT_REQ_C_EPB_WRN_IG_</v>
      </c>
      <c r="AR50" s="72" t="str">
        <f t="shared" si="3"/>
        <v/>
      </c>
      <c r="AS50" s="72" t="str">
        <f t="shared" si="4"/>
        <v/>
      </c>
      <c r="AT50" s="72" t="str">
        <f t="shared" si="1"/>
        <v/>
      </c>
    </row>
    <row r="51" spans="2:46">
      <c r="B51" s="145"/>
      <c r="C51" s="56">
        <f t="shared" si="2"/>
        <v>45</v>
      </c>
      <c r="D51" s="70" t="s">
        <v>71</v>
      </c>
      <c r="E51" s="70" t="s">
        <v>71</v>
      </c>
      <c r="F51" s="70" t="s">
        <v>71</v>
      </c>
      <c r="G51" s="70" t="s">
        <v>71</v>
      </c>
      <c r="H51" s="70" t="s">
        <v>71</v>
      </c>
      <c r="I51" s="70" t="s">
        <v>71</v>
      </c>
      <c r="J51" s="70" t="s">
        <v>71</v>
      </c>
      <c r="K51" s="70" t="s">
        <v>71</v>
      </c>
      <c r="L51" s="70" t="s">
        <v>71</v>
      </c>
      <c r="M51" s="70" t="s">
        <v>71</v>
      </c>
      <c r="N51" s="70" t="s">
        <v>71</v>
      </c>
      <c r="O51" s="70" t="s">
        <v>71</v>
      </c>
      <c r="P51" s="70" t="s">
        <v>71</v>
      </c>
      <c r="Q51" s="70" t="s">
        <v>71</v>
      </c>
      <c r="R51" s="70" t="s">
        <v>71</v>
      </c>
      <c r="S51" s="70" t="s">
        <v>71</v>
      </c>
      <c r="T51" s="70" t="s">
        <v>71</v>
      </c>
      <c r="U51" s="70" t="s">
        <v>71</v>
      </c>
      <c r="V51" s="70" t="s">
        <v>71</v>
      </c>
      <c r="W51" s="70" t="s">
        <v>71</v>
      </c>
      <c r="X51" s="70" t="s">
        <v>71</v>
      </c>
      <c r="Y51" s="70" t="s">
        <v>71</v>
      </c>
      <c r="Z51" s="70" t="s">
        <v>71</v>
      </c>
      <c r="AA51" s="70" t="s">
        <v>71</v>
      </c>
      <c r="AB51" s="70" t="s">
        <v>71</v>
      </c>
      <c r="AC51" s="70" t="s">
        <v>71</v>
      </c>
      <c r="AD51" s="70" t="s">
        <v>71</v>
      </c>
      <c r="AE51" s="70" t="s">
        <v>71</v>
      </c>
      <c r="AF51" s="70" t="s">
        <v>71</v>
      </c>
      <c r="AG51" s="70" t="s">
        <v>71</v>
      </c>
      <c r="AH51" s="70" t="s">
        <v>71</v>
      </c>
      <c r="AI51" s="70" t="s">
        <v>71</v>
      </c>
      <c r="AJ51" s="60"/>
      <c r="AL51" t="str">
        <f t="shared" ca="1" si="0"/>
        <v xml:space="preserve">    (U1)ALERT_REQ_C_EPB_WRN_IG_</v>
      </c>
      <c r="AR51" s="72" t="str">
        <f t="shared" si="3"/>
        <v/>
      </c>
      <c r="AS51" s="72" t="str">
        <f t="shared" si="4"/>
        <v/>
      </c>
      <c r="AT51" s="72" t="str">
        <f t="shared" si="1"/>
        <v/>
      </c>
    </row>
    <row r="52" spans="2:46">
      <c r="B52" s="145"/>
      <c r="C52" s="56">
        <f t="shared" si="2"/>
        <v>46</v>
      </c>
      <c r="D52" s="70" t="s">
        <v>71</v>
      </c>
      <c r="E52" s="70" t="s">
        <v>71</v>
      </c>
      <c r="F52" s="70" t="s">
        <v>71</v>
      </c>
      <c r="G52" s="70" t="s">
        <v>71</v>
      </c>
      <c r="H52" s="70" t="s">
        <v>71</v>
      </c>
      <c r="I52" s="70" t="s">
        <v>71</v>
      </c>
      <c r="J52" s="70" t="s">
        <v>71</v>
      </c>
      <c r="K52" s="70" t="s">
        <v>71</v>
      </c>
      <c r="L52" s="70" t="s">
        <v>71</v>
      </c>
      <c r="M52" s="70" t="s">
        <v>71</v>
      </c>
      <c r="N52" s="70" t="s">
        <v>71</v>
      </c>
      <c r="O52" s="70" t="s">
        <v>71</v>
      </c>
      <c r="P52" s="70" t="s">
        <v>71</v>
      </c>
      <c r="Q52" s="70" t="s">
        <v>71</v>
      </c>
      <c r="R52" s="70" t="s">
        <v>71</v>
      </c>
      <c r="S52" s="70" t="s">
        <v>71</v>
      </c>
      <c r="T52" s="70" t="s">
        <v>71</v>
      </c>
      <c r="U52" s="70" t="s">
        <v>71</v>
      </c>
      <c r="V52" s="70" t="s">
        <v>71</v>
      </c>
      <c r="W52" s="70" t="s">
        <v>71</v>
      </c>
      <c r="X52" s="70" t="s">
        <v>71</v>
      </c>
      <c r="Y52" s="70" t="s">
        <v>71</v>
      </c>
      <c r="Z52" s="70" t="s">
        <v>71</v>
      </c>
      <c r="AA52" s="70" t="s">
        <v>71</v>
      </c>
      <c r="AB52" s="70" t="s">
        <v>71</v>
      </c>
      <c r="AC52" s="70" t="s">
        <v>71</v>
      </c>
      <c r="AD52" s="70" t="s">
        <v>71</v>
      </c>
      <c r="AE52" s="70" t="s">
        <v>71</v>
      </c>
      <c r="AF52" s="70" t="s">
        <v>71</v>
      </c>
      <c r="AG52" s="70" t="s">
        <v>71</v>
      </c>
      <c r="AH52" s="70" t="s">
        <v>71</v>
      </c>
      <c r="AI52" s="70" t="s">
        <v>71</v>
      </c>
      <c r="AJ52" s="60"/>
      <c r="AL52" t="str">
        <f t="shared" ca="1" si="0"/>
        <v xml:space="preserve">    (U1)ALERT_REQ_C_EPB_WRN_IG_</v>
      </c>
      <c r="AR52" s="72" t="str">
        <f t="shared" si="3"/>
        <v/>
      </c>
      <c r="AS52" s="72" t="str">
        <f t="shared" si="4"/>
        <v/>
      </c>
      <c r="AT52" s="72" t="str">
        <f t="shared" si="1"/>
        <v/>
      </c>
    </row>
    <row r="53" spans="2:46">
      <c r="B53" s="145"/>
      <c r="C53" s="56">
        <f t="shared" si="2"/>
        <v>47</v>
      </c>
      <c r="D53" s="70" t="s">
        <v>71</v>
      </c>
      <c r="E53" s="70" t="s">
        <v>71</v>
      </c>
      <c r="F53" s="70" t="s">
        <v>71</v>
      </c>
      <c r="G53" s="70" t="s">
        <v>71</v>
      </c>
      <c r="H53" s="70" t="s">
        <v>71</v>
      </c>
      <c r="I53" s="70" t="s">
        <v>71</v>
      </c>
      <c r="J53" s="70" t="s">
        <v>71</v>
      </c>
      <c r="K53" s="70" t="s">
        <v>71</v>
      </c>
      <c r="L53" s="70" t="s">
        <v>71</v>
      </c>
      <c r="M53" s="70" t="s">
        <v>71</v>
      </c>
      <c r="N53" s="70" t="s">
        <v>71</v>
      </c>
      <c r="O53" s="70" t="s">
        <v>71</v>
      </c>
      <c r="P53" s="70" t="s">
        <v>71</v>
      </c>
      <c r="Q53" s="70" t="s">
        <v>71</v>
      </c>
      <c r="R53" s="70" t="s">
        <v>71</v>
      </c>
      <c r="S53" s="70" t="s">
        <v>71</v>
      </c>
      <c r="T53" s="70" t="s">
        <v>71</v>
      </c>
      <c r="U53" s="70" t="s">
        <v>71</v>
      </c>
      <c r="V53" s="70" t="s">
        <v>71</v>
      </c>
      <c r="W53" s="70" t="s">
        <v>71</v>
      </c>
      <c r="X53" s="70" t="s">
        <v>71</v>
      </c>
      <c r="Y53" s="70" t="s">
        <v>71</v>
      </c>
      <c r="Z53" s="70" t="s">
        <v>71</v>
      </c>
      <c r="AA53" s="70" t="s">
        <v>71</v>
      </c>
      <c r="AB53" s="70" t="s">
        <v>71</v>
      </c>
      <c r="AC53" s="70" t="s">
        <v>71</v>
      </c>
      <c r="AD53" s="70" t="s">
        <v>71</v>
      </c>
      <c r="AE53" s="70" t="s">
        <v>71</v>
      </c>
      <c r="AF53" s="70" t="s">
        <v>71</v>
      </c>
      <c r="AG53" s="70" t="s">
        <v>71</v>
      </c>
      <c r="AH53" s="70" t="s">
        <v>71</v>
      </c>
      <c r="AI53" s="70" t="s">
        <v>71</v>
      </c>
      <c r="AJ53" s="60"/>
      <c r="AL53" t="str">
        <f t="shared" ca="1" si="0"/>
        <v xml:space="preserve">    (U1)ALERT_REQ_C_EPB_WRN_IG_</v>
      </c>
      <c r="AR53" s="72" t="str">
        <f t="shared" si="3"/>
        <v/>
      </c>
      <c r="AS53" s="72" t="str">
        <f t="shared" si="4"/>
        <v/>
      </c>
      <c r="AT53" s="72" t="str">
        <f t="shared" si="1"/>
        <v/>
      </c>
    </row>
    <row r="54" spans="2:46">
      <c r="B54" s="145"/>
      <c r="C54" s="56">
        <f t="shared" si="2"/>
        <v>48</v>
      </c>
      <c r="D54" s="70" t="s">
        <v>71</v>
      </c>
      <c r="E54" s="70" t="s">
        <v>71</v>
      </c>
      <c r="F54" s="70" t="s">
        <v>71</v>
      </c>
      <c r="G54" s="70" t="s">
        <v>71</v>
      </c>
      <c r="H54" s="70" t="s">
        <v>71</v>
      </c>
      <c r="I54" s="70" t="s">
        <v>71</v>
      </c>
      <c r="J54" s="70" t="s">
        <v>71</v>
      </c>
      <c r="K54" s="70" t="s">
        <v>71</v>
      </c>
      <c r="L54" s="70" t="s">
        <v>71</v>
      </c>
      <c r="M54" s="70" t="s">
        <v>71</v>
      </c>
      <c r="N54" s="70" t="s">
        <v>71</v>
      </c>
      <c r="O54" s="70" t="s">
        <v>71</v>
      </c>
      <c r="P54" s="70" t="s">
        <v>71</v>
      </c>
      <c r="Q54" s="70" t="s">
        <v>71</v>
      </c>
      <c r="R54" s="70" t="s">
        <v>71</v>
      </c>
      <c r="S54" s="70" t="s">
        <v>71</v>
      </c>
      <c r="T54" s="70" t="s">
        <v>71</v>
      </c>
      <c r="U54" s="70" t="s">
        <v>71</v>
      </c>
      <c r="V54" s="70" t="s">
        <v>71</v>
      </c>
      <c r="W54" s="70" t="s">
        <v>71</v>
      </c>
      <c r="X54" s="70" t="s">
        <v>71</v>
      </c>
      <c r="Y54" s="70" t="s">
        <v>71</v>
      </c>
      <c r="Z54" s="70" t="s">
        <v>71</v>
      </c>
      <c r="AA54" s="70" t="s">
        <v>71</v>
      </c>
      <c r="AB54" s="70" t="s">
        <v>71</v>
      </c>
      <c r="AC54" s="70" t="s">
        <v>71</v>
      </c>
      <c r="AD54" s="70" t="s">
        <v>71</v>
      </c>
      <c r="AE54" s="70" t="s">
        <v>71</v>
      </c>
      <c r="AF54" s="70" t="s">
        <v>71</v>
      </c>
      <c r="AG54" s="70" t="s">
        <v>71</v>
      </c>
      <c r="AH54" s="70" t="s">
        <v>71</v>
      </c>
      <c r="AI54" s="70" t="s">
        <v>71</v>
      </c>
      <c r="AJ54" s="60"/>
      <c r="AL54" t="str">
        <f t="shared" ca="1" si="0"/>
        <v xml:space="preserve">    (U1)ALERT_REQ_C_EPB_WRN_IG_</v>
      </c>
      <c r="AR54" s="72" t="str">
        <f t="shared" si="3"/>
        <v/>
      </c>
      <c r="AS54" s="72" t="str">
        <f t="shared" si="4"/>
        <v/>
      </c>
      <c r="AT54" s="72" t="str">
        <f t="shared" si="1"/>
        <v/>
      </c>
    </row>
    <row r="55" spans="2:46">
      <c r="B55" s="145"/>
      <c r="C55" s="56">
        <f t="shared" si="2"/>
        <v>49</v>
      </c>
      <c r="D55" s="70" t="s">
        <v>71</v>
      </c>
      <c r="E55" s="70" t="s">
        <v>71</v>
      </c>
      <c r="F55" s="70" t="s">
        <v>71</v>
      </c>
      <c r="G55" s="70" t="s">
        <v>71</v>
      </c>
      <c r="H55" s="70" t="s">
        <v>71</v>
      </c>
      <c r="I55" s="70" t="s">
        <v>71</v>
      </c>
      <c r="J55" s="70" t="s">
        <v>71</v>
      </c>
      <c r="K55" s="70" t="s">
        <v>71</v>
      </c>
      <c r="L55" s="70" t="s">
        <v>71</v>
      </c>
      <c r="M55" s="70" t="s">
        <v>71</v>
      </c>
      <c r="N55" s="70" t="s">
        <v>71</v>
      </c>
      <c r="O55" s="70" t="s">
        <v>71</v>
      </c>
      <c r="P55" s="70" t="s">
        <v>71</v>
      </c>
      <c r="Q55" s="70" t="s">
        <v>71</v>
      </c>
      <c r="R55" s="70" t="s">
        <v>71</v>
      </c>
      <c r="S55" s="70" t="s">
        <v>71</v>
      </c>
      <c r="T55" s="70" t="s">
        <v>71</v>
      </c>
      <c r="U55" s="70" t="s">
        <v>71</v>
      </c>
      <c r="V55" s="70" t="s">
        <v>71</v>
      </c>
      <c r="W55" s="70" t="s">
        <v>71</v>
      </c>
      <c r="X55" s="70" t="s">
        <v>71</v>
      </c>
      <c r="Y55" s="70" t="s">
        <v>71</v>
      </c>
      <c r="Z55" s="70" t="s">
        <v>71</v>
      </c>
      <c r="AA55" s="70" t="s">
        <v>71</v>
      </c>
      <c r="AB55" s="70" t="s">
        <v>71</v>
      </c>
      <c r="AC55" s="70" t="s">
        <v>71</v>
      </c>
      <c r="AD55" s="70" t="s">
        <v>71</v>
      </c>
      <c r="AE55" s="70" t="s">
        <v>71</v>
      </c>
      <c r="AF55" s="70" t="s">
        <v>71</v>
      </c>
      <c r="AG55" s="70" t="s">
        <v>71</v>
      </c>
      <c r="AH55" s="70" t="s">
        <v>71</v>
      </c>
      <c r="AI55" s="70" t="s">
        <v>71</v>
      </c>
      <c r="AJ55" s="60"/>
      <c r="AL55" t="str">
        <f t="shared" ca="1" si="0"/>
        <v xml:space="preserve">    (U1)ALERT_REQ_C_EPB_WRN_IG_</v>
      </c>
      <c r="AR55" s="72" t="str">
        <f t="shared" si="3"/>
        <v/>
      </c>
      <c r="AS55" s="72" t="str">
        <f t="shared" si="4"/>
        <v/>
      </c>
      <c r="AT55" s="72" t="str">
        <f t="shared" si="1"/>
        <v/>
      </c>
    </row>
    <row r="56" spans="2:46">
      <c r="B56" s="145"/>
      <c r="C56" s="56">
        <f t="shared" si="2"/>
        <v>50</v>
      </c>
      <c r="D56" s="70" t="s">
        <v>71</v>
      </c>
      <c r="E56" s="70" t="s">
        <v>71</v>
      </c>
      <c r="F56" s="70" t="s">
        <v>71</v>
      </c>
      <c r="G56" s="70" t="s">
        <v>71</v>
      </c>
      <c r="H56" s="70" t="s">
        <v>71</v>
      </c>
      <c r="I56" s="70" t="s">
        <v>71</v>
      </c>
      <c r="J56" s="70" t="s">
        <v>71</v>
      </c>
      <c r="K56" s="70" t="s">
        <v>71</v>
      </c>
      <c r="L56" s="70" t="s">
        <v>71</v>
      </c>
      <c r="M56" s="70" t="s">
        <v>71</v>
      </c>
      <c r="N56" s="70" t="s">
        <v>71</v>
      </c>
      <c r="O56" s="70" t="s">
        <v>71</v>
      </c>
      <c r="P56" s="70" t="s">
        <v>71</v>
      </c>
      <c r="Q56" s="70" t="s">
        <v>71</v>
      </c>
      <c r="R56" s="70" t="s">
        <v>71</v>
      </c>
      <c r="S56" s="70" t="s">
        <v>71</v>
      </c>
      <c r="T56" s="70" t="s">
        <v>71</v>
      </c>
      <c r="U56" s="70" t="s">
        <v>71</v>
      </c>
      <c r="V56" s="70" t="s">
        <v>71</v>
      </c>
      <c r="W56" s="70" t="s">
        <v>71</v>
      </c>
      <c r="X56" s="70" t="s">
        <v>71</v>
      </c>
      <c r="Y56" s="70" t="s">
        <v>71</v>
      </c>
      <c r="Z56" s="70" t="s">
        <v>71</v>
      </c>
      <c r="AA56" s="70" t="s">
        <v>71</v>
      </c>
      <c r="AB56" s="70" t="s">
        <v>71</v>
      </c>
      <c r="AC56" s="70" t="s">
        <v>71</v>
      </c>
      <c r="AD56" s="70" t="s">
        <v>71</v>
      </c>
      <c r="AE56" s="70" t="s">
        <v>71</v>
      </c>
      <c r="AF56" s="70" t="s">
        <v>71</v>
      </c>
      <c r="AG56" s="70" t="s">
        <v>71</v>
      </c>
      <c r="AH56" s="70" t="s">
        <v>71</v>
      </c>
      <c r="AI56" s="70" t="s">
        <v>71</v>
      </c>
      <c r="AJ56" s="60"/>
      <c r="AL56" t="str">
        <f t="shared" ca="1" si="0"/>
        <v xml:space="preserve">    (U1)ALERT_REQ_C_EPB_WRN_IG_</v>
      </c>
      <c r="AR56" s="72" t="str">
        <f t="shared" si="3"/>
        <v/>
      </c>
      <c r="AS56" s="72" t="str">
        <f t="shared" si="4"/>
        <v/>
      </c>
      <c r="AT56" s="72" t="str">
        <f t="shared" si="1"/>
        <v/>
      </c>
    </row>
    <row r="57" spans="2:46">
      <c r="B57" s="145"/>
      <c r="C57" s="56">
        <f t="shared" si="2"/>
        <v>51</v>
      </c>
      <c r="D57" s="70" t="s">
        <v>71</v>
      </c>
      <c r="E57" s="70" t="s">
        <v>71</v>
      </c>
      <c r="F57" s="70" t="s">
        <v>71</v>
      </c>
      <c r="G57" s="70" t="s">
        <v>71</v>
      </c>
      <c r="H57" s="70" t="s">
        <v>71</v>
      </c>
      <c r="I57" s="70" t="s">
        <v>71</v>
      </c>
      <c r="J57" s="70" t="s">
        <v>71</v>
      </c>
      <c r="K57" s="70" t="s">
        <v>71</v>
      </c>
      <c r="L57" s="70" t="s">
        <v>71</v>
      </c>
      <c r="M57" s="70" t="s">
        <v>71</v>
      </c>
      <c r="N57" s="70" t="s">
        <v>71</v>
      </c>
      <c r="O57" s="70" t="s">
        <v>71</v>
      </c>
      <c r="P57" s="70" t="s">
        <v>71</v>
      </c>
      <c r="Q57" s="70" t="s">
        <v>71</v>
      </c>
      <c r="R57" s="70" t="s">
        <v>71</v>
      </c>
      <c r="S57" s="70" t="s">
        <v>71</v>
      </c>
      <c r="T57" s="70" t="s">
        <v>71</v>
      </c>
      <c r="U57" s="70" t="s">
        <v>71</v>
      </c>
      <c r="V57" s="70" t="s">
        <v>71</v>
      </c>
      <c r="W57" s="70" t="s">
        <v>71</v>
      </c>
      <c r="X57" s="70" t="s">
        <v>71</v>
      </c>
      <c r="Y57" s="70" t="s">
        <v>71</v>
      </c>
      <c r="Z57" s="70" t="s">
        <v>71</v>
      </c>
      <c r="AA57" s="70" t="s">
        <v>71</v>
      </c>
      <c r="AB57" s="70" t="s">
        <v>71</v>
      </c>
      <c r="AC57" s="70" t="s">
        <v>71</v>
      </c>
      <c r="AD57" s="70" t="s">
        <v>71</v>
      </c>
      <c r="AE57" s="70" t="s">
        <v>71</v>
      </c>
      <c r="AF57" s="70" t="s">
        <v>71</v>
      </c>
      <c r="AG57" s="70" t="s">
        <v>71</v>
      </c>
      <c r="AH57" s="70" t="s">
        <v>71</v>
      </c>
      <c r="AI57" s="70" t="s">
        <v>71</v>
      </c>
      <c r="AJ57" s="60"/>
      <c r="AL57" t="str">
        <f t="shared" ca="1" si="0"/>
        <v xml:space="preserve">    (U1)ALERT_REQ_C_EPB_WRN_IG_</v>
      </c>
      <c r="AR57" s="72" t="str">
        <f t="shared" si="3"/>
        <v/>
      </c>
      <c r="AS57" s="72" t="str">
        <f t="shared" si="4"/>
        <v/>
      </c>
      <c r="AT57" s="72" t="str">
        <f t="shared" si="1"/>
        <v/>
      </c>
    </row>
    <row r="58" spans="2:46">
      <c r="B58" s="145"/>
      <c r="C58" s="56">
        <f t="shared" si="2"/>
        <v>52</v>
      </c>
      <c r="D58" s="70" t="s">
        <v>71</v>
      </c>
      <c r="E58" s="70" t="s">
        <v>71</v>
      </c>
      <c r="F58" s="70" t="s">
        <v>71</v>
      </c>
      <c r="G58" s="70" t="s">
        <v>71</v>
      </c>
      <c r="H58" s="70" t="s">
        <v>71</v>
      </c>
      <c r="I58" s="70" t="s">
        <v>71</v>
      </c>
      <c r="J58" s="70" t="s">
        <v>71</v>
      </c>
      <c r="K58" s="70" t="s">
        <v>71</v>
      </c>
      <c r="L58" s="70" t="s">
        <v>71</v>
      </c>
      <c r="M58" s="70" t="s">
        <v>71</v>
      </c>
      <c r="N58" s="70" t="s">
        <v>71</v>
      </c>
      <c r="O58" s="70" t="s">
        <v>71</v>
      </c>
      <c r="P58" s="70" t="s">
        <v>71</v>
      </c>
      <c r="Q58" s="70" t="s">
        <v>71</v>
      </c>
      <c r="R58" s="70" t="s">
        <v>71</v>
      </c>
      <c r="S58" s="70" t="s">
        <v>71</v>
      </c>
      <c r="T58" s="70" t="s">
        <v>71</v>
      </c>
      <c r="U58" s="70" t="s">
        <v>71</v>
      </c>
      <c r="V58" s="70" t="s">
        <v>71</v>
      </c>
      <c r="W58" s="70" t="s">
        <v>71</v>
      </c>
      <c r="X58" s="70" t="s">
        <v>71</v>
      </c>
      <c r="Y58" s="70" t="s">
        <v>71</v>
      </c>
      <c r="Z58" s="70" t="s">
        <v>71</v>
      </c>
      <c r="AA58" s="70" t="s">
        <v>71</v>
      </c>
      <c r="AB58" s="70" t="s">
        <v>71</v>
      </c>
      <c r="AC58" s="70" t="s">
        <v>71</v>
      </c>
      <c r="AD58" s="70" t="s">
        <v>71</v>
      </c>
      <c r="AE58" s="70" t="s">
        <v>71</v>
      </c>
      <c r="AF58" s="70" t="s">
        <v>71</v>
      </c>
      <c r="AG58" s="70" t="s">
        <v>71</v>
      </c>
      <c r="AH58" s="70" t="s">
        <v>71</v>
      </c>
      <c r="AI58" s="70" t="s">
        <v>71</v>
      </c>
      <c r="AJ58" s="60"/>
      <c r="AL58" t="str">
        <f t="shared" ca="1" si="0"/>
        <v xml:space="preserve">    (U1)ALERT_REQ_C_EPB_WRN_IG_</v>
      </c>
      <c r="AR58" s="72" t="str">
        <f t="shared" si="3"/>
        <v/>
      </c>
      <c r="AS58" s="72" t="str">
        <f t="shared" si="4"/>
        <v/>
      </c>
      <c r="AT58" s="72" t="str">
        <f t="shared" si="1"/>
        <v/>
      </c>
    </row>
    <row r="59" spans="2:46">
      <c r="B59" s="145"/>
      <c r="C59" s="56">
        <f t="shared" si="2"/>
        <v>53</v>
      </c>
      <c r="D59" s="70" t="s">
        <v>71</v>
      </c>
      <c r="E59" s="70" t="s">
        <v>71</v>
      </c>
      <c r="F59" s="70" t="s">
        <v>71</v>
      </c>
      <c r="G59" s="70" t="s">
        <v>71</v>
      </c>
      <c r="H59" s="70" t="s">
        <v>71</v>
      </c>
      <c r="I59" s="70" t="s">
        <v>71</v>
      </c>
      <c r="J59" s="70" t="s">
        <v>71</v>
      </c>
      <c r="K59" s="70" t="s">
        <v>71</v>
      </c>
      <c r="L59" s="70" t="s">
        <v>71</v>
      </c>
      <c r="M59" s="70" t="s">
        <v>71</v>
      </c>
      <c r="N59" s="70" t="s">
        <v>71</v>
      </c>
      <c r="O59" s="70" t="s">
        <v>71</v>
      </c>
      <c r="P59" s="70" t="s">
        <v>71</v>
      </c>
      <c r="Q59" s="70" t="s">
        <v>71</v>
      </c>
      <c r="R59" s="70" t="s">
        <v>71</v>
      </c>
      <c r="S59" s="70" t="s">
        <v>71</v>
      </c>
      <c r="T59" s="70" t="s">
        <v>71</v>
      </c>
      <c r="U59" s="70" t="s">
        <v>71</v>
      </c>
      <c r="V59" s="70" t="s">
        <v>71</v>
      </c>
      <c r="W59" s="70" t="s">
        <v>71</v>
      </c>
      <c r="X59" s="70" t="s">
        <v>71</v>
      </c>
      <c r="Y59" s="70" t="s">
        <v>71</v>
      </c>
      <c r="Z59" s="70" t="s">
        <v>71</v>
      </c>
      <c r="AA59" s="70" t="s">
        <v>71</v>
      </c>
      <c r="AB59" s="70" t="s">
        <v>71</v>
      </c>
      <c r="AC59" s="70" t="s">
        <v>71</v>
      </c>
      <c r="AD59" s="70" t="s">
        <v>71</v>
      </c>
      <c r="AE59" s="70" t="s">
        <v>71</v>
      </c>
      <c r="AF59" s="70" t="s">
        <v>71</v>
      </c>
      <c r="AG59" s="70" t="s">
        <v>71</v>
      </c>
      <c r="AH59" s="70" t="s">
        <v>71</v>
      </c>
      <c r="AI59" s="70" t="s">
        <v>71</v>
      </c>
      <c r="AJ59" s="60"/>
      <c r="AL59" t="str">
        <f t="shared" ca="1" si="0"/>
        <v xml:space="preserve">    (U1)ALERT_REQ_C_EPB_WRN_IG_</v>
      </c>
      <c r="AR59" s="72" t="str">
        <f t="shared" si="3"/>
        <v/>
      </c>
      <c r="AS59" s="72" t="str">
        <f t="shared" si="4"/>
        <v/>
      </c>
      <c r="AT59" s="72" t="str">
        <f t="shared" si="1"/>
        <v/>
      </c>
    </row>
    <row r="60" spans="2:46">
      <c r="B60" s="145"/>
      <c r="C60" s="56">
        <f t="shared" si="2"/>
        <v>54</v>
      </c>
      <c r="D60" s="70" t="s">
        <v>71</v>
      </c>
      <c r="E60" s="70" t="s">
        <v>71</v>
      </c>
      <c r="F60" s="70" t="s">
        <v>71</v>
      </c>
      <c r="G60" s="70" t="s">
        <v>71</v>
      </c>
      <c r="H60" s="70" t="s">
        <v>71</v>
      </c>
      <c r="I60" s="70" t="s">
        <v>71</v>
      </c>
      <c r="J60" s="70" t="s">
        <v>71</v>
      </c>
      <c r="K60" s="70" t="s">
        <v>71</v>
      </c>
      <c r="L60" s="70" t="s">
        <v>71</v>
      </c>
      <c r="M60" s="70" t="s">
        <v>71</v>
      </c>
      <c r="N60" s="70" t="s">
        <v>71</v>
      </c>
      <c r="O60" s="70" t="s">
        <v>71</v>
      </c>
      <c r="P60" s="70" t="s">
        <v>71</v>
      </c>
      <c r="Q60" s="70" t="s">
        <v>71</v>
      </c>
      <c r="R60" s="70" t="s">
        <v>71</v>
      </c>
      <c r="S60" s="70" t="s">
        <v>71</v>
      </c>
      <c r="T60" s="70" t="s">
        <v>71</v>
      </c>
      <c r="U60" s="70" t="s">
        <v>71</v>
      </c>
      <c r="V60" s="70" t="s">
        <v>71</v>
      </c>
      <c r="W60" s="70" t="s">
        <v>71</v>
      </c>
      <c r="X60" s="70" t="s">
        <v>71</v>
      </c>
      <c r="Y60" s="70" t="s">
        <v>71</v>
      </c>
      <c r="Z60" s="70" t="s">
        <v>71</v>
      </c>
      <c r="AA60" s="70" t="s">
        <v>71</v>
      </c>
      <c r="AB60" s="70" t="s">
        <v>71</v>
      </c>
      <c r="AC60" s="70" t="s">
        <v>71</v>
      </c>
      <c r="AD60" s="70" t="s">
        <v>71</v>
      </c>
      <c r="AE60" s="70" t="s">
        <v>71</v>
      </c>
      <c r="AF60" s="70" t="s">
        <v>71</v>
      </c>
      <c r="AG60" s="70" t="s">
        <v>71</v>
      </c>
      <c r="AH60" s="70" t="s">
        <v>71</v>
      </c>
      <c r="AI60" s="70" t="s">
        <v>71</v>
      </c>
      <c r="AJ60" s="60"/>
      <c r="AL60" t="str">
        <f t="shared" ca="1" si="0"/>
        <v xml:space="preserve">    (U1)ALERT_REQ_C_EPB_WRN_IG_</v>
      </c>
      <c r="AR60" s="72" t="str">
        <f t="shared" si="3"/>
        <v/>
      </c>
      <c r="AS60" s="72" t="str">
        <f t="shared" si="4"/>
        <v/>
      </c>
      <c r="AT60" s="72" t="str">
        <f t="shared" si="1"/>
        <v/>
      </c>
    </row>
    <row r="61" spans="2:46">
      <c r="B61" s="145"/>
      <c r="C61" s="56">
        <f t="shared" si="2"/>
        <v>55</v>
      </c>
      <c r="D61" s="70" t="s">
        <v>71</v>
      </c>
      <c r="E61" s="70" t="s">
        <v>71</v>
      </c>
      <c r="F61" s="70" t="s">
        <v>71</v>
      </c>
      <c r="G61" s="70" t="s">
        <v>71</v>
      </c>
      <c r="H61" s="70" t="s">
        <v>71</v>
      </c>
      <c r="I61" s="70" t="s">
        <v>71</v>
      </c>
      <c r="J61" s="70" t="s">
        <v>71</v>
      </c>
      <c r="K61" s="70" t="s">
        <v>71</v>
      </c>
      <c r="L61" s="70" t="s">
        <v>71</v>
      </c>
      <c r="M61" s="70" t="s">
        <v>71</v>
      </c>
      <c r="N61" s="70" t="s">
        <v>71</v>
      </c>
      <c r="O61" s="70" t="s">
        <v>71</v>
      </c>
      <c r="P61" s="70" t="s">
        <v>71</v>
      </c>
      <c r="Q61" s="70" t="s">
        <v>71</v>
      </c>
      <c r="R61" s="70" t="s">
        <v>71</v>
      </c>
      <c r="S61" s="70" t="s">
        <v>71</v>
      </c>
      <c r="T61" s="70" t="s">
        <v>71</v>
      </c>
      <c r="U61" s="70" t="s">
        <v>71</v>
      </c>
      <c r="V61" s="70" t="s">
        <v>71</v>
      </c>
      <c r="W61" s="70" t="s">
        <v>71</v>
      </c>
      <c r="X61" s="70" t="s">
        <v>71</v>
      </c>
      <c r="Y61" s="70" t="s">
        <v>71</v>
      </c>
      <c r="Z61" s="70" t="s">
        <v>71</v>
      </c>
      <c r="AA61" s="70" t="s">
        <v>71</v>
      </c>
      <c r="AB61" s="70" t="s">
        <v>71</v>
      </c>
      <c r="AC61" s="70" t="s">
        <v>71</v>
      </c>
      <c r="AD61" s="70" t="s">
        <v>71</v>
      </c>
      <c r="AE61" s="70" t="s">
        <v>71</v>
      </c>
      <c r="AF61" s="70" t="s">
        <v>71</v>
      </c>
      <c r="AG61" s="70" t="s">
        <v>71</v>
      </c>
      <c r="AH61" s="70" t="s">
        <v>71</v>
      </c>
      <c r="AI61" s="70" t="s">
        <v>71</v>
      </c>
      <c r="AJ61" s="60"/>
      <c r="AL61" t="str">
        <f t="shared" ca="1" si="0"/>
        <v xml:space="preserve">    (U1)ALERT_REQ_C_EPB_WRN_IG_</v>
      </c>
      <c r="AR61" s="72" t="str">
        <f t="shared" si="3"/>
        <v/>
      </c>
      <c r="AS61" s="72" t="str">
        <f t="shared" si="4"/>
        <v/>
      </c>
      <c r="AT61" s="72" t="str">
        <f t="shared" si="1"/>
        <v/>
      </c>
    </row>
    <row r="62" spans="2:46">
      <c r="B62" s="145"/>
      <c r="C62" s="56">
        <f t="shared" si="2"/>
        <v>56</v>
      </c>
      <c r="D62" s="70" t="s">
        <v>71</v>
      </c>
      <c r="E62" s="70" t="s">
        <v>71</v>
      </c>
      <c r="F62" s="70" t="s">
        <v>71</v>
      </c>
      <c r="G62" s="70" t="s">
        <v>71</v>
      </c>
      <c r="H62" s="70" t="s">
        <v>71</v>
      </c>
      <c r="I62" s="70" t="s">
        <v>71</v>
      </c>
      <c r="J62" s="70" t="s">
        <v>71</v>
      </c>
      <c r="K62" s="70" t="s">
        <v>71</v>
      </c>
      <c r="L62" s="70" t="s">
        <v>71</v>
      </c>
      <c r="M62" s="70" t="s">
        <v>71</v>
      </c>
      <c r="N62" s="70" t="s">
        <v>71</v>
      </c>
      <c r="O62" s="70" t="s">
        <v>71</v>
      </c>
      <c r="P62" s="70" t="s">
        <v>71</v>
      </c>
      <c r="Q62" s="70" t="s">
        <v>71</v>
      </c>
      <c r="R62" s="70" t="s">
        <v>71</v>
      </c>
      <c r="S62" s="70" t="s">
        <v>71</v>
      </c>
      <c r="T62" s="70" t="s">
        <v>71</v>
      </c>
      <c r="U62" s="70" t="s">
        <v>71</v>
      </c>
      <c r="V62" s="70" t="s">
        <v>71</v>
      </c>
      <c r="W62" s="70" t="s">
        <v>71</v>
      </c>
      <c r="X62" s="70" t="s">
        <v>71</v>
      </c>
      <c r="Y62" s="70" t="s">
        <v>71</v>
      </c>
      <c r="Z62" s="70" t="s">
        <v>71</v>
      </c>
      <c r="AA62" s="70" t="s">
        <v>71</v>
      </c>
      <c r="AB62" s="70" t="s">
        <v>71</v>
      </c>
      <c r="AC62" s="70" t="s">
        <v>71</v>
      </c>
      <c r="AD62" s="70" t="s">
        <v>71</v>
      </c>
      <c r="AE62" s="70" t="s">
        <v>71</v>
      </c>
      <c r="AF62" s="70" t="s">
        <v>71</v>
      </c>
      <c r="AG62" s="70" t="s">
        <v>71</v>
      </c>
      <c r="AH62" s="70" t="s">
        <v>71</v>
      </c>
      <c r="AI62" s="70" t="s">
        <v>71</v>
      </c>
      <c r="AJ62" s="60"/>
      <c r="AL62" t="str">
        <f t="shared" ca="1" si="0"/>
        <v xml:space="preserve">    (U1)ALERT_REQ_C_EPB_WRN_IG_</v>
      </c>
      <c r="AR62" s="72" t="str">
        <f t="shared" si="3"/>
        <v/>
      </c>
      <c r="AS62" s="72" t="str">
        <f t="shared" si="4"/>
        <v/>
      </c>
      <c r="AT62" s="72" t="str">
        <f t="shared" si="1"/>
        <v/>
      </c>
    </row>
    <row r="63" spans="2:46">
      <c r="B63" s="145"/>
      <c r="C63" s="56">
        <f t="shared" si="2"/>
        <v>57</v>
      </c>
      <c r="D63" s="70" t="s">
        <v>71</v>
      </c>
      <c r="E63" s="70" t="s">
        <v>71</v>
      </c>
      <c r="F63" s="70" t="s">
        <v>71</v>
      </c>
      <c r="G63" s="70" t="s">
        <v>71</v>
      </c>
      <c r="H63" s="70" t="s">
        <v>71</v>
      </c>
      <c r="I63" s="70" t="s">
        <v>71</v>
      </c>
      <c r="J63" s="70" t="s">
        <v>71</v>
      </c>
      <c r="K63" s="70" t="s">
        <v>71</v>
      </c>
      <c r="L63" s="70" t="s">
        <v>71</v>
      </c>
      <c r="M63" s="70" t="s">
        <v>71</v>
      </c>
      <c r="N63" s="70" t="s">
        <v>71</v>
      </c>
      <c r="O63" s="70" t="s">
        <v>71</v>
      </c>
      <c r="P63" s="70" t="s">
        <v>71</v>
      </c>
      <c r="Q63" s="70" t="s">
        <v>71</v>
      </c>
      <c r="R63" s="70" t="s">
        <v>71</v>
      </c>
      <c r="S63" s="70" t="s">
        <v>71</v>
      </c>
      <c r="T63" s="70" t="s">
        <v>71</v>
      </c>
      <c r="U63" s="70" t="s">
        <v>71</v>
      </c>
      <c r="V63" s="70" t="s">
        <v>71</v>
      </c>
      <c r="W63" s="70" t="s">
        <v>71</v>
      </c>
      <c r="X63" s="70" t="s">
        <v>71</v>
      </c>
      <c r="Y63" s="70" t="s">
        <v>71</v>
      </c>
      <c r="Z63" s="70" t="s">
        <v>71</v>
      </c>
      <c r="AA63" s="70" t="s">
        <v>71</v>
      </c>
      <c r="AB63" s="70" t="s">
        <v>71</v>
      </c>
      <c r="AC63" s="70" t="s">
        <v>71</v>
      </c>
      <c r="AD63" s="70" t="s">
        <v>71</v>
      </c>
      <c r="AE63" s="70" t="s">
        <v>71</v>
      </c>
      <c r="AF63" s="70" t="s">
        <v>71</v>
      </c>
      <c r="AG63" s="70" t="s">
        <v>71</v>
      </c>
      <c r="AH63" s="70" t="s">
        <v>71</v>
      </c>
      <c r="AI63" s="70" t="s">
        <v>71</v>
      </c>
      <c r="AJ63" s="60"/>
      <c r="AL63" t="str">
        <f t="shared" ca="1" si="0"/>
        <v xml:space="preserve">    (U1)ALERT_REQ_C_EPB_WRN_IG_</v>
      </c>
      <c r="AR63" s="72" t="str">
        <f t="shared" si="3"/>
        <v/>
      </c>
      <c r="AS63" s="72" t="str">
        <f t="shared" si="4"/>
        <v/>
      </c>
      <c r="AT63" s="72" t="str">
        <f t="shared" si="1"/>
        <v/>
      </c>
    </row>
    <row r="64" spans="2:46">
      <c r="B64" s="145"/>
      <c r="C64" s="56">
        <f t="shared" si="2"/>
        <v>58</v>
      </c>
      <c r="D64" s="70" t="s">
        <v>71</v>
      </c>
      <c r="E64" s="70" t="s">
        <v>71</v>
      </c>
      <c r="F64" s="70" t="s">
        <v>71</v>
      </c>
      <c r="G64" s="70" t="s">
        <v>71</v>
      </c>
      <c r="H64" s="70" t="s">
        <v>71</v>
      </c>
      <c r="I64" s="70" t="s">
        <v>71</v>
      </c>
      <c r="J64" s="70" t="s">
        <v>71</v>
      </c>
      <c r="K64" s="70" t="s">
        <v>71</v>
      </c>
      <c r="L64" s="70" t="s">
        <v>71</v>
      </c>
      <c r="M64" s="70" t="s">
        <v>71</v>
      </c>
      <c r="N64" s="70" t="s">
        <v>71</v>
      </c>
      <c r="O64" s="70" t="s">
        <v>71</v>
      </c>
      <c r="P64" s="70" t="s">
        <v>71</v>
      </c>
      <c r="Q64" s="70" t="s">
        <v>71</v>
      </c>
      <c r="R64" s="70" t="s">
        <v>71</v>
      </c>
      <c r="S64" s="70" t="s">
        <v>71</v>
      </c>
      <c r="T64" s="70" t="s">
        <v>71</v>
      </c>
      <c r="U64" s="70" t="s">
        <v>71</v>
      </c>
      <c r="V64" s="70" t="s">
        <v>71</v>
      </c>
      <c r="W64" s="70" t="s">
        <v>71</v>
      </c>
      <c r="X64" s="70" t="s">
        <v>71</v>
      </c>
      <c r="Y64" s="70" t="s">
        <v>71</v>
      </c>
      <c r="Z64" s="70" t="s">
        <v>71</v>
      </c>
      <c r="AA64" s="70" t="s">
        <v>71</v>
      </c>
      <c r="AB64" s="70" t="s">
        <v>71</v>
      </c>
      <c r="AC64" s="70" t="s">
        <v>71</v>
      </c>
      <c r="AD64" s="70" t="s">
        <v>71</v>
      </c>
      <c r="AE64" s="70" t="s">
        <v>71</v>
      </c>
      <c r="AF64" s="70" t="s">
        <v>71</v>
      </c>
      <c r="AG64" s="70" t="s">
        <v>71</v>
      </c>
      <c r="AH64" s="70" t="s">
        <v>71</v>
      </c>
      <c r="AI64" s="70" t="s">
        <v>71</v>
      </c>
      <c r="AJ64" s="60"/>
      <c r="AL64" t="str">
        <f t="shared" ca="1" si="0"/>
        <v xml:space="preserve">    (U1)ALERT_REQ_C_EPB_WRN_IG_</v>
      </c>
      <c r="AR64" s="72" t="str">
        <f t="shared" si="3"/>
        <v/>
      </c>
      <c r="AS64" s="72" t="str">
        <f t="shared" si="4"/>
        <v/>
      </c>
      <c r="AT64" s="72" t="str">
        <f t="shared" si="1"/>
        <v/>
      </c>
    </row>
    <row r="65" spans="1:46">
      <c r="B65" s="145"/>
      <c r="C65" s="56">
        <f t="shared" si="2"/>
        <v>59</v>
      </c>
      <c r="D65" s="70" t="s">
        <v>71</v>
      </c>
      <c r="E65" s="70" t="s">
        <v>71</v>
      </c>
      <c r="F65" s="70" t="s">
        <v>71</v>
      </c>
      <c r="G65" s="70" t="s">
        <v>71</v>
      </c>
      <c r="H65" s="70" t="s">
        <v>71</v>
      </c>
      <c r="I65" s="70" t="s">
        <v>71</v>
      </c>
      <c r="J65" s="70" t="s">
        <v>71</v>
      </c>
      <c r="K65" s="70" t="s">
        <v>71</v>
      </c>
      <c r="L65" s="70" t="s">
        <v>71</v>
      </c>
      <c r="M65" s="70" t="s">
        <v>71</v>
      </c>
      <c r="N65" s="70" t="s">
        <v>71</v>
      </c>
      <c r="O65" s="70" t="s">
        <v>71</v>
      </c>
      <c r="P65" s="70" t="s">
        <v>71</v>
      </c>
      <c r="Q65" s="70" t="s">
        <v>71</v>
      </c>
      <c r="R65" s="70" t="s">
        <v>71</v>
      </c>
      <c r="S65" s="70" t="s">
        <v>71</v>
      </c>
      <c r="T65" s="70" t="s">
        <v>71</v>
      </c>
      <c r="U65" s="70" t="s">
        <v>71</v>
      </c>
      <c r="V65" s="70" t="s">
        <v>71</v>
      </c>
      <c r="W65" s="70" t="s">
        <v>71</v>
      </c>
      <c r="X65" s="70" t="s">
        <v>71</v>
      </c>
      <c r="Y65" s="70" t="s">
        <v>71</v>
      </c>
      <c r="Z65" s="70" t="s">
        <v>71</v>
      </c>
      <c r="AA65" s="70" t="s">
        <v>71</v>
      </c>
      <c r="AB65" s="70" t="s">
        <v>71</v>
      </c>
      <c r="AC65" s="70" t="s">
        <v>71</v>
      </c>
      <c r="AD65" s="70" t="s">
        <v>71</v>
      </c>
      <c r="AE65" s="70" t="s">
        <v>71</v>
      </c>
      <c r="AF65" s="70" t="s">
        <v>71</v>
      </c>
      <c r="AG65" s="70" t="s">
        <v>71</v>
      </c>
      <c r="AH65" s="70" t="s">
        <v>71</v>
      </c>
      <c r="AI65" s="70" t="s">
        <v>71</v>
      </c>
      <c r="AJ65" s="60"/>
      <c r="AL65" t="str">
        <f t="shared" ca="1" si="0"/>
        <v xml:space="preserve">    (U1)ALERT_REQ_C_EPB_WRN_IG_</v>
      </c>
      <c r="AR65" s="72" t="str">
        <f t="shared" si="3"/>
        <v/>
      </c>
      <c r="AS65" s="72" t="str">
        <f t="shared" si="4"/>
        <v/>
      </c>
      <c r="AT65" s="72" t="str">
        <f t="shared" si="1"/>
        <v/>
      </c>
    </row>
    <row r="66" spans="1:46">
      <c r="B66" s="145"/>
      <c r="C66" s="56">
        <f t="shared" si="2"/>
        <v>60</v>
      </c>
      <c r="D66" s="70" t="s">
        <v>71</v>
      </c>
      <c r="E66" s="70" t="s">
        <v>71</v>
      </c>
      <c r="F66" s="70" t="s">
        <v>71</v>
      </c>
      <c r="G66" s="70" t="s">
        <v>71</v>
      </c>
      <c r="H66" s="70" t="s">
        <v>71</v>
      </c>
      <c r="I66" s="70" t="s">
        <v>71</v>
      </c>
      <c r="J66" s="70" t="s">
        <v>71</v>
      </c>
      <c r="K66" s="70" t="s">
        <v>71</v>
      </c>
      <c r="L66" s="70" t="s">
        <v>71</v>
      </c>
      <c r="M66" s="70" t="s">
        <v>71</v>
      </c>
      <c r="N66" s="70" t="s">
        <v>71</v>
      </c>
      <c r="O66" s="70" t="s">
        <v>71</v>
      </c>
      <c r="P66" s="70" t="s">
        <v>71</v>
      </c>
      <c r="Q66" s="70" t="s">
        <v>71</v>
      </c>
      <c r="R66" s="70" t="s">
        <v>71</v>
      </c>
      <c r="S66" s="70" t="s">
        <v>71</v>
      </c>
      <c r="T66" s="70" t="s">
        <v>71</v>
      </c>
      <c r="U66" s="70" t="s">
        <v>71</v>
      </c>
      <c r="V66" s="70" t="s">
        <v>71</v>
      </c>
      <c r="W66" s="70" t="s">
        <v>71</v>
      </c>
      <c r="X66" s="70" t="s">
        <v>71</v>
      </c>
      <c r="Y66" s="70" t="s">
        <v>71</v>
      </c>
      <c r="Z66" s="70" t="s">
        <v>71</v>
      </c>
      <c r="AA66" s="70" t="s">
        <v>71</v>
      </c>
      <c r="AB66" s="70" t="s">
        <v>71</v>
      </c>
      <c r="AC66" s="70" t="s">
        <v>71</v>
      </c>
      <c r="AD66" s="70" t="s">
        <v>71</v>
      </c>
      <c r="AE66" s="70" t="s">
        <v>71</v>
      </c>
      <c r="AF66" s="70" t="s">
        <v>71</v>
      </c>
      <c r="AG66" s="70" t="s">
        <v>71</v>
      </c>
      <c r="AH66" s="70" t="s">
        <v>71</v>
      </c>
      <c r="AI66" s="70" t="s">
        <v>71</v>
      </c>
      <c r="AJ66" s="60"/>
      <c r="AL66" t="str">
        <f t="shared" ca="1" si="0"/>
        <v xml:space="preserve">    (U1)ALERT_REQ_C_EPB_WRN_IG_</v>
      </c>
      <c r="AR66" s="72" t="str">
        <f t="shared" si="3"/>
        <v/>
      </c>
      <c r="AS66" s="72" t="str">
        <f t="shared" si="4"/>
        <v/>
      </c>
      <c r="AT66" s="72" t="str">
        <f t="shared" si="1"/>
        <v/>
      </c>
    </row>
    <row r="67" spans="1:46">
      <c r="B67" s="145"/>
      <c r="C67" s="56">
        <f t="shared" si="2"/>
        <v>61</v>
      </c>
      <c r="D67" s="70" t="s">
        <v>71</v>
      </c>
      <c r="E67" s="70" t="s">
        <v>71</v>
      </c>
      <c r="F67" s="70" t="s">
        <v>71</v>
      </c>
      <c r="G67" s="70" t="s">
        <v>71</v>
      </c>
      <c r="H67" s="70" t="s">
        <v>71</v>
      </c>
      <c r="I67" s="70" t="s">
        <v>71</v>
      </c>
      <c r="J67" s="70" t="s">
        <v>71</v>
      </c>
      <c r="K67" s="70" t="s">
        <v>71</v>
      </c>
      <c r="L67" s="70" t="s">
        <v>71</v>
      </c>
      <c r="M67" s="70" t="s">
        <v>71</v>
      </c>
      <c r="N67" s="70" t="s">
        <v>71</v>
      </c>
      <c r="O67" s="70" t="s">
        <v>71</v>
      </c>
      <c r="P67" s="70" t="s">
        <v>71</v>
      </c>
      <c r="Q67" s="70" t="s">
        <v>71</v>
      </c>
      <c r="R67" s="70" t="s">
        <v>71</v>
      </c>
      <c r="S67" s="70" t="s">
        <v>71</v>
      </c>
      <c r="T67" s="70" t="s">
        <v>71</v>
      </c>
      <c r="U67" s="70" t="s">
        <v>71</v>
      </c>
      <c r="V67" s="70" t="s">
        <v>71</v>
      </c>
      <c r="W67" s="70" t="s">
        <v>71</v>
      </c>
      <c r="X67" s="70" t="s">
        <v>71</v>
      </c>
      <c r="Y67" s="70" t="s">
        <v>71</v>
      </c>
      <c r="Z67" s="70" t="s">
        <v>71</v>
      </c>
      <c r="AA67" s="70" t="s">
        <v>71</v>
      </c>
      <c r="AB67" s="70" t="s">
        <v>71</v>
      </c>
      <c r="AC67" s="70" t="s">
        <v>71</v>
      </c>
      <c r="AD67" s="70" t="s">
        <v>71</v>
      </c>
      <c r="AE67" s="70" t="s">
        <v>71</v>
      </c>
      <c r="AF67" s="70" t="s">
        <v>71</v>
      </c>
      <c r="AG67" s="70" t="s">
        <v>71</v>
      </c>
      <c r="AH67" s="70" t="s">
        <v>71</v>
      </c>
      <c r="AI67" s="70" t="s">
        <v>71</v>
      </c>
      <c r="AJ67" s="60"/>
      <c r="AL67" t="str">
        <f t="shared" ca="1" si="0"/>
        <v xml:space="preserve">    (U1)ALERT_REQ_C_EPB_WRN_IG_</v>
      </c>
      <c r="AR67" s="72" t="str">
        <f t="shared" si="3"/>
        <v/>
      </c>
      <c r="AS67" s="72" t="str">
        <f t="shared" si="4"/>
        <v/>
      </c>
      <c r="AT67" s="72" t="str">
        <f t="shared" si="1"/>
        <v/>
      </c>
    </row>
    <row r="68" spans="1:46">
      <c r="B68" s="145"/>
      <c r="C68" s="56">
        <f t="shared" si="2"/>
        <v>62</v>
      </c>
      <c r="D68" s="70" t="s">
        <v>71</v>
      </c>
      <c r="E68" s="70" t="s">
        <v>71</v>
      </c>
      <c r="F68" s="70" t="s">
        <v>71</v>
      </c>
      <c r="G68" s="70" t="s">
        <v>71</v>
      </c>
      <c r="H68" s="70" t="s">
        <v>71</v>
      </c>
      <c r="I68" s="70" t="s">
        <v>71</v>
      </c>
      <c r="J68" s="70" t="s">
        <v>71</v>
      </c>
      <c r="K68" s="70" t="s">
        <v>71</v>
      </c>
      <c r="L68" s="70" t="s">
        <v>71</v>
      </c>
      <c r="M68" s="70" t="s">
        <v>71</v>
      </c>
      <c r="N68" s="70" t="s">
        <v>71</v>
      </c>
      <c r="O68" s="70" t="s">
        <v>71</v>
      </c>
      <c r="P68" s="70" t="s">
        <v>71</v>
      </c>
      <c r="Q68" s="70" t="s">
        <v>71</v>
      </c>
      <c r="R68" s="70" t="s">
        <v>71</v>
      </c>
      <c r="S68" s="70" t="s">
        <v>71</v>
      </c>
      <c r="T68" s="70" t="s">
        <v>71</v>
      </c>
      <c r="U68" s="70" t="s">
        <v>71</v>
      </c>
      <c r="V68" s="70" t="s">
        <v>71</v>
      </c>
      <c r="W68" s="70" t="s">
        <v>71</v>
      </c>
      <c r="X68" s="70" t="s">
        <v>71</v>
      </c>
      <c r="Y68" s="70" t="s">
        <v>71</v>
      </c>
      <c r="Z68" s="70" t="s">
        <v>71</v>
      </c>
      <c r="AA68" s="70" t="s">
        <v>71</v>
      </c>
      <c r="AB68" s="70" t="s">
        <v>71</v>
      </c>
      <c r="AC68" s="70" t="s">
        <v>71</v>
      </c>
      <c r="AD68" s="70" t="s">
        <v>71</v>
      </c>
      <c r="AE68" s="70" t="s">
        <v>71</v>
      </c>
      <c r="AF68" s="70" t="s">
        <v>71</v>
      </c>
      <c r="AG68" s="70" t="s">
        <v>71</v>
      </c>
      <c r="AH68" s="70" t="s">
        <v>71</v>
      </c>
      <c r="AI68" s="70" t="s">
        <v>71</v>
      </c>
      <c r="AJ68" s="60"/>
      <c r="AL68" t="str">
        <f t="shared" ca="1" si="0"/>
        <v xml:space="preserve">    (U1)ALERT_REQ_C_EPB_WRN_IG_</v>
      </c>
      <c r="AR68" s="72" t="str">
        <f t="shared" si="3"/>
        <v/>
      </c>
      <c r="AS68" s="72" t="str">
        <f t="shared" si="4"/>
        <v/>
      </c>
      <c r="AT68" s="72" t="str">
        <f t="shared" si="1"/>
        <v/>
      </c>
    </row>
    <row r="69" spans="1:46">
      <c r="B69" s="146"/>
      <c r="C69" s="56">
        <f t="shared" si="2"/>
        <v>63</v>
      </c>
      <c r="D69" s="70" t="s">
        <v>71</v>
      </c>
      <c r="E69" s="70" t="s">
        <v>71</v>
      </c>
      <c r="F69" s="70" t="s">
        <v>71</v>
      </c>
      <c r="G69" s="70" t="s">
        <v>71</v>
      </c>
      <c r="H69" s="70" t="s">
        <v>71</v>
      </c>
      <c r="I69" s="70" t="s">
        <v>71</v>
      </c>
      <c r="J69" s="70" t="s">
        <v>71</v>
      </c>
      <c r="K69" s="70" t="s">
        <v>71</v>
      </c>
      <c r="L69" s="70" t="s">
        <v>71</v>
      </c>
      <c r="M69" s="70" t="s">
        <v>71</v>
      </c>
      <c r="N69" s="70" t="s">
        <v>71</v>
      </c>
      <c r="O69" s="70" t="s">
        <v>71</v>
      </c>
      <c r="P69" s="70" t="s">
        <v>71</v>
      </c>
      <c r="Q69" s="70" t="s">
        <v>71</v>
      </c>
      <c r="R69" s="70" t="s">
        <v>71</v>
      </c>
      <c r="S69" s="70" t="s">
        <v>71</v>
      </c>
      <c r="T69" s="70" t="s">
        <v>71</v>
      </c>
      <c r="U69" s="70" t="s">
        <v>71</v>
      </c>
      <c r="V69" s="70" t="s">
        <v>71</v>
      </c>
      <c r="W69" s="70" t="s">
        <v>71</v>
      </c>
      <c r="X69" s="70" t="s">
        <v>71</v>
      </c>
      <c r="Y69" s="70" t="s">
        <v>71</v>
      </c>
      <c r="Z69" s="70" t="s">
        <v>71</v>
      </c>
      <c r="AA69" s="70" t="s">
        <v>71</v>
      </c>
      <c r="AB69" s="70" t="s">
        <v>71</v>
      </c>
      <c r="AC69" s="70" t="s">
        <v>71</v>
      </c>
      <c r="AD69" s="70" t="s">
        <v>71</v>
      </c>
      <c r="AE69" s="70" t="s">
        <v>71</v>
      </c>
      <c r="AF69" s="70" t="s">
        <v>71</v>
      </c>
      <c r="AG69" s="70" t="s">
        <v>71</v>
      </c>
      <c r="AH69" s="70" t="s">
        <v>71</v>
      </c>
      <c r="AI69" s="70" t="s">
        <v>71</v>
      </c>
      <c r="AJ69" s="60"/>
      <c r="AL69" t="str">
        <f t="shared" ca="1" si="0"/>
        <v xml:space="preserve">    (U1)ALERT_REQ_C_EPB_WRN_IG_</v>
      </c>
      <c r="AR69" s="72" t="str">
        <f t="shared" si="3"/>
        <v/>
      </c>
      <c r="AS69" s="72" t="str">
        <f t="shared" si="4"/>
        <v/>
      </c>
      <c r="AT69" s="72" t="str">
        <f t="shared" si="1"/>
        <v/>
      </c>
    </row>
    <row r="70" spans="1:46" ht="14.25" thickBot="1">
      <c r="A70" s="65" t="s">
        <v>68</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47" t="str">
        <f ca="1">IF(B6&lt;&gt;"",B6,"")</f>
        <v>Table WRN_IG</v>
      </c>
      <c r="C71" s="56">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1</v>
      </c>
      <c r="AC71" s="137">
        <f t="shared" si="6"/>
        <v>0</v>
      </c>
      <c r="AD71" s="137">
        <f t="shared" si="6"/>
        <v>0</v>
      </c>
      <c r="AE71" s="137">
        <f t="shared" si="6"/>
        <v>0</v>
      </c>
      <c r="AF71" s="137">
        <f t="shared" si="6"/>
        <v>0</v>
      </c>
      <c r="AG71" s="137">
        <f t="shared" si="6"/>
        <v>0</v>
      </c>
      <c r="AH71" s="137">
        <f t="shared" si="6"/>
        <v>0</v>
      </c>
      <c r="AI71" s="137">
        <f t="shared" si="6"/>
        <v>0</v>
      </c>
      <c r="AJ71" s="56" t="str">
        <f t="shared" ref="AJ71:AJ134" si="7">IF(AJ6&lt;&gt;"",AJ6,"")</f>
        <v>EPBDEFRW6</v>
      </c>
      <c r="AK71" s="69"/>
      <c r="AL71" s="69" t="str">
        <f>BIN2HEX(AB71&amp;AC71&amp;AD71&amp;AE71&amp;AF71&amp;AG71&amp;AH71&amp;AI71,2)</f>
        <v>80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(U4)0x00000080U,                                                           /* 00 EPBDEFRW6                                       */</v>
      </c>
    </row>
    <row r="72" spans="1:46">
      <c r="B72" s="145"/>
      <c r="C72" s="56">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1</v>
      </c>
      <c r="AF72" s="137">
        <f t="shared" si="6"/>
        <v>0</v>
      </c>
      <c r="AG72" s="137">
        <f t="shared" si="6"/>
        <v>0</v>
      </c>
      <c r="AH72" s="137">
        <f t="shared" si="6"/>
        <v>1</v>
      </c>
      <c r="AI72" s="137">
        <f t="shared" si="6"/>
        <v>1</v>
      </c>
      <c r="AJ72" s="56" t="str">
        <f t="shared" si="7"/>
        <v>EPBDEFRW1</v>
      </c>
      <c r="AK72" s="69"/>
      <c r="AL72" s="69" t="str">
        <f t="shared" ref="AL72:AL134" si="10">BIN2HEX(AB72&amp;AC72&amp;AD72&amp;AE72&amp;AF72&amp;AG72&amp;AH72&amp;AI72,2)</f>
        <v>13</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(U4)0x00000013U,                                                           /* 01 EPBDEFRW1                                       */</v>
      </c>
    </row>
    <row r="73" spans="1:46">
      <c r="B73" s="145"/>
      <c r="C73" s="56">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1</v>
      </c>
      <c r="AF73" s="137">
        <f t="shared" si="6"/>
        <v>0</v>
      </c>
      <c r="AG73" s="137">
        <f t="shared" si="6"/>
        <v>1</v>
      </c>
      <c r="AH73" s="137">
        <f t="shared" si="6"/>
        <v>0</v>
      </c>
      <c r="AI73" s="137">
        <f t="shared" si="6"/>
        <v>0</v>
      </c>
      <c r="AJ73" s="56" t="str">
        <f t="shared" si="7"/>
        <v>EPBDEFRW2</v>
      </c>
      <c r="AK73" s="69"/>
      <c r="AL73" s="69" t="str">
        <f t="shared" si="10"/>
        <v>14</v>
      </c>
      <c r="AM73" s="71" t="str">
        <f t="shared" si="11"/>
        <v>00</v>
      </c>
      <c r="AN73" s="71" t="str">
        <f t="shared" si="12"/>
        <v>00</v>
      </c>
      <c r="AO73" s="71" t="str">
        <f t="shared" si="13"/>
        <v>00</v>
      </c>
      <c r="AQ73" t="str">
        <f t="shared" si="8"/>
        <v xml:space="preserve">    (U4)0x00000014U,                                                           /* 02 EPBDEFRW2                                       */</v>
      </c>
    </row>
    <row r="74" spans="1:46">
      <c r="B74" s="145"/>
      <c r="C74" s="56">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1</v>
      </c>
      <c r="AF74" s="137">
        <f t="shared" si="6"/>
        <v>0</v>
      </c>
      <c r="AG74" s="137">
        <f t="shared" si="6"/>
        <v>1</v>
      </c>
      <c r="AH74" s="137">
        <f t="shared" si="6"/>
        <v>0</v>
      </c>
      <c r="AI74" s="137">
        <f t="shared" si="6"/>
        <v>1</v>
      </c>
      <c r="AJ74" s="56" t="str">
        <f t="shared" si="7"/>
        <v>EPBDEFRW3</v>
      </c>
      <c r="AK74" s="69"/>
      <c r="AL74" s="69" t="str">
        <f t="shared" si="10"/>
        <v>15</v>
      </c>
      <c r="AM74" s="71" t="str">
        <f t="shared" si="11"/>
        <v>00</v>
      </c>
      <c r="AN74" s="71" t="str">
        <f t="shared" si="12"/>
        <v>00</v>
      </c>
      <c r="AO74" s="71" t="str">
        <f t="shared" si="13"/>
        <v>00</v>
      </c>
      <c r="AQ74" t="str">
        <f t="shared" si="8"/>
        <v xml:space="preserve">    (U4)0x00000015U,                                                           /* 03 EPBDEFRW3                                       */</v>
      </c>
    </row>
    <row r="75" spans="1:46">
      <c r="B75" s="145"/>
      <c r="C75" s="56">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1</v>
      </c>
      <c r="AF75" s="137">
        <f t="shared" si="6"/>
        <v>0</v>
      </c>
      <c r="AG75" s="137">
        <f t="shared" si="6"/>
        <v>1</v>
      </c>
      <c r="AH75" s="137">
        <f t="shared" si="6"/>
        <v>1</v>
      </c>
      <c r="AI75" s="137">
        <f t="shared" si="6"/>
        <v>0</v>
      </c>
      <c r="AJ75" s="56" t="str">
        <f t="shared" si="7"/>
        <v>EPBDEFRW4</v>
      </c>
      <c r="AK75" s="69"/>
      <c r="AL75" s="69" t="str">
        <f t="shared" si="10"/>
        <v>16</v>
      </c>
      <c r="AM75" s="71" t="str">
        <f t="shared" si="11"/>
        <v>00</v>
      </c>
      <c r="AN75" s="71" t="str">
        <f t="shared" si="12"/>
        <v>00</v>
      </c>
      <c r="AO75" s="71" t="str">
        <f t="shared" si="13"/>
        <v>00</v>
      </c>
      <c r="AQ75" t="str">
        <f t="shared" si="8"/>
        <v xml:space="preserve">    (U4)0x00000016U,                                                           /* 04 EPBDEFRW4                                       */</v>
      </c>
    </row>
    <row r="76" spans="1:46">
      <c r="B76" s="145"/>
      <c r="C76" s="56">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1</v>
      </c>
      <c r="AF76" s="137">
        <f t="shared" si="6"/>
        <v>0</v>
      </c>
      <c r="AG76" s="137">
        <f t="shared" si="6"/>
        <v>1</v>
      </c>
      <c r="AH76" s="137">
        <f t="shared" si="6"/>
        <v>1</v>
      </c>
      <c r="AI76" s="137">
        <f t="shared" si="6"/>
        <v>1</v>
      </c>
      <c r="AJ76" s="56" t="str">
        <f t="shared" si="7"/>
        <v>EPBDEFRW5</v>
      </c>
      <c r="AK76" s="69"/>
      <c r="AL76" s="69" t="str">
        <f t="shared" si="10"/>
        <v>17</v>
      </c>
      <c r="AM76" s="71" t="str">
        <f t="shared" si="11"/>
        <v>00</v>
      </c>
      <c r="AN76" s="71" t="str">
        <f t="shared" si="12"/>
        <v>00</v>
      </c>
      <c r="AO76" s="71" t="str">
        <f t="shared" si="13"/>
        <v>00</v>
      </c>
      <c r="AQ76" t="str">
        <f t="shared" si="8"/>
        <v xml:space="preserve">    (U4)0x00000017U,                                                           /* 05 EPBDEFRW5                                       */</v>
      </c>
    </row>
    <row r="77" spans="1:46">
      <c r="B77" s="145"/>
      <c r="C77" s="56">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1</v>
      </c>
      <c r="AF77" s="137">
        <f t="shared" si="6"/>
        <v>1</v>
      </c>
      <c r="AG77" s="137">
        <f t="shared" si="6"/>
        <v>0</v>
      </c>
      <c r="AH77" s="137">
        <f t="shared" si="6"/>
        <v>1</v>
      </c>
      <c r="AI77" s="137">
        <f t="shared" si="6"/>
        <v>1</v>
      </c>
      <c r="AJ77" s="56" t="str">
        <f t="shared" si="7"/>
        <v>EPBDEFRW6</v>
      </c>
      <c r="AK77" s="69"/>
      <c r="AL77" s="69" t="str">
        <f t="shared" si="10"/>
        <v>1B</v>
      </c>
      <c r="AM77" s="71" t="str">
        <f t="shared" si="11"/>
        <v>00</v>
      </c>
      <c r="AN77" s="71" t="str">
        <f t="shared" si="12"/>
        <v>00</v>
      </c>
      <c r="AO77" s="71" t="str">
        <f t="shared" si="13"/>
        <v>00</v>
      </c>
      <c r="AQ77" t="str">
        <f t="shared" si="8"/>
        <v xml:space="preserve">    (U4)0x0000001BU,                                                           /* 06 EPBDEFRW6                                       */</v>
      </c>
    </row>
    <row r="78" spans="1:46">
      <c r="B78" s="145"/>
      <c r="C78" s="56">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1</v>
      </c>
      <c r="AF78" s="137">
        <f t="shared" si="6"/>
        <v>1</v>
      </c>
      <c r="AG78" s="137">
        <f t="shared" si="6"/>
        <v>1</v>
      </c>
      <c r="AH78" s="137">
        <f t="shared" si="6"/>
        <v>0</v>
      </c>
      <c r="AI78" s="137">
        <f t="shared" ref="AI78" si="14">IF(AI13=1,1,0)</f>
        <v>1</v>
      </c>
      <c r="AJ78" s="56" t="str">
        <f t="shared" si="7"/>
        <v>EPBDEFRW7</v>
      </c>
      <c r="AK78" s="69"/>
      <c r="AL78" s="69" t="str">
        <f t="shared" si="10"/>
        <v>1D</v>
      </c>
      <c r="AM78" s="71" t="str">
        <f t="shared" si="11"/>
        <v>00</v>
      </c>
      <c r="AN78" s="71" t="str">
        <f t="shared" si="12"/>
        <v>00</v>
      </c>
      <c r="AO78" s="71" t="str">
        <f t="shared" si="13"/>
        <v>00</v>
      </c>
      <c r="AQ78" t="str">
        <f t="shared" si="8"/>
        <v xml:space="preserve">    (U4)0x0000001DU,                                                           /* 07 EPBDEFRW7                                       */</v>
      </c>
    </row>
    <row r="79" spans="1:46">
      <c r="B79" s="145"/>
      <c r="C79" s="56">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1</v>
      </c>
      <c r="AF79" s="137">
        <f t="shared" si="15"/>
        <v>0</v>
      </c>
      <c r="AG79" s="137">
        <f t="shared" si="15"/>
        <v>0</v>
      </c>
      <c r="AH79" s="137">
        <f t="shared" si="15"/>
        <v>0</v>
      </c>
      <c r="AI79" s="137">
        <f t="shared" si="15"/>
        <v>0</v>
      </c>
      <c r="AJ79" s="56" t="str">
        <f t="shared" si="7"/>
        <v>TT_ON_RW</v>
      </c>
      <c r="AK79" s="69"/>
      <c r="AL79" s="69" t="str">
        <f t="shared" si="10"/>
        <v>10</v>
      </c>
      <c r="AM79" s="71" t="str">
        <f t="shared" si="11"/>
        <v>00</v>
      </c>
      <c r="AN79" s="71" t="str">
        <f t="shared" si="12"/>
        <v>00</v>
      </c>
      <c r="AO79" s="71" t="str">
        <f t="shared" si="13"/>
        <v>00</v>
      </c>
      <c r="AQ79" t="str">
        <f t="shared" si="8"/>
        <v xml:space="preserve">    (U4)0x00000010U,                                                           /* 08 TT_ON_RW                                        */</v>
      </c>
    </row>
    <row r="80" spans="1:46">
      <c r="B80" s="145"/>
      <c r="C80" s="56">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1</v>
      </c>
      <c r="AE80" s="137">
        <f t="shared" si="15"/>
        <v>0</v>
      </c>
      <c r="AF80" s="137">
        <f t="shared" si="15"/>
        <v>0</v>
      </c>
      <c r="AG80" s="137">
        <f t="shared" si="15"/>
        <v>0</v>
      </c>
      <c r="AH80" s="137">
        <f t="shared" si="15"/>
        <v>1</v>
      </c>
      <c r="AI80" s="137">
        <f t="shared" si="15"/>
        <v>1</v>
      </c>
      <c r="AJ80" s="56" t="str">
        <f t="shared" si="7"/>
        <v>EPBDEF1</v>
      </c>
      <c r="AK80" s="69"/>
      <c r="AL80" s="69" t="str">
        <f t="shared" si="10"/>
        <v>23</v>
      </c>
      <c r="AM80" s="71" t="str">
        <f t="shared" si="11"/>
        <v>00</v>
      </c>
      <c r="AN80" s="71" t="str">
        <f t="shared" si="12"/>
        <v>00</v>
      </c>
      <c r="AO80" s="71" t="str">
        <f t="shared" si="13"/>
        <v>00</v>
      </c>
      <c r="AQ80" t="str">
        <f t="shared" si="8"/>
        <v xml:space="preserve">    (U4)0x00000023U,                                                           /* 09 EPBDEF1                                         */</v>
      </c>
    </row>
    <row r="81" spans="2:43">
      <c r="B81" s="145"/>
      <c r="C81" s="56">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1</v>
      </c>
      <c r="AE81" s="137">
        <f t="shared" si="15"/>
        <v>0</v>
      </c>
      <c r="AF81" s="137">
        <f t="shared" si="15"/>
        <v>0</v>
      </c>
      <c r="AG81" s="137">
        <f t="shared" si="15"/>
        <v>1</v>
      </c>
      <c r="AH81" s="137">
        <f t="shared" si="15"/>
        <v>0</v>
      </c>
      <c r="AI81" s="137">
        <f t="shared" si="15"/>
        <v>0</v>
      </c>
      <c r="AJ81" s="56" t="str">
        <f t="shared" si="7"/>
        <v>EPBDEF2</v>
      </c>
      <c r="AK81" s="69"/>
      <c r="AL81" s="69" t="str">
        <f t="shared" si="10"/>
        <v>24</v>
      </c>
      <c r="AM81" s="71" t="str">
        <f t="shared" si="11"/>
        <v>00</v>
      </c>
      <c r="AN81" s="71" t="str">
        <f t="shared" si="12"/>
        <v>00</v>
      </c>
      <c r="AO81" s="71" t="str">
        <f t="shared" si="13"/>
        <v>00</v>
      </c>
      <c r="AQ81" t="str">
        <f t="shared" si="8"/>
        <v xml:space="preserve">    (U4)0x00000024U,                                                           /* 10 EPBDEF2                                         */</v>
      </c>
    </row>
    <row r="82" spans="2:43">
      <c r="B82" s="145"/>
      <c r="C82" s="56">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1</v>
      </c>
      <c r="AE82" s="137">
        <f t="shared" si="15"/>
        <v>0</v>
      </c>
      <c r="AF82" s="137">
        <f t="shared" si="15"/>
        <v>0</v>
      </c>
      <c r="AG82" s="137">
        <f t="shared" si="15"/>
        <v>1</v>
      </c>
      <c r="AH82" s="137">
        <f t="shared" si="15"/>
        <v>0</v>
      </c>
      <c r="AI82" s="137">
        <f t="shared" si="15"/>
        <v>1</v>
      </c>
      <c r="AJ82" s="56" t="str">
        <f t="shared" si="7"/>
        <v>EPBDEF3</v>
      </c>
      <c r="AK82" s="69"/>
      <c r="AL82" s="69" t="str">
        <f t="shared" si="10"/>
        <v>25</v>
      </c>
      <c r="AM82" s="71" t="str">
        <f t="shared" si="11"/>
        <v>00</v>
      </c>
      <c r="AN82" s="71" t="str">
        <f t="shared" si="12"/>
        <v>00</v>
      </c>
      <c r="AO82" s="71" t="str">
        <f t="shared" si="13"/>
        <v>00</v>
      </c>
      <c r="AQ82" t="str">
        <f t="shared" si="8"/>
        <v xml:space="preserve">    (U4)0x00000025U,                                                           /* 11 EPBDEF3                                         */</v>
      </c>
    </row>
    <row r="83" spans="2:43">
      <c r="B83" s="145"/>
      <c r="C83" s="56">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1</v>
      </c>
      <c r="AE83" s="137">
        <f t="shared" si="15"/>
        <v>0</v>
      </c>
      <c r="AF83" s="137">
        <f t="shared" si="15"/>
        <v>0</v>
      </c>
      <c r="AG83" s="137">
        <f t="shared" si="15"/>
        <v>1</v>
      </c>
      <c r="AH83" s="137">
        <f t="shared" si="15"/>
        <v>1</v>
      </c>
      <c r="AI83" s="137">
        <f t="shared" si="15"/>
        <v>0</v>
      </c>
      <c r="AJ83" s="56" t="str">
        <f t="shared" si="7"/>
        <v>EPBDEF4</v>
      </c>
      <c r="AK83" s="69"/>
      <c r="AL83" s="69" t="str">
        <f t="shared" si="10"/>
        <v>26</v>
      </c>
      <c r="AM83" s="71" t="str">
        <f t="shared" si="11"/>
        <v>00</v>
      </c>
      <c r="AN83" s="71" t="str">
        <f t="shared" si="12"/>
        <v>00</v>
      </c>
      <c r="AO83" s="71" t="str">
        <f t="shared" si="13"/>
        <v>00</v>
      </c>
      <c r="AQ83" t="str">
        <f t="shared" si="8"/>
        <v xml:space="preserve">    (U4)0x00000026U,                                                           /* 12 EPBDEF4                                         */</v>
      </c>
    </row>
    <row r="84" spans="2:43">
      <c r="B84" s="145"/>
      <c r="C84" s="56">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1</v>
      </c>
      <c r="AE84" s="137">
        <f t="shared" si="15"/>
        <v>0</v>
      </c>
      <c r="AF84" s="137">
        <f t="shared" si="15"/>
        <v>0</v>
      </c>
      <c r="AG84" s="137">
        <f t="shared" si="15"/>
        <v>1</v>
      </c>
      <c r="AH84" s="137">
        <f t="shared" si="15"/>
        <v>1</v>
      </c>
      <c r="AI84" s="137">
        <f t="shared" si="15"/>
        <v>1</v>
      </c>
      <c r="AJ84" s="56" t="str">
        <f t="shared" si="7"/>
        <v>EPBDEF5</v>
      </c>
      <c r="AK84" s="69"/>
      <c r="AL84" s="69" t="str">
        <f t="shared" si="10"/>
        <v>27</v>
      </c>
      <c r="AM84" s="71" t="str">
        <f t="shared" si="11"/>
        <v>00</v>
      </c>
      <c r="AN84" s="71" t="str">
        <f t="shared" si="12"/>
        <v>00</v>
      </c>
      <c r="AO84" s="71" t="str">
        <f t="shared" si="13"/>
        <v>00</v>
      </c>
      <c r="AQ84" t="str">
        <f t="shared" si="8"/>
        <v xml:space="preserve">    (U4)0x00000027U,                                                           /* 13 EPBDEF5                                         */</v>
      </c>
    </row>
    <row r="85" spans="2:43">
      <c r="B85" s="145"/>
      <c r="C85" s="56">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1</v>
      </c>
      <c r="AE85" s="137">
        <f t="shared" si="15"/>
        <v>0</v>
      </c>
      <c r="AF85" s="137">
        <f t="shared" si="15"/>
        <v>1</v>
      </c>
      <c r="AG85" s="137">
        <f t="shared" si="15"/>
        <v>0</v>
      </c>
      <c r="AH85" s="137">
        <f t="shared" si="15"/>
        <v>1</v>
      </c>
      <c r="AI85" s="137">
        <f t="shared" si="15"/>
        <v>1</v>
      </c>
      <c r="AJ85" s="56" t="str">
        <f t="shared" si="7"/>
        <v>EPBDEFRW6</v>
      </c>
      <c r="AK85" s="69"/>
      <c r="AL85" s="69" t="str">
        <f t="shared" si="10"/>
        <v>2B</v>
      </c>
      <c r="AM85" s="71" t="str">
        <f t="shared" si="11"/>
        <v>00</v>
      </c>
      <c r="AN85" s="71" t="str">
        <f t="shared" si="12"/>
        <v>00</v>
      </c>
      <c r="AO85" s="71" t="str">
        <f t="shared" si="13"/>
        <v>00</v>
      </c>
      <c r="AQ85" t="str">
        <f t="shared" si="8"/>
        <v xml:space="preserve">    (U4)0x0000002BU,                                                           /* 14 EPBDEFRW6                                       */</v>
      </c>
    </row>
    <row r="86" spans="2:43">
      <c r="B86" s="145"/>
      <c r="C86" s="56">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1</v>
      </c>
      <c r="AE86" s="137">
        <f t="shared" si="15"/>
        <v>0</v>
      </c>
      <c r="AF86" s="137">
        <f t="shared" si="15"/>
        <v>1</v>
      </c>
      <c r="AG86" s="137">
        <f t="shared" si="15"/>
        <v>1</v>
      </c>
      <c r="AH86" s="137">
        <f t="shared" si="15"/>
        <v>0</v>
      </c>
      <c r="AI86" s="137">
        <f t="shared" ref="AI86" si="16">IF(AI21=1,1,0)</f>
        <v>1</v>
      </c>
      <c r="AJ86" s="56" t="str">
        <f t="shared" si="7"/>
        <v>EPBDEF7</v>
      </c>
      <c r="AK86" s="69"/>
      <c r="AL86" s="69" t="str">
        <f t="shared" si="10"/>
        <v>2D</v>
      </c>
      <c r="AM86" s="71" t="str">
        <f t="shared" si="11"/>
        <v>00</v>
      </c>
      <c r="AN86" s="71" t="str">
        <f t="shared" si="12"/>
        <v>00</v>
      </c>
      <c r="AO86" s="71" t="str">
        <f t="shared" si="13"/>
        <v>00</v>
      </c>
      <c r="AQ86" t="str">
        <f t="shared" si="8"/>
        <v xml:space="preserve">    (U4)0x0000002DU,                                                           /* 15 EPBDEF7                                         */</v>
      </c>
    </row>
    <row r="87" spans="2:43">
      <c r="B87" s="145"/>
      <c r="C87" s="56">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1</v>
      </c>
      <c r="AE87" s="137">
        <f t="shared" si="17"/>
        <v>0</v>
      </c>
      <c r="AF87" s="137">
        <f t="shared" si="17"/>
        <v>0</v>
      </c>
      <c r="AG87" s="137">
        <f t="shared" si="17"/>
        <v>0</v>
      </c>
      <c r="AH87" s="137">
        <f t="shared" si="17"/>
        <v>0</v>
      </c>
      <c r="AI87" s="137">
        <f t="shared" si="17"/>
        <v>0</v>
      </c>
      <c r="AJ87" s="56" t="str">
        <f t="shared" si="7"/>
        <v>TT_ON</v>
      </c>
      <c r="AK87" s="69"/>
      <c r="AL87" s="69" t="str">
        <f t="shared" si="10"/>
        <v>20</v>
      </c>
      <c r="AM87" s="71" t="str">
        <f t="shared" si="11"/>
        <v>00</v>
      </c>
      <c r="AN87" s="71" t="str">
        <f t="shared" si="12"/>
        <v>00</v>
      </c>
      <c r="AO87" s="71" t="str">
        <f t="shared" si="13"/>
        <v>00</v>
      </c>
      <c r="AQ87" t="str">
        <f t="shared" si="8"/>
        <v xml:space="preserve">    (U4)0x00000020U,                                                           /* 16 TT_ON                                           */</v>
      </c>
    </row>
    <row r="88" spans="2:43">
      <c r="B88" s="145"/>
      <c r="C88" s="56">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0</v>
      </c>
      <c r="AF88" s="137">
        <f t="shared" si="17"/>
        <v>0</v>
      </c>
      <c r="AG88" s="137">
        <f t="shared" si="17"/>
        <v>0</v>
      </c>
      <c r="AH88" s="137">
        <f t="shared" si="17"/>
        <v>1</v>
      </c>
      <c r="AI88" s="137">
        <f t="shared" si="17"/>
        <v>1</v>
      </c>
      <c r="AJ88" s="56" t="str">
        <f t="shared" si="7"/>
        <v>LOCK</v>
      </c>
      <c r="AK88" s="69"/>
      <c r="AL88" s="69" t="str">
        <f t="shared" si="10"/>
        <v>03</v>
      </c>
      <c r="AM88" s="71" t="str">
        <f t="shared" si="11"/>
        <v>00</v>
      </c>
      <c r="AN88" s="71" t="str">
        <f t="shared" si="12"/>
        <v>00</v>
      </c>
      <c r="AO88" s="71" t="str">
        <f t="shared" si="13"/>
        <v>00</v>
      </c>
      <c r="AQ88" t="str">
        <f t="shared" si="8"/>
        <v xml:space="preserve">    (U4)0x00000003U,                                                           /* 17 LOCK                                            */</v>
      </c>
    </row>
    <row r="89" spans="2:43">
      <c r="B89" s="145"/>
      <c r="C89" s="56">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0</v>
      </c>
      <c r="AF89" s="137">
        <f t="shared" si="17"/>
        <v>0</v>
      </c>
      <c r="AG89" s="137">
        <f t="shared" si="17"/>
        <v>1</v>
      </c>
      <c r="AH89" s="137">
        <f t="shared" si="17"/>
        <v>0</v>
      </c>
      <c r="AI89" s="137">
        <f t="shared" si="17"/>
        <v>0</v>
      </c>
      <c r="AJ89" s="56" t="str">
        <f t="shared" si="7"/>
        <v>ADVICE1</v>
      </c>
      <c r="AK89" s="69"/>
      <c r="AL89" s="69" t="str">
        <f t="shared" si="10"/>
        <v>04</v>
      </c>
      <c r="AM89" s="71" t="str">
        <f t="shared" si="11"/>
        <v>00</v>
      </c>
      <c r="AN89" s="71" t="str">
        <f t="shared" si="12"/>
        <v>00</v>
      </c>
      <c r="AO89" s="71" t="str">
        <f t="shared" si="13"/>
        <v>00</v>
      </c>
      <c r="AQ89" t="str">
        <f t="shared" si="8"/>
        <v xml:space="preserve">    (U4)0x00000004U,                                                           /* 18 ADVICE1                                         */</v>
      </c>
    </row>
    <row r="90" spans="2:43">
      <c r="B90" s="145"/>
      <c r="C90" s="56">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0</v>
      </c>
      <c r="AF90" s="137">
        <f t="shared" si="17"/>
        <v>0</v>
      </c>
      <c r="AG90" s="137">
        <f t="shared" si="17"/>
        <v>1</v>
      </c>
      <c r="AH90" s="137">
        <f t="shared" si="17"/>
        <v>0</v>
      </c>
      <c r="AI90" s="137">
        <f t="shared" si="17"/>
        <v>1</v>
      </c>
      <c r="AJ90" s="56" t="str">
        <f t="shared" si="7"/>
        <v>ACTIVE</v>
      </c>
      <c r="AK90" s="69"/>
      <c r="AL90" s="69" t="str">
        <f t="shared" si="10"/>
        <v>05</v>
      </c>
      <c r="AM90" s="71" t="str">
        <f t="shared" si="11"/>
        <v>00</v>
      </c>
      <c r="AN90" s="71" t="str">
        <f t="shared" si="12"/>
        <v>00</v>
      </c>
      <c r="AO90" s="71" t="str">
        <f t="shared" si="13"/>
        <v>00</v>
      </c>
      <c r="AQ90" t="str">
        <f t="shared" si="8"/>
        <v xml:space="preserve">    (U4)0x00000005U,                                                           /* 19 ACTIVE                                          */</v>
      </c>
    </row>
    <row r="91" spans="2:43">
      <c r="B91" s="145"/>
      <c r="C91" s="56">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0</v>
      </c>
      <c r="AF91" s="137">
        <f t="shared" si="17"/>
        <v>0</v>
      </c>
      <c r="AG91" s="137">
        <f t="shared" si="17"/>
        <v>1</v>
      </c>
      <c r="AH91" s="137">
        <f t="shared" si="17"/>
        <v>1</v>
      </c>
      <c r="AI91" s="137">
        <f t="shared" si="17"/>
        <v>0</v>
      </c>
      <c r="AJ91" s="56" t="str">
        <f t="shared" si="7"/>
        <v>DEACTIVE</v>
      </c>
      <c r="AK91" s="69"/>
      <c r="AL91" s="69" t="str">
        <f t="shared" si="10"/>
        <v>06</v>
      </c>
      <c r="AM91" s="71" t="str">
        <f t="shared" si="11"/>
        <v>00</v>
      </c>
      <c r="AN91" s="71" t="str">
        <f t="shared" si="12"/>
        <v>00</v>
      </c>
      <c r="AO91" s="71" t="str">
        <f t="shared" si="13"/>
        <v>00</v>
      </c>
      <c r="AQ91" t="str">
        <f t="shared" si="8"/>
        <v xml:space="preserve">    (U4)0x00000006U,                                                           /* 20 DEACTIVE                                        */</v>
      </c>
    </row>
    <row r="92" spans="2:43">
      <c r="B92" s="145"/>
      <c r="C92" s="56">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0</v>
      </c>
      <c r="AF92" s="137">
        <f t="shared" si="17"/>
        <v>0</v>
      </c>
      <c r="AG92" s="137">
        <f t="shared" si="17"/>
        <v>1</v>
      </c>
      <c r="AH92" s="137">
        <f t="shared" si="17"/>
        <v>1</v>
      </c>
      <c r="AI92" s="137">
        <f t="shared" si="17"/>
        <v>1</v>
      </c>
      <c r="AJ92" s="56" t="str">
        <f t="shared" si="7"/>
        <v>ADVICE2</v>
      </c>
      <c r="AK92" s="69"/>
      <c r="AL92" s="69" t="str">
        <f t="shared" si="10"/>
        <v>07</v>
      </c>
      <c r="AM92" s="71" t="str">
        <f t="shared" si="11"/>
        <v>00</v>
      </c>
      <c r="AN92" s="71" t="str">
        <f t="shared" si="12"/>
        <v>00</v>
      </c>
      <c r="AO92" s="71" t="str">
        <f t="shared" si="13"/>
        <v>00</v>
      </c>
      <c r="AQ92" t="str">
        <f t="shared" si="8"/>
        <v xml:space="preserve">    (U4)0x00000007U,                                                           /* 21 ADVICE2                                         */</v>
      </c>
    </row>
    <row r="93" spans="2:43">
      <c r="B93" s="145"/>
      <c r="C93" s="56">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0</v>
      </c>
      <c r="AF93" s="137">
        <f t="shared" si="17"/>
        <v>1</v>
      </c>
      <c r="AG93" s="137">
        <f t="shared" si="17"/>
        <v>0</v>
      </c>
      <c r="AH93" s="137">
        <f t="shared" si="17"/>
        <v>1</v>
      </c>
      <c r="AI93" s="137">
        <f t="shared" si="17"/>
        <v>1</v>
      </c>
      <c r="AJ93" s="56" t="str">
        <f t="shared" si="7"/>
        <v>MALFUNC</v>
      </c>
      <c r="AK93" s="69"/>
      <c r="AL93" s="69" t="str">
        <f t="shared" si="10"/>
        <v>0B</v>
      </c>
      <c r="AM93" s="71" t="str">
        <f t="shared" si="11"/>
        <v>00</v>
      </c>
      <c r="AN93" s="71" t="str">
        <f t="shared" si="12"/>
        <v>00</v>
      </c>
      <c r="AO93" s="71" t="str">
        <f t="shared" si="13"/>
        <v>00</v>
      </c>
      <c r="AQ93" t="str">
        <f t="shared" si="8"/>
        <v xml:space="preserve">    (U4)0x0000000BU,                                                           /* 22 MALFUNC                                         */</v>
      </c>
    </row>
    <row r="94" spans="2:43">
      <c r="B94" s="145"/>
      <c r="C94" s="56">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0</v>
      </c>
      <c r="AF94" s="137">
        <f t="shared" si="17"/>
        <v>1</v>
      </c>
      <c r="AG94" s="137">
        <f t="shared" si="17"/>
        <v>1</v>
      </c>
      <c r="AH94" s="137">
        <f t="shared" si="17"/>
        <v>0</v>
      </c>
      <c r="AI94" s="137">
        <f t="shared" ref="AI94" si="18">IF(AI29=1,1,0)</f>
        <v>1</v>
      </c>
      <c r="AJ94" s="56" t="str">
        <f t="shared" si="7"/>
        <v>UNRELABLE</v>
      </c>
      <c r="AK94" s="69"/>
      <c r="AL94" s="69" t="str">
        <f t="shared" si="10"/>
        <v>0D</v>
      </c>
      <c r="AM94" s="71" t="str">
        <f t="shared" si="11"/>
        <v>00</v>
      </c>
      <c r="AN94" s="71" t="str">
        <f t="shared" si="12"/>
        <v>00</v>
      </c>
      <c r="AO94" s="71" t="str">
        <f t="shared" si="13"/>
        <v>00</v>
      </c>
      <c r="AQ94" t="str">
        <f t="shared" si="8"/>
        <v xml:space="preserve">    (U4)0x0000000DU                                                            /* 23 UNRELABLE                                       */</v>
      </c>
    </row>
    <row r="95" spans="2:43">
      <c r="B95" s="145"/>
      <c r="C95" s="56">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0</v>
      </c>
      <c r="AF95" s="137">
        <f t="shared" si="19"/>
        <v>0</v>
      </c>
      <c r="AG95" s="137">
        <f t="shared" si="19"/>
        <v>0</v>
      </c>
      <c r="AH95" s="137">
        <f t="shared" si="19"/>
        <v>0</v>
      </c>
      <c r="AI95" s="137">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5"/>
      <c r="C96" s="56">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0</v>
      </c>
      <c r="AF96" s="137">
        <f t="shared" si="19"/>
        <v>0</v>
      </c>
      <c r="AG96" s="137">
        <f t="shared" si="19"/>
        <v>0</v>
      </c>
      <c r="AH96" s="137">
        <f t="shared" si="19"/>
        <v>0</v>
      </c>
      <c r="AI96" s="137">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5"/>
      <c r="C97" s="56">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0</v>
      </c>
      <c r="AF97" s="137">
        <f t="shared" si="19"/>
        <v>0</v>
      </c>
      <c r="AG97" s="137">
        <f t="shared" si="19"/>
        <v>0</v>
      </c>
      <c r="AH97" s="137">
        <f t="shared" si="19"/>
        <v>0</v>
      </c>
      <c r="AI97" s="137">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5"/>
      <c r="C98" s="56">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0</v>
      </c>
      <c r="AF98" s="137">
        <f t="shared" si="19"/>
        <v>0</v>
      </c>
      <c r="AG98" s="137">
        <f t="shared" si="19"/>
        <v>0</v>
      </c>
      <c r="AH98" s="137">
        <f t="shared" si="19"/>
        <v>0</v>
      </c>
      <c r="AI98" s="137">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5"/>
      <c r="C99" s="56">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0</v>
      </c>
      <c r="AF99" s="137">
        <f t="shared" si="19"/>
        <v>0</v>
      </c>
      <c r="AG99" s="137">
        <f t="shared" si="19"/>
        <v>0</v>
      </c>
      <c r="AH99" s="137">
        <f t="shared" si="19"/>
        <v>0</v>
      </c>
      <c r="AI99" s="137">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5"/>
      <c r="C100" s="56">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0</v>
      </c>
      <c r="AF100" s="137">
        <f t="shared" si="19"/>
        <v>0</v>
      </c>
      <c r="AG100" s="137">
        <f t="shared" si="19"/>
        <v>0</v>
      </c>
      <c r="AH100" s="137">
        <f t="shared" si="19"/>
        <v>0</v>
      </c>
      <c r="AI100" s="137">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5"/>
      <c r="C101" s="56">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0</v>
      </c>
      <c r="AF101" s="137">
        <f t="shared" si="19"/>
        <v>0</v>
      </c>
      <c r="AG101" s="137">
        <f t="shared" si="19"/>
        <v>0</v>
      </c>
      <c r="AH101" s="137">
        <f t="shared" si="19"/>
        <v>0</v>
      </c>
      <c r="AI101" s="137">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5"/>
      <c r="C102" s="56">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0</v>
      </c>
      <c r="AF102" s="137">
        <f t="shared" si="19"/>
        <v>0</v>
      </c>
      <c r="AG102" s="137">
        <f t="shared" si="19"/>
        <v>0</v>
      </c>
      <c r="AH102" s="137">
        <f t="shared" si="19"/>
        <v>0</v>
      </c>
      <c r="AI102" s="137">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5"/>
      <c r="C103" s="56">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5"/>
      <c r="C104" s="56">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5"/>
      <c r="C105" s="56">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5"/>
      <c r="C106" s="56">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5"/>
      <c r="C107" s="56">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5"/>
      <c r="C108" s="56">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5"/>
      <c r="C109" s="56">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5"/>
      <c r="C110" s="56">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5"/>
      <c r="C111" s="56">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5"/>
      <c r="C112" s="56">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5"/>
      <c r="C113" s="56">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5"/>
      <c r="C114" s="56">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5"/>
      <c r="C115" s="56">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5"/>
      <c r="C116" s="56">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5"/>
      <c r="C117" s="56">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5"/>
      <c r="C118" s="56">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5"/>
      <c r="C119" s="56">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5"/>
      <c r="C120" s="56">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5"/>
      <c r="C121" s="56">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5"/>
      <c r="C122" s="56">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5"/>
      <c r="C123" s="56">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5"/>
      <c r="C124" s="56">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5"/>
      <c r="C125" s="56">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5"/>
      <c r="C126" s="56">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5"/>
      <c r="C127" s="56">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5"/>
      <c r="C128" s="56">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5"/>
      <c r="C129" s="56">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5"/>
      <c r="C130" s="56">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5"/>
      <c r="C131" s="56">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5"/>
      <c r="C132" s="56">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5"/>
      <c r="C133" s="56">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6"/>
      <c r="C134" s="56">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69</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47" t="str">
        <f ca="1">IF(B6&lt;&gt;"",B6,"")</f>
        <v>Table WRN_IG</v>
      </c>
      <c r="C136" s="56">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1</v>
      </c>
      <c r="AC136" s="137">
        <f t="shared" si="29"/>
        <v>0</v>
      </c>
      <c r="AD136" s="137">
        <f t="shared" si="29"/>
        <v>0</v>
      </c>
      <c r="AE136" s="137">
        <f t="shared" si="29"/>
        <v>0</v>
      </c>
      <c r="AF136" s="137">
        <f t="shared" si="29"/>
        <v>0</v>
      </c>
      <c r="AG136" s="137">
        <f t="shared" si="29"/>
        <v>0</v>
      </c>
      <c r="AH136" s="137">
        <f t="shared" si="29"/>
        <v>0</v>
      </c>
      <c r="AI136" s="137">
        <f t="shared" si="29"/>
        <v>0</v>
      </c>
      <c r="AJ136" s="56" t="str">
        <f t="shared" ref="AJ136:AJ199" si="30">IF(AJ6&lt;&gt;"",AJ6,"")</f>
        <v>EPBDEFRW6</v>
      </c>
      <c r="AK136" s="69"/>
      <c r="AL136" s="69" t="str">
        <f>BIN2HEX(AB136&amp;AC136&amp;AD136&amp;AE136&amp;AF136&amp;AG136&amp;AH136&amp;AI136,2)</f>
        <v>80</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(U4)0x00000080U,                                                           /* 00 EPBDEFRW6                                       */</v>
      </c>
    </row>
    <row r="137" spans="1:43">
      <c r="B137" s="145"/>
      <c r="C137" s="56">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1</v>
      </c>
      <c r="AC137" s="137">
        <f t="shared" si="29"/>
        <v>1</v>
      </c>
      <c r="AD137" s="137">
        <f t="shared" si="29"/>
        <v>1</v>
      </c>
      <c r="AE137" s="137">
        <f t="shared" si="29"/>
        <v>1</v>
      </c>
      <c r="AF137" s="137">
        <f t="shared" si="29"/>
        <v>1</v>
      </c>
      <c r="AG137" s="137">
        <f t="shared" si="29"/>
        <v>1</v>
      </c>
      <c r="AH137" s="137">
        <f t="shared" si="29"/>
        <v>1</v>
      </c>
      <c r="AI137" s="137">
        <f t="shared" si="29"/>
        <v>1</v>
      </c>
      <c r="AJ137" s="56" t="str">
        <f t="shared" si="30"/>
        <v>EPBDEFRW1</v>
      </c>
      <c r="AK137" s="69"/>
      <c r="AL137" s="69" t="str">
        <f t="shared" ref="AL137:AL199" si="33">BIN2HEX(AB137&amp;AC137&amp;AD137&amp;AE137&amp;AF137&amp;AG137&amp;AH137&amp;AI137,2)</f>
        <v>FF</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(U4)0x000000FFU,                                                           /* 01 EPBDEFRW1                                       */</v>
      </c>
    </row>
    <row r="138" spans="1:43">
      <c r="B138" s="145"/>
      <c r="C138" s="56">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1</v>
      </c>
      <c r="AC138" s="137">
        <f t="shared" si="29"/>
        <v>1</v>
      </c>
      <c r="AD138" s="137">
        <f t="shared" si="29"/>
        <v>1</v>
      </c>
      <c r="AE138" s="137">
        <f t="shared" si="29"/>
        <v>1</v>
      </c>
      <c r="AF138" s="137">
        <f t="shared" si="29"/>
        <v>1</v>
      </c>
      <c r="AG138" s="137">
        <f t="shared" si="29"/>
        <v>1</v>
      </c>
      <c r="AH138" s="137">
        <f t="shared" si="29"/>
        <v>1</v>
      </c>
      <c r="AI138" s="137">
        <f t="shared" si="29"/>
        <v>1</v>
      </c>
      <c r="AJ138" s="56" t="str">
        <f t="shared" si="30"/>
        <v>EPBDEFRW2</v>
      </c>
      <c r="AK138" s="69"/>
      <c r="AL138" s="69" t="str">
        <f t="shared" si="33"/>
        <v>FF</v>
      </c>
      <c r="AM138" s="71" t="str">
        <f t="shared" si="34"/>
        <v>00</v>
      </c>
      <c r="AN138" s="71" t="str">
        <f t="shared" si="35"/>
        <v>00</v>
      </c>
      <c r="AO138" s="71" t="str">
        <f t="shared" si="36"/>
        <v>00</v>
      </c>
      <c r="AQ138" t="str">
        <f t="shared" si="31"/>
        <v xml:space="preserve">    (U4)0x000000FFU,                                                           /* 02 EPBDEFRW2                                       */</v>
      </c>
    </row>
    <row r="139" spans="1:43">
      <c r="B139" s="145"/>
      <c r="C139" s="56">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1</v>
      </c>
      <c r="AC139" s="137">
        <f t="shared" si="29"/>
        <v>1</v>
      </c>
      <c r="AD139" s="137">
        <f t="shared" si="29"/>
        <v>1</v>
      </c>
      <c r="AE139" s="137">
        <f t="shared" si="29"/>
        <v>1</v>
      </c>
      <c r="AF139" s="137">
        <f t="shared" si="29"/>
        <v>1</v>
      </c>
      <c r="AG139" s="137">
        <f t="shared" si="29"/>
        <v>1</v>
      </c>
      <c r="AH139" s="137">
        <f t="shared" si="29"/>
        <v>1</v>
      </c>
      <c r="AI139" s="137">
        <f t="shared" si="29"/>
        <v>1</v>
      </c>
      <c r="AJ139" s="56" t="str">
        <f t="shared" si="30"/>
        <v>EPBDEFRW3</v>
      </c>
      <c r="AK139" s="69"/>
      <c r="AL139" s="69" t="str">
        <f t="shared" si="33"/>
        <v>FF</v>
      </c>
      <c r="AM139" s="71" t="str">
        <f t="shared" si="34"/>
        <v>00</v>
      </c>
      <c r="AN139" s="71" t="str">
        <f t="shared" si="35"/>
        <v>00</v>
      </c>
      <c r="AO139" s="71" t="str">
        <f t="shared" si="36"/>
        <v>00</v>
      </c>
      <c r="AQ139" t="str">
        <f t="shared" si="31"/>
        <v xml:space="preserve">    (U4)0x000000FFU,                                                           /* 03 EPBDEFRW3                                       */</v>
      </c>
    </row>
    <row r="140" spans="1:43">
      <c r="B140" s="145"/>
      <c r="C140" s="56">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1</v>
      </c>
      <c r="AC140" s="137">
        <f t="shared" si="29"/>
        <v>1</v>
      </c>
      <c r="AD140" s="137">
        <f t="shared" si="29"/>
        <v>1</v>
      </c>
      <c r="AE140" s="137">
        <f t="shared" si="29"/>
        <v>1</v>
      </c>
      <c r="AF140" s="137">
        <f t="shared" si="29"/>
        <v>1</v>
      </c>
      <c r="AG140" s="137">
        <f t="shared" si="29"/>
        <v>1</v>
      </c>
      <c r="AH140" s="137">
        <f t="shared" si="29"/>
        <v>1</v>
      </c>
      <c r="AI140" s="137">
        <f t="shared" si="29"/>
        <v>1</v>
      </c>
      <c r="AJ140" s="56" t="str">
        <f t="shared" si="30"/>
        <v>EPBDEFRW4</v>
      </c>
      <c r="AK140" s="69"/>
      <c r="AL140" s="69" t="str">
        <f t="shared" si="33"/>
        <v>FF</v>
      </c>
      <c r="AM140" s="71" t="str">
        <f t="shared" si="34"/>
        <v>00</v>
      </c>
      <c r="AN140" s="71" t="str">
        <f t="shared" si="35"/>
        <v>00</v>
      </c>
      <c r="AO140" s="71" t="str">
        <f t="shared" si="36"/>
        <v>00</v>
      </c>
      <c r="AQ140" t="str">
        <f t="shared" si="31"/>
        <v xml:space="preserve">    (U4)0x000000FFU,                                                           /* 04 EPBDEFRW4                                       */</v>
      </c>
    </row>
    <row r="141" spans="1:43">
      <c r="B141" s="145"/>
      <c r="C141" s="56">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1</v>
      </c>
      <c r="AC141" s="137">
        <f t="shared" si="29"/>
        <v>1</v>
      </c>
      <c r="AD141" s="137">
        <f t="shared" si="29"/>
        <v>1</v>
      </c>
      <c r="AE141" s="137">
        <f t="shared" si="29"/>
        <v>1</v>
      </c>
      <c r="AF141" s="137">
        <f t="shared" si="29"/>
        <v>1</v>
      </c>
      <c r="AG141" s="137">
        <f t="shared" si="29"/>
        <v>1</v>
      </c>
      <c r="AH141" s="137">
        <f t="shared" si="29"/>
        <v>1</v>
      </c>
      <c r="AI141" s="137">
        <f t="shared" si="29"/>
        <v>1</v>
      </c>
      <c r="AJ141" s="56" t="str">
        <f t="shared" si="30"/>
        <v>EPBDEFRW5</v>
      </c>
      <c r="AK141" s="69"/>
      <c r="AL141" s="69" t="str">
        <f t="shared" si="33"/>
        <v>FF</v>
      </c>
      <c r="AM141" s="71" t="str">
        <f t="shared" si="34"/>
        <v>00</v>
      </c>
      <c r="AN141" s="71" t="str">
        <f t="shared" si="35"/>
        <v>00</v>
      </c>
      <c r="AO141" s="71" t="str">
        <f t="shared" si="36"/>
        <v>00</v>
      </c>
      <c r="AQ141" t="str">
        <f t="shared" si="31"/>
        <v xml:space="preserve">    (U4)0x000000FFU,                                                           /* 05 EPBDEFRW5                                       */</v>
      </c>
    </row>
    <row r="142" spans="1:43">
      <c r="B142" s="145"/>
      <c r="C142" s="56">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1</v>
      </c>
      <c r="AC142" s="137">
        <f t="shared" si="29"/>
        <v>1</v>
      </c>
      <c r="AD142" s="137">
        <f t="shared" si="29"/>
        <v>1</v>
      </c>
      <c r="AE142" s="137">
        <f t="shared" si="29"/>
        <v>1</v>
      </c>
      <c r="AF142" s="137">
        <f t="shared" si="29"/>
        <v>1</v>
      </c>
      <c r="AG142" s="137">
        <f t="shared" si="29"/>
        <v>1</v>
      </c>
      <c r="AH142" s="137">
        <f t="shared" si="29"/>
        <v>1</v>
      </c>
      <c r="AI142" s="137">
        <f t="shared" si="29"/>
        <v>1</v>
      </c>
      <c r="AJ142" s="56" t="str">
        <f t="shared" si="30"/>
        <v>EPBDEFRW6</v>
      </c>
      <c r="AK142" s="69"/>
      <c r="AL142" s="69" t="str">
        <f t="shared" si="33"/>
        <v>FF</v>
      </c>
      <c r="AM142" s="71" t="str">
        <f t="shared" si="34"/>
        <v>00</v>
      </c>
      <c r="AN142" s="71" t="str">
        <f t="shared" si="35"/>
        <v>00</v>
      </c>
      <c r="AO142" s="71" t="str">
        <f t="shared" si="36"/>
        <v>00</v>
      </c>
      <c r="AQ142" t="str">
        <f t="shared" si="31"/>
        <v xml:space="preserve">    (U4)0x000000FFU,                                                           /* 06 EPBDEFRW6                                       */</v>
      </c>
    </row>
    <row r="143" spans="1:43">
      <c r="B143" s="145"/>
      <c r="C143" s="56">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1</v>
      </c>
      <c r="AC143" s="137">
        <f t="shared" si="29"/>
        <v>1</v>
      </c>
      <c r="AD143" s="137">
        <f t="shared" si="29"/>
        <v>1</v>
      </c>
      <c r="AE143" s="137">
        <f t="shared" si="29"/>
        <v>1</v>
      </c>
      <c r="AF143" s="137">
        <f t="shared" si="29"/>
        <v>1</v>
      </c>
      <c r="AG143" s="137">
        <f t="shared" si="29"/>
        <v>1</v>
      </c>
      <c r="AH143" s="137">
        <f t="shared" si="29"/>
        <v>1</v>
      </c>
      <c r="AI143" s="137">
        <f t="shared" ref="AI143" si="37">IF(OR(AI13=0,AI13=1),1,0)</f>
        <v>1</v>
      </c>
      <c r="AJ143" s="56" t="str">
        <f t="shared" si="30"/>
        <v>EPBDEFRW7</v>
      </c>
      <c r="AK143" s="69"/>
      <c r="AL143" s="69" t="str">
        <f t="shared" si="33"/>
        <v>FF</v>
      </c>
      <c r="AM143" s="71" t="str">
        <f t="shared" si="34"/>
        <v>00</v>
      </c>
      <c r="AN143" s="71" t="str">
        <f t="shared" si="35"/>
        <v>00</v>
      </c>
      <c r="AO143" s="71" t="str">
        <f t="shared" si="36"/>
        <v>00</v>
      </c>
      <c r="AQ143" t="str">
        <f t="shared" si="31"/>
        <v xml:space="preserve">    (U4)0x000000FFU,                                                           /* 07 EPBDEFRW7                                       */</v>
      </c>
    </row>
    <row r="144" spans="1:43">
      <c r="B144" s="145"/>
      <c r="C144" s="56">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1</v>
      </c>
      <c r="AC144" s="137">
        <f t="shared" si="38"/>
        <v>1</v>
      </c>
      <c r="AD144" s="137">
        <f t="shared" si="38"/>
        <v>1</v>
      </c>
      <c r="AE144" s="137">
        <f t="shared" si="38"/>
        <v>1</v>
      </c>
      <c r="AF144" s="137">
        <f t="shared" si="38"/>
        <v>0</v>
      </c>
      <c r="AG144" s="137">
        <f t="shared" si="38"/>
        <v>0</v>
      </c>
      <c r="AH144" s="137">
        <f t="shared" si="38"/>
        <v>0</v>
      </c>
      <c r="AI144" s="137">
        <f t="shared" si="38"/>
        <v>0</v>
      </c>
      <c r="AJ144" s="56" t="str">
        <f t="shared" si="30"/>
        <v>TT_ON_RW</v>
      </c>
      <c r="AK144" s="69"/>
      <c r="AL144" s="69" t="str">
        <f t="shared" si="33"/>
        <v>F0</v>
      </c>
      <c r="AM144" s="71" t="str">
        <f t="shared" si="34"/>
        <v>00</v>
      </c>
      <c r="AN144" s="71" t="str">
        <f t="shared" si="35"/>
        <v>00</v>
      </c>
      <c r="AO144" s="71" t="str">
        <f t="shared" si="36"/>
        <v>00</v>
      </c>
      <c r="AQ144" t="str">
        <f t="shared" si="31"/>
        <v xml:space="preserve">    (U4)0x000000F0U,                                                           /* 08 TT_ON_RW                                        */</v>
      </c>
    </row>
    <row r="145" spans="2:43">
      <c r="B145" s="145"/>
      <c r="C145" s="56">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1</v>
      </c>
      <c r="AC145" s="137">
        <f t="shared" si="38"/>
        <v>1</v>
      </c>
      <c r="AD145" s="137">
        <f t="shared" si="38"/>
        <v>1</v>
      </c>
      <c r="AE145" s="137">
        <f t="shared" si="38"/>
        <v>1</v>
      </c>
      <c r="AF145" s="137">
        <f t="shared" si="38"/>
        <v>1</v>
      </c>
      <c r="AG145" s="137">
        <f t="shared" si="38"/>
        <v>1</v>
      </c>
      <c r="AH145" s="137">
        <f t="shared" si="38"/>
        <v>1</v>
      </c>
      <c r="AI145" s="137">
        <f t="shared" si="38"/>
        <v>1</v>
      </c>
      <c r="AJ145" s="56" t="str">
        <f t="shared" si="30"/>
        <v>EPBDEF1</v>
      </c>
      <c r="AK145" s="69"/>
      <c r="AL145" s="69" t="str">
        <f t="shared" si="33"/>
        <v>FF</v>
      </c>
      <c r="AM145" s="71" t="str">
        <f t="shared" si="34"/>
        <v>00</v>
      </c>
      <c r="AN145" s="71" t="str">
        <f t="shared" si="35"/>
        <v>00</v>
      </c>
      <c r="AO145" s="71" t="str">
        <f t="shared" si="36"/>
        <v>00</v>
      </c>
      <c r="AQ145" t="str">
        <f t="shared" si="31"/>
        <v xml:space="preserve">    (U4)0x000000FFU,                                                           /* 09 EPBDEF1                                         */</v>
      </c>
    </row>
    <row r="146" spans="2:43">
      <c r="B146" s="145"/>
      <c r="C146" s="56">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1</v>
      </c>
      <c r="AC146" s="137">
        <f t="shared" si="38"/>
        <v>1</v>
      </c>
      <c r="AD146" s="137">
        <f t="shared" si="38"/>
        <v>1</v>
      </c>
      <c r="AE146" s="137">
        <f t="shared" si="38"/>
        <v>1</v>
      </c>
      <c r="AF146" s="137">
        <f t="shared" si="38"/>
        <v>1</v>
      </c>
      <c r="AG146" s="137">
        <f t="shared" si="38"/>
        <v>1</v>
      </c>
      <c r="AH146" s="137">
        <f t="shared" si="38"/>
        <v>1</v>
      </c>
      <c r="AI146" s="137">
        <f t="shared" si="38"/>
        <v>1</v>
      </c>
      <c r="AJ146" s="56" t="str">
        <f t="shared" si="30"/>
        <v>EPBDEF2</v>
      </c>
      <c r="AK146" s="69"/>
      <c r="AL146" s="69" t="str">
        <f t="shared" si="33"/>
        <v>FF</v>
      </c>
      <c r="AM146" s="71" t="str">
        <f t="shared" si="34"/>
        <v>00</v>
      </c>
      <c r="AN146" s="71" t="str">
        <f t="shared" si="35"/>
        <v>00</v>
      </c>
      <c r="AO146" s="71" t="str">
        <f t="shared" si="36"/>
        <v>00</v>
      </c>
      <c r="AQ146" t="str">
        <f t="shared" si="31"/>
        <v xml:space="preserve">    (U4)0x000000FFU,                                                           /* 10 EPBDEF2                                         */</v>
      </c>
    </row>
    <row r="147" spans="2:43">
      <c r="B147" s="145"/>
      <c r="C147" s="56">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1</v>
      </c>
      <c r="AC147" s="137">
        <f t="shared" si="38"/>
        <v>1</v>
      </c>
      <c r="AD147" s="137">
        <f t="shared" si="38"/>
        <v>1</v>
      </c>
      <c r="AE147" s="137">
        <f t="shared" si="38"/>
        <v>1</v>
      </c>
      <c r="AF147" s="137">
        <f t="shared" si="38"/>
        <v>1</v>
      </c>
      <c r="AG147" s="137">
        <f t="shared" si="38"/>
        <v>1</v>
      </c>
      <c r="AH147" s="137">
        <f t="shared" si="38"/>
        <v>1</v>
      </c>
      <c r="AI147" s="137">
        <f t="shared" si="38"/>
        <v>1</v>
      </c>
      <c r="AJ147" s="56" t="str">
        <f t="shared" si="30"/>
        <v>EPBDEF3</v>
      </c>
      <c r="AK147" s="69"/>
      <c r="AL147" s="69" t="str">
        <f t="shared" si="33"/>
        <v>FF</v>
      </c>
      <c r="AM147" s="71" t="str">
        <f t="shared" si="34"/>
        <v>00</v>
      </c>
      <c r="AN147" s="71" t="str">
        <f t="shared" si="35"/>
        <v>00</v>
      </c>
      <c r="AO147" s="71" t="str">
        <f t="shared" si="36"/>
        <v>00</v>
      </c>
      <c r="AQ147" t="str">
        <f t="shared" si="31"/>
        <v xml:space="preserve">    (U4)0x000000FFU,                                                           /* 11 EPBDEF3                                         */</v>
      </c>
    </row>
    <row r="148" spans="2:43">
      <c r="B148" s="145"/>
      <c r="C148" s="56">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1</v>
      </c>
      <c r="AC148" s="137">
        <f t="shared" si="38"/>
        <v>1</v>
      </c>
      <c r="AD148" s="137">
        <f t="shared" si="38"/>
        <v>1</v>
      </c>
      <c r="AE148" s="137">
        <f t="shared" si="38"/>
        <v>1</v>
      </c>
      <c r="AF148" s="137">
        <f t="shared" si="38"/>
        <v>1</v>
      </c>
      <c r="AG148" s="137">
        <f t="shared" si="38"/>
        <v>1</v>
      </c>
      <c r="AH148" s="137">
        <f t="shared" si="38"/>
        <v>1</v>
      </c>
      <c r="AI148" s="137">
        <f t="shared" si="38"/>
        <v>1</v>
      </c>
      <c r="AJ148" s="56" t="str">
        <f t="shared" si="30"/>
        <v>EPBDEF4</v>
      </c>
      <c r="AK148" s="69"/>
      <c r="AL148" s="69" t="str">
        <f t="shared" si="33"/>
        <v>FF</v>
      </c>
      <c r="AM148" s="71" t="str">
        <f t="shared" si="34"/>
        <v>00</v>
      </c>
      <c r="AN148" s="71" t="str">
        <f t="shared" si="35"/>
        <v>00</v>
      </c>
      <c r="AO148" s="71" t="str">
        <f t="shared" si="36"/>
        <v>00</v>
      </c>
      <c r="AQ148" t="str">
        <f t="shared" si="31"/>
        <v xml:space="preserve">    (U4)0x000000FFU,                                                           /* 12 EPBDEF4                                         */</v>
      </c>
    </row>
    <row r="149" spans="2:43">
      <c r="B149" s="145"/>
      <c r="C149" s="56">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1</v>
      </c>
      <c r="AC149" s="137">
        <f t="shared" si="38"/>
        <v>1</v>
      </c>
      <c r="AD149" s="137">
        <f t="shared" si="38"/>
        <v>1</v>
      </c>
      <c r="AE149" s="137">
        <f t="shared" si="38"/>
        <v>1</v>
      </c>
      <c r="AF149" s="137">
        <f t="shared" si="38"/>
        <v>1</v>
      </c>
      <c r="AG149" s="137">
        <f t="shared" si="38"/>
        <v>1</v>
      </c>
      <c r="AH149" s="137">
        <f t="shared" si="38"/>
        <v>1</v>
      </c>
      <c r="AI149" s="137">
        <f t="shared" si="38"/>
        <v>1</v>
      </c>
      <c r="AJ149" s="56" t="str">
        <f t="shared" si="30"/>
        <v>EPBDEF5</v>
      </c>
      <c r="AK149" s="69"/>
      <c r="AL149" s="69" t="str">
        <f t="shared" si="33"/>
        <v>FF</v>
      </c>
      <c r="AM149" s="71" t="str">
        <f t="shared" si="34"/>
        <v>00</v>
      </c>
      <c r="AN149" s="71" t="str">
        <f t="shared" si="35"/>
        <v>00</v>
      </c>
      <c r="AO149" s="71" t="str">
        <f t="shared" si="36"/>
        <v>00</v>
      </c>
      <c r="AQ149" t="str">
        <f t="shared" si="31"/>
        <v xml:space="preserve">    (U4)0x000000FFU,                                                           /* 13 EPBDEF5                                         */</v>
      </c>
    </row>
    <row r="150" spans="2:43">
      <c r="B150" s="145"/>
      <c r="C150" s="56">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1</v>
      </c>
      <c r="AC150" s="137">
        <f t="shared" si="38"/>
        <v>1</v>
      </c>
      <c r="AD150" s="137">
        <f t="shared" si="38"/>
        <v>1</v>
      </c>
      <c r="AE150" s="137">
        <f t="shared" si="38"/>
        <v>1</v>
      </c>
      <c r="AF150" s="137">
        <f t="shared" si="38"/>
        <v>1</v>
      </c>
      <c r="AG150" s="137">
        <f t="shared" si="38"/>
        <v>1</v>
      </c>
      <c r="AH150" s="137">
        <f t="shared" si="38"/>
        <v>1</v>
      </c>
      <c r="AI150" s="137">
        <f t="shared" si="38"/>
        <v>1</v>
      </c>
      <c r="AJ150" s="56" t="str">
        <f t="shared" si="30"/>
        <v>EPBDEFRW6</v>
      </c>
      <c r="AK150" s="69"/>
      <c r="AL150" s="69" t="str">
        <f t="shared" si="33"/>
        <v>FF</v>
      </c>
      <c r="AM150" s="71" t="str">
        <f t="shared" si="34"/>
        <v>00</v>
      </c>
      <c r="AN150" s="71" t="str">
        <f t="shared" si="35"/>
        <v>00</v>
      </c>
      <c r="AO150" s="71" t="str">
        <f t="shared" si="36"/>
        <v>00</v>
      </c>
      <c r="AQ150" t="str">
        <f t="shared" si="31"/>
        <v xml:space="preserve">    (U4)0x000000FFU,                                                           /* 14 EPBDEFRW6                                       */</v>
      </c>
    </row>
    <row r="151" spans="2:43">
      <c r="B151" s="145"/>
      <c r="C151" s="56">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1</v>
      </c>
      <c r="AC151" s="137">
        <f t="shared" si="38"/>
        <v>1</v>
      </c>
      <c r="AD151" s="137">
        <f t="shared" si="38"/>
        <v>1</v>
      </c>
      <c r="AE151" s="137">
        <f t="shared" si="38"/>
        <v>1</v>
      </c>
      <c r="AF151" s="137">
        <f t="shared" si="38"/>
        <v>1</v>
      </c>
      <c r="AG151" s="137">
        <f t="shared" si="38"/>
        <v>1</v>
      </c>
      <c r="AH151" s="137">
        <f t="shared" si="38"/>
        <v>1</v>
      </c>
      <c r="AI151" s="137">
        <f t="shared" ref="AI151" si="39">IF(OR(AI21=0,AI21=1),1,0)</f>
        <v>1</v>
      </c>
      <c r="AJ151" s="56" t="str">
        <f t="shared" si="30"/>
        <v>EPBDEF7</v>
      </c>
      <c r="AK151" s="69"/>
      <c r="AL151" s="69" t="str">
        <f t="shared" si="33"/>
        <v>FF</v>
      </c>
      <c r="AM151" s="71" t="str">
        <f t="shared" si="34"/>
        <v>00</v>
      </c>
      <c r="AN151" s="71" t="str">
        <f t="shared" si="35"/>
        <v>00</v>
      </c>
      <c r="AO151" s="71" t="str">
        <f t="shared" si="36"/>
        <v>00</v>
      </c>
      <c r="AQ151" t="str">
        <f t="shared" si="31"/>
        <v xml:space="preserve">    (U4)0x000000FFU,                                                           /* 15 EPBDEF7                                         */</v>
      </c>
    </row>
    <row r="152" spans="2:43">
      <c r="B152" s="145"/>
      <c r="C152" s="56">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1</v>
      </c>
      <c r="AC152" s="137">
        <f t="shared" si="40"/>
        <v>1</v>
      </c>
      <c r="AD152" s="137">
        <f t="shared" si="40"/>
        <v>1</v>
      </c>
      <c r="AE152" s="137">
        <f t="shared" si="40"/>
        <v>1</v>
      </c>
      <c r="AF152" s="137">
        <f t="shared" si="40"/>
        <v>0</v>
      </c>
      <c r="AG152" s="137">
        <f t="shared" si="40"/>
        <v>0</v>
      </c>
      <c r="AH152" s="137">
        <f t="shared" si="40"/>
        <v>0</v>
      </c>
      <c r="AI152" s="137">
        <f t="shared" si="40"/>
        <v>0</v>
      </c>
      <c r="AJ152" s="56" t="str">
        <f t="shared" si="30"/>
        <v>TT_ON</v>
      </c>
      <c r="AK152" s="69"/>
      <c r="AL152" s="69" t="str">
        <f t="shared" si="33"/>
        <v>F0</v>
      </c>
      <c r="AM152" s="71" t="str">
        <f t="shared" si="34"/>
        <v>00</v>
      </c>
      <c r="AN152" s="71" t="str">
        <f t="shared" si="35"/>
        <v>00</v>
      </c>
      <c r="AO152" s="71" t="str">
        <f t="shared" si="36"/>
        <v>00</v>
      </c>
      <c r="AQ152" t="str">
        <f t="shared" si="31"/>
        <v xml:space="preserve">    (U4)0x000000F0U,                                                           /* 16 TT_ON                                           */</v>
      </c>
    </row>
    <row r="153" spans="2:43">
      <c r="B153" s="145"/>
      <c r="C153" s="56">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1</v>
      </c>
      <c r="AC153" s="137">
        <f t="shared" si="40"/>
        <v>1</v>
      </c>
      <c r="AD153" s="137">
        <f t="shared" si="40"/>
        <v>0</v>
      </c>
      <c r="AE153" s="137">
        <f t="shared" si="40"/>
        <v>0</v>
      </c>
      <c r="AF153" s="137">
        <f t="shared" si="40"/>
        <v>1</v>
      </c>
      <c r="AG153" s="137">
        <f t="shared" si="40"/>
        <v>1</v>
      </c>
      <c r="AH153" s="137">
        <f t="shared" si="40"/>
        <v>1</v>
      </c>
      <c r="AI153" s="137">
        <f t="shared" si="40"/>
        <v>1</v>
      </c>
      <c r="AJ153" s="56" t="str">
        <f t="shared" si="30"/>
        <v>LOCK</v>
      </c>
      <c r="AK153" s="69"/>
      <c r="AL153" s="69" t="str">
        <f t="shared" si="33"/>
        <v>CF</v>
      </c>
      <c r="AM153" s="71" t="str">
        <f t="shared" si="34"/>
        <v>00</v>
      </c>
      <c r="AN153" s="71" t="str">
        <f t="shared" si="35"/>
        <v>00</v>
      </c>
      <c r="AO153" s="71" t="str">
        <f t="shared" si="36"/>
        <v>00</v>
      </c>
      <c r="AQ153" t="str">
        <f t="shared" si="31"/>
        <v xml:space="preserve">    (U4)0x000000CFU,                                                           /* 17 LOCK                                            */</v>
      </c>
    </row>
    <row r="154" spans="2:43">
      <c r="B154" s="145"/>
      <c r="C154" s="56">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1</v>
      </c>
      <c r="AC154" s="137">
        <f t="shared" si="40"/>
        <v>1</v>
      </c>
      <c r="AD154" s="137">
        <f t="shared" si="40"/>
        <v>0</v>
      </c>
      <c r="AE154" s="137">
        <f t="shared" si="40"/>
        <v>0</v>
      </c>
      <c r="AF154" s="137">
        <f t="shared" si="40"/>
        <v>1</v>
      </c>
      <c r="AG154" s="137">
        <f t="shared" si="40"/>
        <v>1</v>
      </c>
      <c r="AH154" s="137">
        <f t="shared" si="40"/>
        <v>1</v>
      </c>
      <c r="AI154" s="137">
        <f t="shared" si="40"/>
        <v>1</v>
      </c>
      <c r="AJ154" s="56" t="str">
        <f t="shared" si="30"/>
        <v>ADVICE1</v>
      </c>
      <c r="AK154" s="69"/>
      <c r="AL154" s="69" t="str">
        <f t="shared" si="33"/>
        <v>CF</v>
      </c>
      <c r="AM154" s="71" t="str">
        <f t="shared" si="34"/>
        <v>00</v>
      </c>
      <c r="AN154" s="71" t="str">
        <f t="shared" si="35"/>
        <v>00</v>
      </c>
      <c r="AO154" s="71" t="str">
        <f t="shared" si="36"/>
        <v>00</v>
      </c>
      <c r="AQ154" t="str">
        <f t="shared" si="31"/>
        <v xml:space="preserve">    (U4)0x000000CFU,                                                           /* 18 ADVICE1                                         */</v>
      </c>
    </row>
    <row r="155" spans="2:43">
      <c r="B155" s="145"/>
      <c r="C155" s="56">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1</v>
      </c>
      <c r="AC155" s="137">
        <f t="shared" si="40"/>
        <v>1</v>
      </c>
      <c r="AD155" s="137">
        <f t="shared" si="40"/>
        <v>0</v>
      </c>
      <c r="AE155" s="137">
        <f t="shared" si="40"/>
        <v>0</v>
      </c>
      <c r="AF155" s="137">
        <f t="shared" si="40"/>
        <v>1</v>
      </c>
      <c r="AG155" s="137">
        <f t="shared" si="40"/>
        <v>1</v>
      </c>
      <c r="AH155" s="137">
        <f t="shared" si="40"/>
        <v>1</v>
      </c>
      <c r="AI155" s="137">
        <f t="shared" si="40"/>
        <v>1</v>
      </c>
      <c r="AJ155" s="56" t="str">
        <f t="shared" si="30"/>
        <v>ACTIVE</v>
      </c>
      <c r="AK155" s="69"/>
      <c r="AL155" s="69" t="str">
        <f t="shared" si="33"/>
        <v>CF</v>
      </c>
      <c r="AM155" s="71" t="str">
        <f t="shared" si="34"/>
        <v>00</v>
      </c>
      <c r="AN155" s="71" t="str">
        <f t="shared" si="35"/>
        <v>00</v>
      </c>
      <c r="AO155" s="71" t="str">
        <f t="shared" si="36"/>
        <v>00</v>
      </c>
      <c r="AQ155" t="str">
        <f t="shared" si="31"/>
        <v xml:space="preserve">    (U4)0x000000CFU,                                                           /* 19 ACTIVE                                          */</v>
      </c>
    </row>
    <row r="156" spans="2:43">
      <c r="B156" s="145"/>
      <c r="C156" s="56">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1</v>
      </c>
      <c r="AC156" s="137">
        <f t="shared" si="40"/>
        <v>1</v>
      </c>
      <c r="AD156" s="137">
        <f t="shared" si="40"/>
        <v>0</v>
      </c>
      <c r="AE156" s="137">
        <f t="shared" si="40"/>
        <v>0</v>
      </c>
      <c r="AF156" s="137">
        <f t="shared" si="40"/>
        <v>1</v>
      </c>
      <c r="AG156" s="137">
        <f t="shared" si="40"/>
        <v>1</v>
      </c>
      <c r="AH156" s="137">
        <f t="shared" si="40"/>
        <v>1</v>
      </c>
      <c r="AI156" s="137">
        <f t="shared" si="40"/>
        <v>1</v>
      </c>
      <c r="AJ156" s="56" t="str">
        <f t="shared" si="30"/>
        <v>DEACTIVE</v>
      </c>
      <c r="AK156" s="69"/>
      <c r="AL156" s="69" t="str">
        <f t="shared" si="33"/>
        <v>CF</v>
      </c>
      <c r="AM156" s="71" t="str">
        <f t="shared" si="34"/>
        <v>00</v>
      </c>
      <c r="AN156" s="71" t="str">
        <f t="shared" si="35"/>
        <v>00</v>
      </c>
      <c r="AO156" s="71" t="str">
        <f t="shared" si="36"/>
        <v>00</v>
      </c>
      <c r="AQ156" t="str">
        <f t="shared" si="31"/>
        <v xml:space="preserve">    (U4)0x000000CFU,                                                           /* 20 DEACTIVE                                        */</v>
      </c>
    </row>
    <row r="157" spans="2:43">
      <c r="B157" s="145"/>
      <c r="C157" s="56">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1</v>
      </c>
      <c r="AC157" s="137">
        <f t="shared" si="40"/>
        <v>1</v>
      </c>
      <c r="AD157" s="137">
        <f t="shared" si="40"/>
        <v>0</v>
      </c>
      <c r="AE157" s="137">
        <f t="shared" si="40"/>
        <v>0</v>
      </c>
      <c r="AF157" s="137">
        <f t="shared" si="40"/>
        <v>1</v>
      </c>
      <c r="AG157" s="137">
        <f t="shared" si="40"/>
        <v>1</v>
      </c>
      <c r="AH157" s="137">
        <f t="shared" si="40"/>
        <v>1</v>
      </c>
      <c r="AI157" s="137">
        <f t="shared" si="40"/>
        <v>1</v>
      </c>
      <c r="AJ157" s="56" t="str">
        <f t="shared" si="30"/>
        <v>ADVICE2</v>
      </c>
      <c r="AK157" s="69"/>
      <c r="AL157" s="69" t="str">
        <f t="shared" si="33"/>
        <v>CF</v>
      </c>
      <c r="AM157" s="71" t="str">
        <f t="shared" si="34"/>
        <v>00</v>
      </c>
      <c r="AN157" s="71" t="str">
        <f t="shared" si="35"/>
        <v>00</v>
      </c>
      <c r="AO157" s="71" t="str">
        <f t="shared" si="36"/>
        <v>00</v>
      </c>
      <c r="AQ157" t="str">
        <f t="shared" si="31"/>
        <v xml:space="preserve">    (U4)0x000000CFU,                                                           /* 21 ADVICE2                                         */</v>
      </c>
    </row>
    <row r="158" spans="2:43">
      <c r="B158" s="145"/>
      <c r="C158" s="56">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1</v>
      </c>
      <c r="AC158" s="137">
        <f t="shared" si="40"/>
        <v>1</v>
      </c>
      <c r="AD158" s="137">
        <f t="shared" si="40"/>
        <v>0</v>
      </c>
      <c r="AE158" s="137">
        <f t="shared" si="40"/>
        <v>0</v>
      </c>
      <c r="AF158" s="137">
        <f t="shared" si="40"/>
        <v>1</v>
      </c>
      <c r="AG158" s="137">
        <f t="shared" si="40"/>
        <v>1</v>
      </c>
      <c r="AH158" s="137">
        <f t="shared" si="40"/>
        <v>1</v>
      </c>
      <c r="AI158" s="137">
        <f t="shared" si="40"/>
        <v>1</v>
      </c>
      <c r="AJ158" s="56" t="str">
        <f t="shared" si="30"/>
        <v>MALFUNC</v>
      </c>
      <c r="AK158" s="69"/>
      <c r="AL158" s="69" t="str">
        <f t="shared" si="33"/>
        <v>CF</v>
      </c>
      <c r="AM158" s="71" t="str">
        <f t="shared" si="34"/>
        <v>00</v>
      </c>
      <c r="AN158" s="71" t="str">
        <f t="shared" si="35"/>
        <v>00</v>
      </c>
      <c r="AO158" s="71" t="str">
        <f t="shared" si="36"/>
        <v>00</v>
      </c>
      <c r="AQ158" t="str">
        <f t="shared" si="31"/>
        <v xml:space="preserve">    (U4)0x000000CFU,                                                           /* 22 MALFUNC                                         */</v>
      </c>
    </row>
    <row r="159" spans="2:43">
      <c r="B159" s="145"/>
      <c r="C159" s="56">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1</v>
      </c>
      <c r="AC159" s="137">
        <f t="shared" si="40"/>
        <v>1</v>
      </c>
      <c r="AD159" s="137">
        <f t="shared" si="40"/>
        <v>0</v>
      </c>
      <c r="AE159" s="137">
        <f t="shared" si="40"/>
        <v>0</v>
      </c>
      <c r="AF159" s="137">
        <f t="shared" si="40"/>
        <v>1</v>
      </c>
      <c r="AG159" s="137">
        <f t="shared" si="40"/>
        <v>1</v>
      </c>
      <c r="AH159" s="137">
        <f t="shared" si="40"/>
        <v>1</v>
      </c>
      <c r="AI159" s="137">
        <f t="shared" ref="AI159" si="41">IF(OR(AI29=0,AI29=1),1,0)</f>
        <v>1</v>
      </c>
      <c r="AJ159" s="56" t="str">
        <f t="shared" si="30"/>
        <v>UNRELABLE</v>
      </c>
      <c r="AK159" s="69"/>
      <c r="AL159" s="69" t="str">
        <f t="shared" si="33"/>
        <v>CF</v>
      </c>
      <c r="AM159" s="71" t="str">
        <f t="shared" si="34"/>
        <v>00</v>
      </c>
      <c r="AN159" s="71" t="str">
        <f t="shared" si="35"/>
        <v>00</v>
      </c>
      <c r="AO159" s="71" t="str">
        <f t="shared" si="36"/>
        <v>00</v>
      </c>
      <c r="AQ159" t="str">
        <f t="shared" si="31"/>
        <v xml:space="preserve">    (U4)0x000000CFU                                                            /* 23 UNRELABLE                                       */</v>
      </c>
    </row>
    <row r="160" spans="2:43">
      <c r="B160" s="145"/>
      <c r="C160" s="56">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0</v>
      </c>
      <c r="AF160" s="137">
        <f t="shared" si="42"/>
        <v>0</v>
      </c>
      <c r="AG160" s="137">
        <f t="shared" si="42"/>
        <v>0</v>
      </c>
      <c r="AH160" s="137">
        <f t="shared" si="42"/>
        <v>0</v>
      </c>
      <c r="AI160" s="137">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5"/>
      <c r="C161" s="56">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0</v>
      </c>
      <c r="AF161" s="137">
        <f t="shared" si="42"/>
        <v>0</v>
      </c>
      <c r="AG161" s="137">
        <f t="shared" si="42"/>
        <v>0</v>
      </c>
      <c r="AH161" s="137">
        <f t="shared" si="42"/>
        <v>0</v>
      </c>
      <c r="AI161" s="137">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5"/>
      <c r="C162" s="56">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0</v>
      </c>
      <c r="AF162" s="137">
        <f t="shared" si="42"/>
        <v>0</v>
      </c>
      <c r="AG162" s="137">
        <f t="shared" si="42"/>
        <v>0</v>
      </c>
      <c r="AH162" s="137">
        <f t="shared" si="42"/>
        <v>0</v>
      </c>
      <c r="AI162" s="137">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5"/>
      <c r="C163" s="56">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0</v>
      </c>
      <c r="AF163" s="137">
        <f t="shared" si="42"/>
        <v>0</v>
      </c>
      <c r="AG163" s="137">
        <f t="shared" si="42"/>
        <v>0</v>
      </c>
      <c r="AH163" s="137">
        <f t="shared" si="42"/>
        <v>0</v>
      </c>
      <c r="AI163" s="137">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5"/>
      <c r="C164" s="56">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0</v>
      </c>
      <c r="AF164" s="137">
        <f t="shared" si="42"/>
        <v>0</v>
      </c>
      <c r="AG164" s="137">
        <f t="shared" si="42"/>
        <v>0</v>
      </c>
      <c r="AH164" s="137">
        <f t="shared" si="42"/>
        <v>0</v>
      </c>
      <c r="AI164" s="137">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5"/>
      <c r="C165" s="56">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0</v>
      </c>
      <c r="AF165" s="137">
        <f t="shared" si="42"/>
        <v>0</v>
      </c>
      <c r="AG165" s="137">
        <f t="shared" si="42"/>
        <v>0</v>
      </c>
      <c r="AH165" s="137">
        <f t="shared" si="42"/>
        <v>0</v>
      </c>
      <c r="AI165" s="137">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5"/>
      <c r="C166" s="56">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0</v>
      </c>
      <c r="AF166" s="137">
        <f t="shared" si="42"/>
        <v>0</v>
      </c>
      <c r="AG166" s="137">
        <f t="shared" si="42"/>
        <v>0</v>
      </c>
      <c r="AH166" s="137">
        <f t="shared" si="42"/>
        <v>0</v>
      </c>
      <c r="AI166" s="137">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5"/>
      <c r="C167" s="56">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0</v>
      </c>
      <c r="AF167" s="137">
        <f t="shared" si="42"/>
        <v>0</v>
      </c>
      <c r="AG167" s="137">
        <f t="shared" si="42"/>
        <v>0</v>
      </c>
      <c r="AH167" s="137">
        <f t="shared" si="42"/>
        <v>0</v>
      </c>
      <c r="AI167" s="137">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5"/>
      <c r="C168" s="56">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5"/>
      <c r="C169" s="56">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5"/>
      <c r="C170" s="56">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5"/>
      <c r="C171" s="56">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5"/>
      <c r="C172" s="56">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5"/>
      <c r="C173" s="56">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5"/>
      <c r="C174" s="56">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5"/>
      <c r="C175" s="56">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5"/>
      <c r="C176" s="56">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5"/>
      <c r="C177" s="56">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5"/>
      <c r="C178" s="56">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5"/>
      <c r="C179" s="56">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5"/>
      <c r="C180" s="56">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5"/>
      <c r="C181" s="56">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5"/>
      <c r="C182" s="56">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5"/>
      <c r="C183" s="56">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5"/>
      <c r="C184" s="56">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5"/>
      <c r="C185" s="56">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5"/>
      <c r="C186" s="56">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5"/>
      <c r="C187" s="56">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5"/>
      <c r="C188" s="56">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5"/>
      <c r="C189" s="56">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5"/>
      <c r="C190" s="56">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5"/>
      <c r="C191" s="56">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5"/>
      <c r="C192" s="56">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5"/>
      <c r="C193" s="56">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5"/>
      <c r="C194" s="56">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5"/>
      <c r="C195" s="56">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5"/>
      <c r="C196" s="56">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5"/>
      <c r="C197" s="56">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5"/>
      <c r="C198" s="56">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6"/>
      <c r="C199" s="56">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L3:AA3 D6:AJ69" name="Table作成編集範囲"/>
    <protectedRange sqref="B3" name="Table作成編集範囲_1"/>
    <protectedRange sqref="AB3:AI3" name="Table作成編集範囲_1_1"/>
  </protectedRanges>
  <mergeCells count="6">
    <mergeCell ref="C2:C3"/>
    <mergeCell ref="AJ2:AJ3"/>
    <mergeCell ref="A4:B5"/>
    <mergeCell ref="AB3:AC3"/>
    <mergeCell ref="AD3:AE3"/>
    <mergeCell ref="AF3:AI3"/>
  </mergeCells>
  <phoneticPr fontId="2"/>
  <conditionalFormatting sqref="D6:AI69">
    <cfRule type="cellIs" dxfId="8" priority="1" operator="equal">
      <formula>1</formula>
    </cfRule>
    <cfRule type="cellIs" dxfId="7" priority="2" operator="equal">
      <formula>"×"</formula>
    </cfRule>
  </conditionalFormatting>
  <conditionalFormatting sqref="AR5:AS70">
    <cfRule type="expression" dxfId="6" priority="29">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6" t="s">
        <v>123</v>
      </c>
      <c r="C2" s="343" t="s">
        <v>85</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45" t="s">
        <v>55</v>
      </c>
    </row>
    <row r="3" spans="1:49" ht="213" customHeight="1" thickBot="1">
      <c r="B3" s="212" t="str">
        <f>IF(OR(IF(COUNTIF(D6:AC69,"0")&lt;&gt;0,TRUE,FALSE),IF(COUNTIF(D6:AC69,"1")&lt;&gt;0,TRUE,FALSE)),"Search Table","Index Table")</f>
        <v>Search Table</v>
      </c>
      <c r="C3" s="344"/>
      <c r="D3" s="138" t="s">
        <v>65</v>
      </c>
      <c r="E3" s="138" t="s">
        <v>70</v>
      </c>
      <c r="F3" s="138" t="s">
        <v>53</v>
      </c>
      <c r="G3" s="138" t="s">
        <v>52</v>
      </c>
      <c r="H3" s="138" t="s">
        <v>121</v>
      </c>
      <c r="I3" s="138" t="s">
        <v>120</v>
      </c>
      <c r="J3" s="138" t="s">
        <v>125</v>
      </c>
      <c r="K3" s="138" t="s">
        <v>124</v>
      </c>
      <c r="L3" s="139" t="s">
        <v>70</v>
      </c>
      <c r="M3" s="139" t="s">
        <v>66</v>
      </c>
      <c r="N3" s="139" t="s">
        <v>66</v>
      </c>
      <c r="O3" s="139" t="s">
        <v>66</v>
      </c>
      <c r="P3" s="139" t="s">
        <v>66</v>
      </c>
      <c r="Q3" s="139" t="s">
        <v>66</v>
      </c>
      <c r="R3" s="139" t="s">
        <v>66</v>
      </c>
      <c r="S3" s="139" t="s">
        <v>66</v>
      </c>
      <c r="T3" s="139" t="s">
        <v>66</v>
      </c>
      <c r="U3" s="139" t="s">
        <v>66</v>
      </c>
      <c r="V3" s="139" t="s">
        <v>66</v>
      </c>
      <c r="W3" s="139" t="s">
        <v>66</v>
      </c>
      <c r="X3" s="139" t="s">
        <v>66</v>
      </c>
      <c r="Y3" s="139" t="s">
        <v>66</v>
      </c>
      <c r="Z3" s="139" t="s">
        <v>66</v>
      </c>
      <c r="AA3" s="139" t="s">
        <v>66</v>
      </c>
      <c r="AB3" s="139" t="s">
        <v>66</v>
      </c>
      <c r="AC3" s="139" t="s">
        <v>66</v>
      </c>
      <c r="AD3" s="351" t="s">
        <v>282</v>
      </c>
      <c r="AE3" s="353"/>
      <c r="AF3" s="351" t="s">
        <v>286</v>
      </c>
      <c r="AG3" s="352"/>
      <c r="AH3" s="352"/>
      <c r="AI3" s="353"/>
      <c r="AJ3" s="346"/>
      <c r="AR3" s="103" t="s">
        <v>96</v>
      </c>
    </row>
    <row r="4" spans="1:49" ht="14.25" thickBot="1">
      <c r="A4" s="347" t="s">
        <v>67</v>
      </c>
      <c r="B4" s="348"/>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141"/>
      <c r="AR4" s="91" t="s">
        <v>83</v>
      </c>
      <c r="AS4" s="92"/>
      <c r="AT4" s="92"/>
      <c r="AU4" s="92"/>
      <c r="AV4" s="92"/>
      <c r="AW4" s="93"/>
    </row>
    <row r="5" spans="1:49" ht="14.25" thickBot="1">
      <c r="A5" s="349"/>
      <c r="B5" s="350"/>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142"/>
      <c r="AR5" s="94" t="str">
        <f ca="1">"static const U4  "&amp;AW8&amp;"["&amp;AW10&amp;"]"&amp;" = {"</f>
        <v>static const U4  u4_sp_ALERT_C_EPB_WRN_BAT_CRIT[ALERT_C_EPB_WRN_BAT_NUM_DST] = {</v>
      </c>
      <c r="AS5" s="94" t="str">
        <f ca="1">"static const U4  "&amp;$AW$9&amp;"["&amp;$AW$10&amp;"] = {"</f>
        <v>static const U4  u4_sp_ALERT_C_EPB_WRN_BAT_MASK[ALERT_C_EPB_WRN_BAT_NUM_DST] = {</v>
      </c>
      <c r="AT5" s="94" t="str">
        <f ca="1">"static const U1  "&amp;$AW$11&amp;"["&amp;$AW$10&amp;"] = {"</f>
        <v>static const U1  u1_sp_ALERT_C_EPB_WRN_BAT_DST[ALERT_C_EPB_WRN_BAT_NUM_DST] = {</v>
      </c>
      <c r="AU5" s="94" t="str">
        <f ca="1">"const ST_ALERT_MTRX "&amp;$AW$12&amp;" = {"</f>
        <v>const ST_ALERT_MTRX st_gp_ALERT_C_EPB_MTRX[4] = {</v>
      </c>
      <c r="AV5" s="74" t="str">
        <f ca="1">"#define "&amp;AW10&amp;REPT(" ",41-LEN(AW10))&amp;"("&amp;AW13&amp;"U)"</f>
        <v>#define ALERT_C_EPB_WRN_BAT_NUM_DST              (6U)</v>
      </c>
      <c r="AW5" s="75"/>
    </row>
    <row r="6" spans="1:49">
      <c r="B6" s="145" t="str">
        <f ca="1">"Table "&amp;$AW$6</f>
        <v>Table WRN_BAT</v>
      </c>
      <c r="C6" s="61">
        <f>ROW()-ROW($C$6)</f>
        <v>0</v>
      </c>
      <c r="D6" s="140" t="s">
        <v>71</v>
      </c>
      <c r="E6" s="140" t="s">
        <v>71</v>
      </c>
      <c r="F6" s="140" t="s">
        <v>71</v>
      </c>
      <c r="G6" s="140" t="s">
        <v>71</v>
      </c>
      <c r="H6" s="140" t="s">
        <v>71</v>
      </c>
      <c r="I6" s="140" t="s">
        <v>71</v>
      </c>
      <c r="J6" s="140">
        <v>1</v>
      </c>
      <c r="K6" s="140" t="s">
        <v>287</v>
      </c>
      <c r="L6" s="140" t="s">
        <v>287</v>
      </c>
      <c r="M6" s="140" t="s">
        <v>287</v>
      </c>
      <c r="N6" s="140" t="s">
        <v>287</v>
      </c>
      <c r="O6" s="140" t="s">
        <v>287</v>
      </c>
      <c r="P6" s="140" t="s">
        <v>287</v>
      </c>
      <c r="Q6" s="140" t="s">
        <v>287</v>
      </c>
      <c r="R6" s="140" t="s">
        <v>287</v>
      </c>
      <c r="S6" s="140" t="s">
        <v>287</v>
      </c>
      <c r="T6" s="140" t="s">
        <v>287</v>
      </c>
      <c r="U6" s="140" t="s">
        <v>287</v>
      </c>
      <c r="V6" s="140" t="s">
        <v>287</v>
      </c>
      <c r="W6" s="140" t="s">
        <v>287</v>
      </c>
      <c r="X6" s="140" t="s">
        <v>287</v>
      </c>
      <c r="Y6" s="140" t="s">
        <v>287</v>
      </c>
      <c r="Z6" s="140" t="s">
        <v>287</v>
      </c>
      <c r="AA6" s="140" t="s">
        <v>287</v>
      </c>
      <c r="AB6" s="140" t="s">
        <v>287</v>
      </c>
      <c r="AC6" s="140" t="s">
        <v>287</v>
      </c>
      <c r="AD6" s="140">
        <v>0</v>
      </c>
      <c r="AE6" s="143">
        <v>0</v>
      </c>
      <c r="AF6" s="143">
        <v>0</v>
      </c>
      <c r="AG6" s="143">
        <v>0</v>
      </c>
      <c r="AH6" s="143">
        <v>0</v>
      </c>
      <c r="AI6" s="143">
        <v>1</v>
      </c>
      <c r="AJ6" s="60" t="s">
        <v>249</v>
      </c>
      <c r="AL6" t="str">
        <f t="shared" ref="AL6:AL69" ca="1" si="0">IF($AJ6="UNKNOWN","    (U1)ALERT_REQ_UNKNOWN","    (U1)"&amp;"ALERT_REQ_"&amp;$AW$17&amp;"_"&amp;IF($AW$6&lt;&gt;$AW$17,$AW$6&amp;"_","")&amp;AJ6)</f>
        <v xml:space="preserve">    (U1)ALERT_REQ_C_EPB_WRN_BAT_ADVICE1</v>
      </c>
      <c r="AR6" s="72" t="str">
        <f>IF(AQ71&lt;&gt;"",AQ71,IF(AQ70&lt;&gt;"","};",""))</f>
        <v xml:space="preserve">    (U4)0x02000001U,                                                           /* 00 ADVICE1                                         */</v>
      </c>
      <c r="AS6" s="72" t="str">
        <f>IF(AQ136&lt;&gt;"",AQ136,IF(AQ135&lt;&gt;"","};",""))</f>
        <v xml:space="preserve">    (U4)0x0200003FU,                                                           /* 00 ADVICE1                                         */</v>
      </c>
      <c r="AT6" s="72" t="str">
        <f t="shared" ref="AT6:AT69" ca="1" si="1">IF(AJ6&lt;&gt;"",AL6&amp;IF(AJ7&lt;&gt;"",","," ")&amp;REPT(" ",78-LEN(AL6))&amp;"/* "&amp;IF(C6&lt;10,"0"&amp;C6,C6)&amp;" "&amp;AJ6&amp;REPT(" ",48-LEN(AJ6))&amp;"*/",IF(AJ5&lt;&gt;"","};",""))</f>
        <v xml:space="preserve">    (U1)ALERT_REQ_C_EPB_WRN_BAT_ADVICE1,                                       /* 00 ADVICE1                                         */</v>
      </c>
      <c r="AU6" s="72" t="s">
        <v>471</v>
      </c>
      <c r="AV6" s="57" t="s">
        <v>72</v>
      </c>
      <c r="AW6" s="76" t="str">
        <f ca="1">UPPER(RIGHT(CELL("filename",A1),LEN(CELL("filename",A1))-FIND("]",CELL("filename",A1))))</f>
        <v>WRN_BAT</v>
      </c>
    </row>
    <row r="7" spans="1:49">
      <c r="B7" s="145"/>
      <c r="C7" s="56">
        <f t="shared" ref="C7:C69" si="2">ROW()-ROW($C$6)</f>
        <v>1</v>
      </c>
      <c r="D7" s="70" t="s">
        <v>71</v>
      </c>
      <c r="E7" s="70" t="s">
        <v>71</v>
      </c>
      <c r="F7" s="70" t="s">
        <v>71</v>
      </c>
      <c r="G7" s="70" t="s">
        <v>71</v>
      </c>
      <c r="H7" s="70" t="s">
        <v>71</v>
      </c>
      <c r="I7" s="70" t="s">
        <v>71</v>
      </c>
      <c r="J7" s="70">
        <v>1</v>
      </c>
      <c r="K7" s="140" t="s">
        <v>287</v>
      </c>
      <c r="L7" s="70" t="s">
        <v>287</v>
      </c>
      <c r="M7" s="70" t="s">
        <v>287</v>
      </c>
      <c r="N7" s="70" t="s">
        <v>287</v>
      </c>
      <c r="O7" s="70" t="s">
        <v>287</v>
      </c>
      <c r="P7" s="70" t="s">
        <v>287</v>
      </c>
      <c r="Q7" s="70" t="s">
        <v>287</v>
      </c>
      <c r="R7" s="70" t="s">
        <v>287</v>
      </c>
      <c r="S7" s="70" t="s">
        <v>287</v>
      </c>
      <c r="T7" s="70" t="s">
        <v>287</v>
      </c>
      <c r="U7" s="70" t="s">
        <v>287</v>
      </c>
      <c r="V7" s="70" t="s">
        <v>287</v>
      </c>
      <c r="W7" s="70" t="s">
        <v>287</v>
      </c>
      <c r="X7" s="70" t="s">
        <v>287</v>
      </c>
      <c r="Y7" s="70" t="s">
        <v>287</v>
      </c>
      <c r="Z7" s="70" t="s">
        <v>287</v>
      </c>
      <c r="AA7" s="70" t="s">
        <v>287</v>
      </c>
      <c r="AB7" s="70" t="s">
        <v>287</v>
      </c>
      <c r="AC7" s="70" t="s">
        <v>287</v>
      </c>
      <c r="AD7" s="70">
        <v>0</v>
      </c>
      <c r="AE7" s="143">
        <v>0</v>
      </c>
      <c r="AF7" s="143">
        <v>0</v>
      </c>
      <c r="AG7" s="143">
        <v>0</v>
      </c>
      <c r="AH7" s="143">
        <v>1</v>
      </c>
      <c r="AI7" s="143">
        <v>0</v>
      </c>
      <c r="AJ7" s="60" t="s">
        <v>274</v>
      </c>
      <c r="AL7" t="str">
        <f t="shared" ca="1" si="0"/>
        <v xml:space="preserve">    (U1)ALERT_REQ_C_EPB_WRN_BAT_AUTOLOCK</v>
      </c>
      <c r="AR7" s="72" t="str">
        <f t="shared" ref="AR7:AR70" si="3">IF(AQ72&lt;&gt;"",AQ72,IF(AQ71&lt;&gt;"","};",""))</f>
        <v xml:space="preserve">    (U4)0x02000002U,                                                           /* 01 AUTOLOCK                                        */</v>
      </c>
      <c r="AS7" s="72" t="str">
        <f t="shared" ref="AS7:AS70" si="4">IF(AQ137&lt;&gt;"",AQ137,IF(AQ136&lt;&gt;"","};",""))</f>
        <v xml:space="preserve">    (U4)0x0200003FU,                                                           /* 01 AUTOLOCK                                        */</v>
      </c>
      <c r="AT7" s="72" t="str">
        <f t="shared" ca="1" si="1"/>
        <v xml:space="preserve">    (U1)ALERT_REQ_C_EPB_WRN_BAT_AUTOLOCK,                                      /* 01 AUTOLOCK                                        */</v>
      </c>
      <c r="AU7" s="72" t="str">
        <f ca="1">"        &amp;"&amp;$AW$14&amp;","&amp;REPT(" ",69-LEN($AW$14))&amp;"/* fp_u4_SRC_CHK                                      */"</f>
        <v xml:space="preserve">        &amp;u4_s_AlertC_epbWrnBatSrcchk,                                          /* fp_u4_SRC_CHK                                      */</v>
      </c>
      <c r="AV7" s="58" t="s">
        <v>73</v>
      </c>
      <c r="AW7" s="144">
        <f>IF(B3="Search Table",1,0)</f>
        <v>1</v>
      </c>
    </row>
    <row r="8" spans="1:49">
      <c r="B8" s="145"/>
      <c r="C8" s="56">
        <f t="shared" si="2"/>
        <v>2</v>
      </c>
      <c r="D8" s="70" t="s">
        <v>71</v>
      </c>
      <c r="E8" s="70" t="s">
        <v>71</v>
      </c>
      <c r="F8" s="70" t="s">
        <v>71</v>
      </c>
      <c r="G8" s="70" t="s">
        <v>71</v>
      </c>
      <c r="H8" s="70" t="s">
        <v>71</v>
      </c>
      <c r="I8" s="70" t="s">
        <v>71</v>
      </c>
      <c r="J8" s="70">
        <v>1</v>
      </c>
      <c r="K8" s="70" t="s">
        <v>287</v>
      </c>
      <c r="L8" s="70" t="s">
        <v>287</v>
      </c>
      <c r="M8" s="70" t="s">
        <v>287</v>
      </c>
      <c r="N8" s="70" t="s">
        <v>287</v>
      </c>
      <c r="O8" s="70" t="s">
        <v>287</v>
      </c>
      <c r="P8" s="70" t="s">
        <v>287</v>
      </c>
      <c r="Q8" s="70" t="s">
        <v>287</v>
      </c>
      <c r="R8" s="70" t="s">
        <v>287</v>
      </c>
      <c r="S8" s="70" t="s">
        <v>287</v>
      </c>
      <c r="T8" s="70" t="s">
        <v>287</v>
      </c>
      <c r="U8" s="70" t="s">
        <v>287</v>
      </c>
      <c r="V8" s="70" t="s">
        <v>287</v>
      </c>
      <c r="W8" s="70" t="s">
        <v>287</v>
      </c>
      <c r="X8" s="70" t="s">
        <v>287</v>
      </c>
      <c r="Y8" s="70" t="s">
        <v>287</v>
      </c>
      <c r="Z8" s="70" t="s">
        <v>287</v>
      </c>
      <c r="AA8" s="70" t="s">
        <v>287</v>
      </c>
      <c r="AB8" s="70" t="s">
        <v>287</v>
      </c>
      <c r="AC8" s="70" t="s">
        <v>287</v>
      </c>
      <c r="AD8" s="70">
        <v>0</v>
      </c>
      <c r="AE8" s="143">
        <v>0</v>
      </c>
      <c r="AF8" s="143">
        <v>1</v>
      </c>
      <c r="AG8" s="143">
        <v>0</v>
      </c>
      <c r="AH8" s="143">
        <v>0</v>
      </c>
      <c r="AI8" s="143">
        <v>0</v>
      </c>
      <c r="AJ8" s="24" t="s">
        <v>254</v>
      </c>
      <c r="AL8" t="str">
        <f t="shared" ca="1" si="0"/>
        <v xml:space="preserve">    (U1)ALERT_REQ_C_EPB_WRN_BAT_ADVICE2</v>
      </c>
      <c r="AR8" s="72" t="str">
        <f t="shared" si="3"/>
        <v xml:space="preserve">    (U4)0x02000008U,                                                           /* 02 ADVICE2                                         */</v>
      </c>
      <c r="AS8" s="72" t="str">
        <f t="shared" si="4"/>
        <v xml:space="preserve">    (U4)0x0200003FU,                                                           /* 02 ADVICE2                                         */</v>
      </c>
      <c r="AT8" s="72" t="str">
        <f ca="1">IF(AJ8&lt;&gt;"",AL8&amp;IF(AJ9&lt;&gt;"",","," ")&amp;REPT(" ",78-LEN(AL8))&amp;"/* "&amp;IF(C8&lt;10,"0"&amp;C8,C8)&amp;" "&amp;AJ8&amp;REPT(" ",48-LEN(AJ8))&amp;"*/",IF(AJ7&lt;&gt;"","};",""))</f>
        <v xml:space="preserve">    (U1)ALERT_REQ_C_EPB_WRN_BAT_ADVICE2,                                       /* 02 ADVICE2                                         */</v>
      </c>
      <c r="AU8" s="72" t="str">
        <f ca="1">IF($AW$15&lt;&gt;"NULL","        &amp;"&amp;$AW$15&amp;","&amp;REPT(" ",69-LEN($AW$15))&amp;"/* fp_vd_XDST                                         */","        vdp_PTR_NA,                                                            /* fp_vd_XDST                                         */")</f>
        <v xml:space="preserve">        vdp_PTR_NA,                                                            /* fp_vd_XDST                                         */</v>
      </c>
      <c r="AV8" s="58" t="s">
        <v>74</v>
      </c>
      <c r="AW8" s="77" t="str">
        <f ca="1">"u4_sp_ALERT_"&amp;IF(AW6&lt;&gt;AW17,$AW$17&amp;"_"&amp;$AW$6,AW17)&amp;"_CRIT"</f>
        <v>u4_sp_ALERT_C_EPB_WRN_BAT_CRIT</v>
      </c>
    </row>
    <row r="9" spans="1:49">
      <c r="B9" s="145"/>
      <c r="C9" s="56">
        <f t="shared" si="2"/>
        <v>3</v>
      </c>
      <c r="D9" s="70" t="s">
        <v>71</v>
      </c>
      <c r="E9" s="70" t="s">
        <v>71</v>
      </c>
      <c r="F9" s="70" t="s">
        <v>71</v>
      </c>
      <c r="G9" s="70" t="s">
        <v>71</v>
      </c>
      <c r="H9" s="70" t="s">
        <v>71</v>
      </c>
      <c r="I9" s="70" t="s">
        <v>71</v>
      </c>
      <c r="J9" s="70">
        <v>1</v>
      </c>
      <c r="K9" s="70" t="s">
        <v>287</v>
      </c>
      <c r="L9" s="70" t="s">
        <v>287</v>
      </c>
      <c r="M9" s="70" t="s">
        <v>287</v>
      </c>
      <c r="N9" s="70" t="s">
        <v>287</v>
      </c>
      <c r="O9" s="70" t="s">
        <v>287</v>
      </c>
      <c r="P9" s="70" t="s">
        <v>287</v>
      </c>
      <c r="Q9" s="70" t="s">
        <v>287</v>
      </c>
      <c r="R9" s="70" t="s">
        <v>287</v>
      </c>
      <c r="S9" s="70" t="s">
        <v>287</v>
      </c>
      <c r="T9" s="70" t="s">
        <v>287</v>
      </c>
      <c r="U9" s="70" t="s">
        <v>287</v>
      </c>
      <c r="V9" s="70" t="s">
        <v>287</v>
      </c>
      <c r="W9" s="70" t="s">
        <v>287</v>
      </c>
      <c r="X9" s="70" t="s">
        <v>287</v>
      </c>
      <c r="Y9" s="70" t="s">
        <v>287</v>
      </c>
      <c r="Z9" s="70" t="s">
        <v>287</v>
      </c>
      <c r="AA9" s="70" t="s">
        <v>287</v>
      </c>
      <c r="AB9" s="70" t="s">
        <v>287</v>
      </c>
      <c r="AC9" s="70" t="s">
        <v>287</v>
      </c>
      <c r="AD9" s="70">
        <v>0</v>
      </c>
      <c r="AE9" s="143">
        <v>0</v>
      </c>
      <c r="AF9" s="143">
        <v>1</v>
      </c>
      <c r="AG9" s="143">
        <v>0</v>
      </c>
      <c r="AH9" s="143">
        <v>0</v>
      </c>
      <c r="AI9" s="143">
        <v>1</v>
      </c>
      <c r="AJ9" s="24" t="s">
        <v>276</v>
      </c>
      <c r="AL9" t="str">
        <f t="shared" ca="1" si="0"/>
        <v xml:space="preserve">    (U1)ALERT_REQ_C_EPB_WRN_BAT_NOTUSE1</v>
      </c>
      <c r="AR9" s="72" t="str">
        <f t="shared" si="3"/>
        <v xml:space="preserve">    (U4)0x02000009U,                                                           /* 03 NOTUSE1                                         */</v>
      </c>
      <c r="AS9" s="72" t="str">
        <f t="shared" si="4"/>
        <v xml:space="preserve">    (U4)0x0200003FU,                                                           /* 03 NOTUSE1                                         */</v>
      </c>
      <c r="AT9" s="72" t="str">
        <f t="shared" ca="1" si="1"/>
        <v xml:space="preserve">    (U1)ALERT_REQ_C_EPB_WRN_BAT_NOTUSE1,                                       /* 03 NOTUSE1                                         */</v>
      </c>
      <c r="AU9" s="72"/>
      <c r="AV9" s="58" t="s">
        <v>75</v>
      </c>
      <c r="AW9" s="77" t="str">
        <f ca="1">"u4_sp_ALERT_"&amp;IF(AW6&lt;&gt;AW17,$AW$17&amp;"_"&amp;$AW$6,AW17)&amp;"_MASK"</f>
        <v>u4_sp_ALERT_C_EPB_WRN_BAT_MASK</v>
      </c>
    </row>
    <row r="10" spans="1:49">
      <c r="B10" s="145"/>
      <c r="C10" s="56">
        <f t="shared" si="2"/>
        <v>4</v>
      </c>
      <c r="D10" s="70" t="s">
        <v>71</v>
      </c>
      <c r="E10" s="70" t="s">
        <v>71</v>
      </c>
      <c r="F10" s="70" t="s">
        <v>71</v>
      </c>
      <c r="G10" s="70" t="s">
        <v>71</v>
      </c>
      <c r="H10" s="70" t="s">
        <v>71</v>
      </c>
      <c r="I10" s="70" t="s">
        <v>71</v>
      </c>
      <c r="J10" s="70">
        <v>1</v>
      </c>
      <c r="K10" s="70" t="s">
        <v>287</v>
      </c>
      <c r="L10" s="70" t="s">
        <v>287</v>
      </c>
      <c r="M10" s="70" t="s">
        <v>287</v>
      </c>
      <c r="N10" s="70" t="s">
        <v>287</v>
      </c>
      <c r="O10" s="70" t="s">
        <v>287</v>
      </c>
      <c r="P10" s="70" t="s">
        <v>287</v>
      </c>
      <c r="Q10" s="70" t="s">
        <v>287</v>
      </c>
      <c r="R10" s="70" t="s">
        <v>287</v>
      </c>
      <c r="S10" s="70" t="s">
        <v>287</v>
      </c>
      <c r="T10" s="70" t="s">
        <v>287</v>
      </c>
      <c r="U10" s="70" t="s">
        <v>287</v>
      </c>
      <c r="V10" s="70" t="s">
        <v>287</v>
      </c>
      <c r="W10" s="70" t="s">
        <v>287</v>
      </c>
      <c r="X10" s="70" t="s">
        <v>287</v>
      </c>
      <c r="Y10" s="70" t="s">
        <v>287</v>
      </c>
      <c r="Z10" s="70" t="s">
        <v>287</v>
      </c>
      <c r="AA10" s="70" t="s">
        <v>287</v>
      </c>
      <c r="AB10" s="70" t="s">
        <v>287</v>
      </c>
      <c r="AC10" s="70" t="s">
        <v>287</v>
      </c>
      <c r="AD10" s="70">
        <v>0</v>
      </c>
      <c r="AE10" s="143">
        <v>0</v>
      </c>
      <c r="AF10" s="143">
        <v>1</v>
      </c>
      <c r="AG10" s="143">
        <v>0</v>
      </c>
      <c r="AH10" s="143">
        <v>1</v>
      </c>
      <c r="AI10" s="143">
        <v>0</v>
      </c>
      <c r="AJ10" s="60" t="s">
        <v>278</v>
      </c>
      <c r="AL10" t="str">
        <f t="shared" ca="1" si="0"/>
        <v xml:space="preserve">    (U1)ALERT_REQ_C_EPB_WRN_BAT_NOTUSE2</v>
      </c>
      <c r="AR10" s="72" t="str">
        <f t="shared" si="3"/>
        <v xml:space="preserve">    (U4)0x0200000AU,                                                           /* 04 NOTUSE2                                         */</v>
      </c>
      <c r="AS10" s="72" t="str">
        <f t="shared" si="4"/>
        <v xml:space="preserve">    (U4)0x0200003FU,                                                           /* 04 NOTUSE2                                         */</v>
      </c>
      <c r="AT10" s="72" t="str">
        <f t="shared" ca="1" si="1"/>
        <v xml:space="preserve">    (U1)ALERT_REQ_C_EPB_WRN_BAT_NOTUSE2,                                       /* 04 NOTUSE2                                         */</v>
      </c>
      <c r="AU10" s="72" t="str">
        <f ca="1">IF($AW$7=1,"        &amp;"&amp;$AW$9&amp;"[0],"&amp;REPT(" ",66-LEN($AW$9))&amp;"/* u4p_MASK                                           */","        (const U4 *)vdp_PTR_NA,                                                /* u4p_MASK                                           */")</f>
        <v xml:space="preserve">        &amp;u4_sp_ALERT_C_EPB_WRN_BAT_MASK[0],                                    /* u4p_MASK                                           */</v>
      </c>
      <c r="AV10" s="58" t="s">
        <v>76</v>
      </c>
      <c r="AW10" s="77" t="str">
        <f ca="1">"ALERT_"&amp;IF(AW6&lt;&gt;AW17,$AW$17&amp;"_"&amp;$AW$6,AW17)&amp;"_NUM_DST"</f>
        <v>ALERT_C_EPB_WRN_BAT_NUM_DST</v>
      </c>
    </row>
    <row r="11" spans="1:49">
      <c r="B11" s="145"/>
      <c r="C11" s="56">
        <f t="shared" si="2"/>
        <v>5</v>
      </c>
      <c r="D11" s="70" t="s">
        <v>71</v>
      </c>
      <c r="E11" s="70" t="s">
        <v>71</v>
      </c>
      <c r="F11" s="70" t="s">
        <v>71</v>
      </c>
      <c r="G11" s="70" t="s">
        <v>71</v>
      </c>
      <c r="H11" s="70" t="s">
        <v>71</v>
      </c>
      <c r="I11" s="70" t="s">
        <v>71</v>
      </c>
      <c r="J11" s="70">
        <v>1</v>
      </c>
      <c r="K11" s="70" t="s">
        <v>287</v>
      </c>
      <c r="L11" s="70" t="s">
        <v>287</v>
      </c>
      <c r="M11" s="70" t="s">
        <v>287</v>
      </c>
      <c r="N11" s="70" t="s">
        <v>287</v>
      </c>
      <c r="O11" s="70" t="s">
        <v>287</v>
      </c>
      <c r="P11" s="70" t="s">
        <v>287</v>
      </c>
      <c r="Q11" s="70" t="s">
        <v>287</v>
      </c>
      <c r="R11" s="70" t="s">
        <v>287</v>
      </c>
      <c r="S11" s="70" t="s">
        <v>287</v>
      </c>
      <c r="T11" s="70" t="s">
        <v>287</v>
      </c>
      <c r="U11" s="70" t="s">
        <v>287</v>
      </c>
      <c r="V11" s="70" t="s">
        <v>287</v>
      </c>
      <c r="W11" s="70" t="s">
        <v>287</v>
      </c>
      <c r="X11" s="70" t="s">
        <v>287</v>
      </c>
      <c r="Y11" s="70" t="s">
        <v>287</v>
      </c>
      <c r="Z11" s="70" t="s">
        <v>287</v>
      </c>
      <c r="AA11" s="70" t="s">
        <v>287</v>
      </c>
      <c r="AB11" s="70" t="s">
        <v>287</v>
      </c>
      <c r="AC11" s="70" t="s">
        <v>287</v>
      </c>
      <c r="AD11" s="70">
        <v>0</v>
      </c>
      <c r="AE11" s="143">
        <v>0</v>
      </c>
      <c r="AF11" s="143">
        <v>1</v>
      </c>
      <c r="AG11" s="143">
        <v>1</v>
      </c>
      <c r="AH11" s="143">
        <v>0</v>
      </c>
      <c r="AI11" s="143">
        <v>0</v>
      </c>
      <c r="AJ11" s="60" t="s">
        <v>280</v>
      </c>
      <c r="AL11" t="str">
        <f t="shared" ca="1" si="0"/>
        <v xml:space="preserve">    (U1)ALERT_REQ_C_EPB_WRN_BAT_STOPPED</v>
      </c>
      <c r="AR11" s="72" t="str">
        <f t="shared" si="3"/>
        <v xml:space="preserve">    (U4)0x0200000CU                                                            /* 05 STOPPED                                         */</v>
      </c>
      <c r="AS11" s="72" t="str">
        <f t="shared" si="4"/>
        <v xml:space="preserve">    (U4)0x0200003FU                                                            /* 05 STOPPED                                         */</v>
      </c>
      <c r="AT11" s="72" t="str">
        <f t="shared" ca="1" si="1"/>
        <v xml:space="preserve">    (U1)ALERT_REQ_C_EPB_WRN_BAT_STOPPED                                        /* 05 STOPPED                                         */</v>
      </c>
      <c r="AU11" s="72" t="str">
        <f ca="1">IF($AW$7=1,"        &amp;"&amp;$AW$8&amp;"[0],"&amp;REPT(" ",66-LEN($AW$8))&amp;"/* u4p_CRIT                                           */","        (const U4 *)vdp_PTR_NA,                                                /* u4p_CRIT                                           */")</f>
        <v xml:space="preserve">        &amp;u4_sp_ALERT_C_EPB_WRN_BAT_CRIT[0],                                    /* u4p_CRIT                                           */</v>
      </c>
      <c r="AV11" s="58" t="s">
        <v>77</v>
      </c>
      <c r="AW11" s="77" t="str">
        <f ca="1">"u1_sp_ALERT_"&amp;IF(AW6&lt;&gt;AW17,$AW$17&amp;"_"&amp;$AW$6,AW17)&amp;"_DST"</f>
        <v>u1_sp_ALERT_C_EPB_WRN_BAT_DST</v>
      </c>
    </row>
    <row r="12" spans="1:49">
      <c r="B12" s="145"/>
      <c r="C12" s="56">
        <f t="shared" si="2"/>
        <v>6</v>
      </c>
      <c r="D12" s="70" t="s">
        <v>71</v>
      </c>
      <c r="E12" s="70" t="s">
        <v>71</v>
      </c>
      <c r="F12" s="70" t="s">
        <v>71</v>
      </c>
      <c r="G12" s="70" t="s">
        <v>71</v>
      </c>
      <c r="H12" s="70" t="s">
        <v>71</v>
      </c>
      <c r="I12" s="70" t="s">
        <v>71</v>
      </c>
      <c r="J12" s="70" t="s">
        <v>71</v>
      </c>
      <c r="K12" s="70" t="s">
        <v>71</v>
      </c>
      <c r="L12" s="70" t="s">
        <v>71</v>
      </c>
      <c r="M12" s="70" t="s">
        <v>71</v>
      </c>
      <c r="N12" s="70" t="s">
        <v>71</v>
      </c>
      <c r="O12" s="70" t="s">
        <v>71</v>
      </c>
      <c r="P12" s="70" t="s">
        <v>71</v>
      </c>
      <c r="Q12" s="70" t="s">
        <v>71</v>
      </c>
      <c r="R12" s="70" t="s">
        <v>71</v>
      </c>
      <c r="S12" s="70" t="s">
        <v>71</v>
      </c>
      <c r="T12" s="70" t="s">
        <v>71</v>
      </c>
      <c r="U12" s="70" t="s">
        <v>71</v>
      </c>
      <c r="V12" s="70" t="s">
        <v>71</v>
      </c>
      <c r="W12" s="70" t="s">
        <v>71</v>
      </c>
      <c r="X12" s="70" t="s">
        <v>71</v>
      </c>
      <c r="Y12" s="70" t="s">
        <v>71</v>
      </c>
      <c r="Z12" s="70" t="s">
        <v>71</v>
      </c>
      <c r="AA12" s="70" t="s">
        <v>71</v>
      </c>
      <c r="AB12" s="70" t="s">
        <v>71</v>
      </c>
      <c r="AC12" s="70" t="s">
        <v>71</v>
      </c>
      <c r="AD12" s="70" t="s">
        <v>71</v>
      </c>
      <c r="AE12" s="70" t="s">
        <v>71</v>
      </c>
      <c r="AF12" s="70" t="s">
        <v>71</v>
      </c>
      <c r="AG12" s="70" t="s">
        <v>71</v>
      </c>
      <c r="AH12" s="70" t="s">
        <v>71</v>
      </c>
      <c r="AI12" s="70" t="s">
        <v>71</v>
      </c>
      <c r="AJ12" s="60"/>
      <c r="AL12" t="str">
        <f t="shared" ca="1" si="0"/>
        <v xml:space="preserve">    (U1)ALERT_REQ_C_EPB_WRN_BAT_</v>
      </c>
      <c r="AR12" s="72" t="str">
        <f t="shared" si="3"/>
        <v>};</v>
      </c>
      <c r="AS12" s="72" t="str">
        <f t="shared" si="4"/>
        <v>};</v>
      </c>
      <c r="AT12" s="72" t="str">
        <f t="shared" si="1"/>
        <v>};</v>
      </c>
      <c r="AU12" s="72"/>
      <c r="AV12" s="58" t="s">
        <v>89</v>
      </c>
      <c r="AW12" s="77" t="str">
        <f ca="1">Matrix!D8&amp;"["&amp;Matrix!D7&amp;"]"</f>
        <v>st_gp_ALERT_C_EPB_MTRX[4]</v>
      </c>
    </row>
    <row r="13" spans="1:49">
      <c r="B13" s="145"/>
      <c r="C13" s="56">
        <f t="shared" si="2"/>
        <v>7</v>
      </c>
      <c r="D13" s="70" t="s">
        <v>71</v>
      </c>
      <c r="E13" s="70" t="s">
        <v>71</v>
      </c>
      <c r="F13" s="70" t="s">
        <v>71</v>
      </c>
      <c r="G13" s="70" t="s">
        <v>71</v>
      </c>
      <c r="H13" s="70" t="s">
        <v>71</v>
      </c>
      <c r="I13" s="70" t="s">
        <v>71</v>
      </c>
      <c r="J13" s="70" t="s">
        <v>71</v>
      </c>
      <c r="K13" s="70" t="s">
        <v>71</v>
      </c>
      <c r="L13" s="70" t="s">
        <v>71</v>
      </c>
      <c r="M13" s="70" t="s">
        <v>71</v>
      </c>
      <c r="N13" s="70" t="s">
        <v>71</v>
      </c>
      <c r="O13" s="70" t="s">
        <v>71</v>
      </c>
      <c r="P13" s="70" t="s">
        <v>71</v>
      </c>
      <c r="Q13" s="70" t="s">
        <v>71</v>
      </c>
      <c r="R13" s="70" t="s">
        <v>71</v>
      </c>
      <c r="S13" s="70" t="s">
        <v>71</v>
      </c>
      <c r="T13" s="70" t="s">
        <v>71</v>
      </c>
      <c r="U13" s="70" t="s">
        <v>71</v>
      </c>
      <c r="V13" s="70" t="s">
        <v>71</v>
      </c>
      <c r="W13" s="70" t="s">
        <v>71</v>
      </c>
      <c r="X13" s="70" t="s">
        <v>71</v>
      </c>
      <c r="Y13" s="70" t="s">
        <v>71</v>
      </c>
      <c r="Z13" s="70" t="s">
        <v>71</v>
      </c>
      <c r="AA13" s="70" t="s">
        <v>71</v>
      </c>
      <c r="AB13" s="70" t="s">
        <v>71</v>
      </c>
      <c r="AC13" s="70" t="s">
        <v>71</v>
      </c>
      <c r="AD13" s="70" t="s">
        <v>71</v>
      </c>
      <c r="AE13" s="70" t="s">
        <v>71</v>
      </c>
      <c r="AF13" s="70" t="s">
        <v>71</v>
      </c>
      <c r="AG13" s="70" t="s">
        <v>71</v>
      </c>
      <c r="AH13" s="70" t="s">
        <v>71</v>
      </c>
      <c r="AI13" s="70" t="s">
        <v>71</v>
      </c>
      <c r="AJ13" s="60"/>
      <c r="AL13" t="str">
        <f t="shared" ca="1" si="0"/>
        <v xml:space="preserve">    (U1)ALERT_REQ_C_EPB_WRN_BAT_</v>
      </c>
      <c r="AR13" s="72" t="str">
        <f t="shared" si="3"/>
        <v/>
      </c>
      <c r="AS13" s="72" t="str">
        <f t="shared" si="4"/>
        <v/>
      </c>
      <c r="AT13" s="72" t="str">
        <f t="shared" si="1"/>
        <v/>
      </c>
      <c r="AU13" s="72" t="str">
        <f ca="1">"        &amp;"&amp;$AW$11&amp;"[0],"&amp;REPT(" ",66-LEN($AW$11))&amp;"/* u1p_DST                                            */"</f>
        <v xml:space="preserve">        &amp;u1_sp_ALERT_C_EPB_WRN_BAT_DST[0],                                     /* u1p_DST                                            */</v>
      </c>
      <c r="AV13" s="58" t="s">
        <v>78</v>
      </c>
      <c r="AW13" s="144">
        <f>COUNTA($AJ$6:$AJ$69)</f>
        <v>6</v>
      </c>
    </row>
    <row r="14" spans="1:49">
      <c r="B14" s="145"/>
      <c r="C14" s="56">
        <f t="shared" si="2"/>
        <v>8</v>
      </c>
      <c r="D14" s="70" t="s">
        <v>71</v>
      </c>
      <c r="E14" s="70" t="s">
        <v>71</v>
      </c>
      <c r="F14" s="70" t="s">
        <v>71</v>
      </c>
      <c r="G14" s="70" t="s">
        <v>71</v>
      </c>
      <c r="H14" s="70" t="s">
        <v>71</v>
      </c>
      <c r="I14" s="70" t="s">
        <v>71</v>
      </c>
      <c r="J14" s="70" t="s">
        <v>71</v>
      </c>
      <c r="K14" s="70" t="s">
        <v>71</v>
      </c>
      <c r="L14" s="70" t="s">
        <v>71</v>
      </c>
      <c r="M14" s="70" t="s">
        <v>71</v>
      </c>
      <c r="N14" s="70" t="s">
        <v>71</v>
      </c>
      <c r="O14" s="70" t="s">
        <v>71</v>
      </c>
      <c r="P14" s="70" t="s">
        <v>71</v>
      </c>
      <c r="Q14" s="70" t="s">
        <v>71</v>
      </c>
      <c r="R14" s="70" t="s">
        <v>71</v>
      </c>
      <c r="S14" s="70" t="s">
        <v>71</v>
      </c>
      <c r="T14" s="70" t="s">
        <v>71</v>
      </c>
      <c r="U14" s="70" t="s">
        <v>71</v>
      </c>
      <c r="V14" s="70" t="s">
        <v>71</v>
      </c>
      <c r="W14" s="70" t="s">
        <v>71</v>
      </c>
      <c r="X14" s="70" t="s">
        <v>71</v>
      </c>
      <c r="Y14" s="70" t="s">
        <v>71</v>
      </c>
      <c r="Z14" s="70" t="s">
        <v>71</v>
      </c>
      <c r="AA14" s="70" t="s">
        <v>71</v>
      </c>
      <c r="AB14" s="70" t="s">
        <v>71</v>
      </c>
      <c r="AC14" s="70" t="s">
        <v>71</v>
      </c>
      <c r="AD14" s="70" t="s">
        <v>71</v>
      </c>
      <c r="AE14" s="70" t="s">
        <v>71</v>
      </c>
      <c r="AF14" s="70" t="s">
        <v>71</v>
      </c>
      <c r="AG14" s="70" t="s">
        <v>71</v>
      </c>
      <c r="AH14" s="70" t="s">
        <v>71</v>
      </c>
      <c r="AI14" s="70" t="s">
        <v>71</v>
      </c>
      <c r="AJ14" s="60"/>
      <c r="AL14" t="str">
        <f t="shared" ca="1" si="0"/>
        <v xml:space="preserve">    (U1)ALERT_REQ_C_EPB_WRN_BAT_</v>
      </c>
      <c r="AR14" s="72" t="str">
        <f t="shared" si="3"/>
        <v/>
      </c>
      <c r="AS14" s="72" t="str">
        <f t="shared" si="4"/>
        <v/>
      </c>
      <c r="AT14" s="72" t="str">
        <f t="shared" si="1"/>
        <v/>
      </c>
      <c r="AU14" s="72" t="str">
        <f ca="1">"        (U2)"&amp;$AW$10&amp;","&amp;REPT(" ",66-LEN($AW$10))&amp;"/* u2_num_srch                                        */"</f>
        <v xml:space="preserve">        (U2)ALERT_C_EPB_WRN_BAT_NUM_DST,                                       /* u2_num_srch                                        */</v>
      </c>
      <c r="AV14" s="58" t="s">
        <v>79</v>
      </c>
      <c r="AW14" s="77" t="str">
        <f ca="1">IF(AW6&lt;&gt;AW17,VLOOKUP(AW6,Matrix!$C$13:$G$37,4,FALSE),Matrix!F13)</f>
        <v>u4_s_AlertC_epbWrnBatSrcchk</v>
      </c>
    </row>
    <row r="15" spans="1:49">
      <c r="B15" s="145"/>
      <c r="C15" s="56">
        <f t="shared" si="2"/>
        <v>9</v>
      </c>
      <c r="D15" s="70" t="s">
        <v>71</v>
      </c>
      <c r="E15" s="70" t="s">
        <v>71</v>
      </c>
      <c r="F15" s="70" t="s">
        <v>71</v>
      </c>
      <c r="G15" s="70" t="s">
        <v>71</v>
      </c>
      <c r="H15" s="70" t="s">
        <v>71</v>
      </c>
      <c r="I15" s="70" t="s">
        <v>71</v>
      </c>
      <c r="J15" s="70" t="s">
        <v>71</v>
      </c>
      <c r="K15" s="70" t="s">
        <v>71</v>
      </c>
      <c r="L15" s="70" t="s">
        <v>71</v>
      </c>
      <c r="M15" s="70" t="s">
        <v>71</v>
      </c>
      <c r="N15" s="70" t="s">
        <v>71</v>
      </c>
      <c r="O15" s="70" t="s">
        <v>71</v>
      </c>
      <c r="P15" s="70" t="s">
        <v>71</v>
      </c>
      <c r="Q15" s="70" t="s">
        <v>71</v>
      </c>
      <c r="R15" s="70" t="s">
        <v>71</v>
      </c>
      <c r="S15" s="70" t="s">
        <v>71</v>
      </c>
      <c r="T15" s="70" t="s">
        <v>71</v>
      </c>
      <c r="U15" s="70" t="s">
        <v>71</v>
      </c>
      <c r="V15" s="70" t="s">
        <v>71</v>
      </c>
      <c r="W15" s="70" t="s">
        <v>71</v>
      </c>
      <c r="X15" s="70" t="s">
        <v>71</v>
      </c>
      <c r="Y15" s="70" t="s">
        <v>71</v>
      </c>
      <c r="Z15" s="70" t="s">
        <v>71</v>
      </c>
      <c r="AA15" s="70" t="s">
        <v>71</v>
      </c>
      <c r="AB15" s="70" t="s">
        <v>71</v>
      </c>
      <c r="AC15" s="70" t="s">
        <v>71</v>
      </c>
      <c r="AD15" s="70" t="s">
        <v>71</v>
      </c>
      <c r="AE15" s="70" t="s">
        <v>71</v>
      </c>
      <c r="AF15" s="70" t="s">
        <v>71</v>
      </c>
      <c r="AG15" s="70" t="s">
        <v>71</v>
      </c>
      <c r="AH15" s="70" t="s">
        <v>71</v>
      </c>
      <c r="AI15" s="70" t="s">
        <v>71</v>
      </c>
      <c r="AJ15" s="60"/>
      <c r="AL15" t="str">
        <f t="shared" ca="1" si="0"/>
        <v xml:space="preserve">    (U1)ALERT_REQ_C_EPB_WRN_BAT_</v>
      </c>
      <c r="AR15" s="72" t="str">
        <f t="shared" si="3"/>
        <v/>
      </c>
      <c r="AS15" s="72" t="str">
        <f t="shared" si="4"/>
        <v/>
      </c>
      <c r="AT15" s="72" t="str">
        <f t="shared" si="1"/>
        <v/>
      </c>
      <c r="AU15" s="72" t="str">
        <f ca="1">"        (U1)"&amp;$AW$16&amp;REPT(" ",67-LEN($AW$16))&amp;"/* u1_vom_act                                         */"</f>
        <v xml:space="preserve">        (U1)ALERT_VOM_BAT_WT                                                   /* u1_vom_act                                         */</v>
      </c>
      <c r="AV15" s="58" t="s">
        <v>82</v>
      </c>
      <c r="AW15" s="77" t="str">
        <f ca="1">IF(AW6&lt;&gt;AW17,VLOOKUP(AW6,Matrix!$C$13:$G$37,5,FALSE),Matrix!G13)</f>
        <v>NULL</v>
      </c>
    </row>
    <row r="16" spans="1:49">
      <c r="B16" s="145"/>
      <c r="C16" s="56">
        <f t="shared" si="2"/>
        <v>10</v>
      </c>
      <c r="D16" s="70" t="s">
        <v>71</v>
      </c>
      <c r="E16" s="70" t="s">
        <v>71</v>
      </c>
      <c r="F16" s="70" t="s">
        <v>71</v>
      </c>
      <c r="G16" s="70" t="s">
        <v>71</v>
      </c>
      <c r="H16" s="70" t="s">
        <v>71</v>
      </c>
      <c r="I16" s="70" t="s">
        <v>71</v>
      </c>
      <c r="J16" s="70" t="s">
        <v>71</v>
      </c>
      <c r="K16" s="70" t="s">
        <v>71</v>
      </c>
      <c r="L16" s="70" t="s">
        <v>71</v>
      </c>
      <c r="M16" s="70" t="s">
        <v>71</v>
      </c>
      <c r="N16" s="70" t="s">
        <v>71</v>
      </c>
      <c r="O16" s="70" t="s">
        <v>71</v>
      </c>
      <c r="P16" s="70" t="s">
        <v>71</v>
      </c>
      <c r="Q16" s="70" t="s">
        <v>71</v>
      </c>
      <c r="R16" s="70" t="s">
        <v>71</v>
      </c>
      <c r="S16" s="70" t="s">
        <v>71</v>
      </c>
      <c r="T16" s="70" t="s">
        <v>71</v>
      </c>
      <c r="U16" s="70" t="s">
        <v>71</v>
      </c>
      <c r="V16" s="70" t="s">
        <v>71</v>
      </c>
      <c r="W16" s="70" t="s">
        <v>71</v>
      </c>
      <c r="X16" s="70" t="s">
        <v>71</v>
      </c>
      <c r="Y16" s="70" t="s">
        <v>71</v>
      </c>
      <c r="Z16" s="70" t="s">
        <v>71</v>
      </c>
      <c r="AA16" s="70" t="s">
        <v>71</v>
      </c>
      <c r="AB16" s="70" t="s">
        <v>71</v>
      </c>
      <c r="AC16" s="70" t="s">
        <v>71</v>
      </c>
      <c r="AD16" s="70" t="s">
        <v>71</v>
      </c>
      <c r="AE16" s="70" t="s">
        <v>71</v>
      </c>
      <c r="AF16" s="70" t="s">
        <v>71</v>
      </c>
      <c r="AG16" s="70" t="s">
        <v>71</v>
      </c>
      <c r="AH16" s="70" t="s">
        <v>71</v>
      </c>
      <c r="AI16" s="70" t="s">
        <v>71</v>
      </c>
      <c r="AJ16" s="60"/>
      <c r="AL16" t="str">
        <f t="shared" ca="1" si="0"/>
        <v xml:space="preserve">    (U1)ALERT_REQ_C_EPB_WRN_BAT_</v>
      </c>
      <c r="AR16" s="72" t="str">
        <f t="shared" si="3"/>
        <v/>
      </c>
      <c r="AS16" s="72" t="str">
        <f t="shared" si="4"/>
        <v/>
      </c>
      <c r="AT16" s="72" t="str">
        <f t="shared" si="1"/>
        <v/>
      </c>
      <c r="AU16" s="72" t="s">
        <v>472</v>
      </c>
      <c r="AV16" s="58" t="s">
        <v>80</v>
      </c>
      <c r="AW16" s="77" t="str">
        <f ca="1">IF(AW6&lt;&gt;AW17,VLOOKUP(AW6,Matrix!$C$13:$G$37,2,FALSE),Matrix!D13)</f>
        <v>ALERT_VOM_BAT_WT</v>
      </c>
    </row>
    <row r="17" spans="2:49" ht="14.25" thickBot="1">
      <c r="B17" s="145"/>
      <c r="C17" s="56">
        <f t="shared" si="2"/>
        <v>11</v>
      </c>
      <c r="D17" s="70" t="s">
        <v>71</v>
      </c>
      <c r="E17" s="70" t="s">
        <v>71</v>
      </c>
      <c r="F17" s="70" t="s">
        <v>71</v>
      </c>
      <c r="G17" s="70" t="s">
        <v>71</v>
      </c>
      <c r="H17" s="70" t="s">
        <v>71</v>
      </c>
      <c r="I17" s="70" t="s">
        <v>71</v>
      </c>
      <c r="J17" s="70" t="s">
        <v>71</v>
      </c>
      <c r="K17" s="70" t="s">
        <v>71</v>
      </c>
      <c r="L17" s="70" t="s">
        <v>71</v>
      </c>
      <c r="M17" s="70" t="s">
        <v>71</v>
      </c>
      <c r="N17" s="70" t="s">
        <v>71</v>
      </c>
      <c r="O17" s="70" t="s">
        <v>71</v>
      </c>
      <c r="P17" s="70" t="s">
        <v>71</v>
      </c>
      <c r="Q17" s="70" t="s">
        <v>71</v>
      </c>
      <c r="R17" s="70" t="s">
        <v>71</v>
      </c>
      <c r="S17" s="70" t="s">
        <v>71</v>
      </c>
      <c r="T17" s="70" t="s">
        <v>71</v>
      </c>
      <c r="U17" s="70" t="s">
        <v>71</v>
      </c>
      <c r="V17" s="70" t="s">
        <v>71</v>
      </c>
      <c r="W17" s="70" t="s">
        <v>71</v>
      </c>
      <c r="X17" s="70" t="s">
        <v>71</v>
      </c>
      <c r="Y17" s="70" t="s">
        <v>71</v>
      </c>
      <c r="Z17" s="70" t="s">
        <v>71</v>
      </c>
      <c r="AA17" s="70" t="s">
        <v>71</v>
      </c>
      <c r="AB17" s="70" t="s">
        <v>71</v>
      </c>
      <c r="AC17" s="70" t="s">
        <v>71</v>
      </c>
      <c r="AD17" s="70" t="s">
        <v>71</v>
      </c>
      <c r="AE17" s="70" t="s">
        <v>71</v>
      </c>
      <c r="AF17" s="70" t="s">
        <v>71</v>
      </c>
      <c r="AG17" s="70" t="s">
        <v>71</v>
      </c>
      <c r="AH17" s="70" t="s">
        <v>71</v>
      </c>
      <c r="AI17" s="70" t="s">
        <v>71</v>
      </c>
      <c r="AJ17" s="60"/>
      <c r="AL17" t="str">
        <f t="shared" ca="1" si="0"/>
        <v xml:space="preserve">    (U1)ALERT_REQ_C_EPB_WRN_BAT_</v>
      </c>
      <c r="AR17" s="72" t="str">
        <f t="shared" si="3"/>
        <v/>
      </c>
      <c r="AS17" s="72" t="str">
        <f t="shared" si="4"/>
        <v/>
      </c>
      <c r="AT17" s="72" t="str">
        <f t="shared" si="1"/>
        <v/>
      </c>
      <c r="AU17" s="73" t="s">
        <v>473</v>
      </c>
      <c r="AV17" s="59" t="s">
        <v>81</v>
      </c>
      <c r="AW17" s="78" t="str">
        <f ca="1">UPPER(Matrix!$D$6)</f>
        <v>C_EPB</v>
      </c>
    </row>
    <row r="18" spans="2:49">
      <c r="B18" s="145"/>
      <c r="C18" s="56">
        <f t="shared" si="2"/>
        <v>12</v>
      </c>
      <c r="D18" s="70" t="s">
        <v>71</v>
      </c>
      <c r="E18" s="70" t="s">
        <v>71</v>
      </c>
      <c r="F18" s="70" t="s">
        <v>71</v>
      </c>
      <c r="G18" s="70" t="s">
        <v>71</v>
      </c>
      <c r="H18" s="70" t="s">
        <v>71</v>
      </c>
      <c r="I18" s="70" t="s">
        <v>71</v>
      </c>
      <c r="J18" s="70" t="s">
        <v>71</v>
      </c>
      <c r="K18" s="70" t="s">
        <v>71</v>
      </c>
      <c r="L18" s="70" t="s">
        <v>71</v>
      </c>
      <c r="M18" s="70" t="s">
        <v>71</v>
      </c>
      <c r="N18" s="70" t="s">
        <v>71</v>
      </c>
      <c r="O18" s="70" t="s">
        <v>71</v>
      </c>
      <c r="P18" s="70" t="s">
        <v>71</v>
      </c>
      <c r="Q18" s="70" t="s">
        <v>71</v>
      </c>
      <c r="R18" s="70" t="s">
        <v>71</v>
      </c>
      <c r="S18" s="70" t="s">
        <v>71</v>
      </c>
      <c r="T18" s="70" t="s">
        <v>71</v>
      </c>
      <c r="U18" s="70" t="s">
        <v>71</v>
      </c>
      <c r="V18" s="70" t="s">
        <v>71</v>
      </c>
      <c r="W18" s="70" t="s">
        <v>71</v>
      </c>
      <c r="X18" s="70" t="s">
        <v>71</v>
      </c>
      <c r="Y18" s="70" t="s">
        <v>71</v>
      </c>
      <c r="Z18" s="70" t="s">
        <v>71</v>
      </c>
      <c r="AA18" s="70" t="s">
        <v>71</v>
      </c>
      <c r="AB18" s="70" t="s">
        <v>71</v>
      </c>
      <c r="AC18" s="70" t="s">
        <v>71</v>
      </c>
      <c r="AD18" s="70" t="s">
        <v>71</v>
      </c>
      <c r="AE18" s="70" t="s">
        <v>71</v>
      </c>
      <c r="AF18" s="70" t="s">
        <v>71</v>
      </c>
      <c r="AG18" s="70" t="s">
        <v>71</v>
      </c>
      <c r="AH18" s="70" t="s">
        <v>71</v>
      </c>
      <c r="AI18" s="70" t="s">
        <v>71</v>
      </c>
      <c r="AJ18" s="60"/>
      <c r="AL18" t="str">
        <f t="shared" ca="1" si="0"/>
        <v xml:space="preserve">    (U1)ALERT_REQ_C_EPB_WRN_BAT_</v>
      </c>
      <c r="AR18" s="72" t="str">
        <f t="shared" si="3"/>
        <v/>
      </c>
      <c r="AS18" s="72" t="str">
        <f t="shared" si="4"/>
        <v/>
      </c>
      <c r="AT18" s="72" t="str">
        <f t="shared" si="1"/>
        <v/>
      </c>
    </row>
    <row r="19" spans="2:49">
      <c r="B19" s="145"/>
      <c r="C19" s="56">
        <f t="shared" si="2"/>
        <v>13</v>
      </c>
      <c r="D19" s="70" t="s">
        <v>71</v>
      </c>
      <c r="E19" s="70" t="s">
        <v>71</v>
      </c>
      <c r="F19" s="70" t="s">
        <v>71</v>
      </c>
      <c r="G19" s="70" t="s">
        <v>71</v>
      </c>
      <c r="H19" s="70" t="s">
        <v>71</v>
      </c>
      <c r="I19" s="70" t="s">
        <v>71</v>
      </c>
      <c r="J19" s="70" t="s">
        <v>71</v>
      </c>
      <c r="K19" s="70" t="s">
        <v>71</v>
      </c>
      <c r="L19" s="70" t="s">
        <v>71</v>
      </c>
      <c r="M19" s="70" t="s">
        <v>71</v>
      </c>
      <c r="N19" s="70" t="s">
        <v>71</v>
      </c>
      <c r="O19" s="70" t="s">
        <v>71</v>
      </c>
      <c r="P19" s="70" t="s">
        <v>71</v>
      </c>
      <c r="Q19" s="70" t="s">
        <v>71</v>
      </c>
      <c r="R19" s="70" t="s">
        <v>71</v>
      </c>
      <c r="S19" s="70" t="s">
        <v>71</v>
      </c>
      <c r="T19" s="70" t="s">
        <v>71</v>
      </c>
      <c r="U19" s="70" t="s">
        <v>71</v>
      </c>
      <c r="V19" s="70" t="s">
        <v>71</v>
      </c>
      <c r="W19" s="70" t="s">
        <v>71</v>
      </c>
      <c r="X19" s="70" t="s">
        <v>71</v>
      </c>
      <c r="Y19" s="70" t="s">
        <v>71</v>
      </c>
      <c r="Z19" s="70" t="s">
        <v>71</v>
      </c>
      <c r="AA19" s="70" t="s">
        <v>71</v>
      </c>
      <c r="AB19" s="70" t="s">
        <v>71</v>
      </c>
      <c r="AC19" s="70" t="s">
        <v>71</v>
      </c>
      <c r="AD19" s="70" t="s">
        <v>71</v>
      </c>
      <c r="AE19" s="70" t="s">
        <v>71</v>
      </c>
      <c r="AF19" s="70" t="s">
        <v>71</v>
      </c>
      <c r="AG19" s="70" t="s">
        <v>71</v>
      </c>
      <c r="AH19" s="70" t="s">
        <v>71</v>
      </c>
      <c r="AI19" s="70" t="s">
        <v>71</v>
      </c>
      <c r="AJ19" s="60"/>
      <c r="AL19" t="str">
        <f t="shared" ca="1" si="0"/>
        <v xml:space="preserve">    (U1)ALERT_REQ_C_EPB_WRN_BAT_</v>
      </c>
      <c r="AR19" s="72" t="str">
        <f t="shared" si="3"/>
        <v/>
      </c>
      <c r="AS19" s="72" t="str">
        <f t="shared" si="4"/>
        <v/>
      </c>
      <c r="AT19" s="72" t="str">
        <f t="shared" si="1"/>
        <v/>
      </c>
    </row>
    <row r="20" spans="2:49">
      <c r="B20" s="145"/>
      <c r="C20" s="56">
        <f t="shared" si="2"/>
        <v>14</v>
      </c>
      <c r="D20" s="70" t="s">
        <v>71</v>
      </c>
      <c r="E20" s="70" t="s">
        <v>71</v>
      </c>
      <c r="F20" s="70" t="s">
        <v>71</v>
      </c>
      <c r="G20" s="70" t="s">
        <v>71</v>
      </c>
      <c r="H20" s="70" t="s">
        <v>71</v>
      </c>
      <c r="I20" s="70" t="s">
        <v>71</v>
      </c>
      <c r="J20" s="70" t="s">
        <v>71</v>
      </c>
      <c r="K20" s="70" t="s">
        <v>71</v>
      </c>
      <c r="L20" s="70" t="s">
        <v>71</v>
      </c>
      <c r="M20" s="70" t="s">
        <v>71</v>
      </c>
      <c r="N20" s="70" t="s">
        <v>71</v>
      </c>
      <c r="O20" s="70" t="s">
        <v>71</v>
      </c>
      <c r="P20" s="70" t="s">
        <v>71</v>
      </c>
      <c r="Q20" s="70" t="s">
        <v>71</v>
      </c>
      <c r="R20" s="70" t="s">
        <v>71</v>
      </c>
      <c r="S20" s="70" t="s">
        <v>71</v>
      </c>
      <c r="T20" s="70" t="s">
        <v>71</v>
      </c>
      <c r="U20" s="70" t="s">
        <v>71</v>
      </c>
      <c r="V20" s="70" t="s">
        <v>71</v>
      </c>
      <c r="W20" s="70" t="s">
        <v>71</v>
      </c>
      <c r="X20" s="70" t="s">
        <v>71</v>
      </c>
      <c r="Y20" s="70" t="s">
        <v>71</v>
      </c>
      <c r="Z20" s="70" t="s">
        <v>71</v>
      </c>
      <c r="AA20" s="70" t="s">
        <v>71</v>
      </c>
      <c r="AB20" s="70" t="s">
        <v>71</v>
      </c>
      <c r="AC20" s="70" t="s">
        <v>71</v>
      </c>
      <c r="AD20" s="70" t="s">
        <v>71</v>
      </c>
      <c r="AE20" s="70" t="s">
        <v>71</v>
      </c>
      <c r="AF20" s="70" t="s">
        <v>71</v>
      </c>
      <c r="AG20" s="70" t="s">
        <v>71</v>
      </c>
      <c r="AH20" s="70" t="s">
        <v>71</v>
      </c>
      <c r="AI20" s="70" t="s">
        <v>71</v>
      </c>
      <c r="AJ20" s="60"/>
      <c r="AL20" t="str">
        <f t="shared" ca="1" si="0"/>
        <v xml:space="preserve">    (U1)ALERT_REQ_C_EPB_WRN_BAT_</v>
      </c>
      <c r="AR20" s="72" t="str">
        <f t="shared" si="3"/>
        <v/>
      </c>
      <c r="AS20" s="72" t="str">
        <f t="shared" si="4"/>
        <v/>
      </c>
      <c r="AT20" s="72" t="str">
        <f t="shared" si="1"/>
        <v/>
      </c>
    </row>
    <row r="21" spans="2:49">
      <c r="B21" s="145"/>
      <c r="C21" s="56">
        <f t="shared" si="2"/>
        <v>15</v>
      </c>
      <c r="D21" s="70" t="s">
        <v>71</v>
      </c>
      <c r="E21" s="70" t="s">
        <v>71</v>
      </c>
      <c r="F21" s="70" t="s">
        <v>71</v>
      </c>
      <c r="G21" s="70" t="s">
        <v>71</v>
      </c>
      <c r="H21" s="70" t="s">
        <v>71</v>
      </c>
      <c r="I21" s="70" t="s">
        <v>71</v>
      </c>
      <c r="J21" s="70" t="s">
        <v>71</v>
      </c>
      <c r="K21" s="70" t="s">
        <v>71</v>
      </c>
      <c r="L21" s="70" t="s">
        <v>71</v>
      </c>
      <c r="M21" s="70" t="s">
        <v>71</v>
      </c>
      <c r="N21" s="70" t="s">
        <v>71</v>
      </c>
      <c r="O21" s="70" t="s">
        <v>71</v>
      </c>
      <c r="P21" s="70" t="s">
        <v>71</v>
      </c>
      <c r="Q21" s="70" t="s">
        <v>71</v>
      </c>
      <c r="R21" s="70" t="s">
        <v>71</v>
      </c>
      <c r="S21" s="70" t="s">
        <v>71</v>
      </c>
      <c r="T21" s="70" t="s">
        <v>71</v>
      </c>
      <c r="U21" s="70" t="s">
        <v>71</v>
      </c>
      <c r="V21" s="70" t="s">
        <v>71</v>
      </c>
      <c r="W21" s="70" t="s">
        <v>71</v>
      </c>
      <c r="X21" s="70" t="s">
        <v>71</v>
      </c>
      <c r="Y21" s="70" t="s">
        <v>71</v>
      </c>
      <c r="Z21" s="70" t="s">
        <v>71</v>
      </c>
      <c r="AA21" s="70" t="s">
        <v>71</v>
      </c>
      <c r="AB21" s="70" t="s">
        <v>71</v>
      </c>
      <c r="AC21" s="70" t="s">
        <v>71</v>
      </c>
      <c r="AD21" s="70" t="s">
        <v>71</v>
      </c>
      <c r="AE21" s="70" t="s">
        <v>71</v>
      </c>
      <c r="AF21" s="70" t="s">
        <v>71</v>
      </c>
      <c r="AG21" s="70" t="s">
        <v>71</v>
      </c>
      <c r="AH21" s="70" t="s">
        <v>71</v>
      </c>
      <c r="AI21" s="70" t="s">
        <v>71</v>
      </c>
      <c r="AJ21" s="60"/>
      <c r="AL21" t="str">
        <f t="shared" ca="1" si="0"/>
        <v xml:space="preserve">    (U1)ALERT_REQ_C_EPB_WRN_BAT_</v>
      </c>
      <c r="AR21" s="72" t="str">
        <f t="shared" si="3"/>
        <v/>
      </c>
      <c r="AS21" s="72" t="str">
        <f t="shared" si="4"/>
        <v/>
      </c>
      <c r="AT21" s="72" t="str">
        <f t="shared" si="1"/>
        <v/>
      </c>
    </row>
    <row r="22" spans="2:49">
      <c r="B22" s="145"/>
      <c r="C22" s="56">
        <f t="shared" si="2"/>
        <v>16</v>
      </c>
      <c r="D22" s="70" t="s">
        <v>71</v>
      </c>
      <c r="E22" s="70" t="s">
        <v>71</v>
      </c>
      <c r="F22" s="70" t="s">
        <v>71</v>
      </c>
      <c r="G22" s="70" t="s">
        <v>71</v>
      </c>
      <c r="H22" s="70" t="s">
        <v>71</v>
      </c>
      <c r="I22" s="70" t="s">
        <v>71</v>
      </c>
      <c r="J22" s="70" t="s">
        <v>71</v>
      </c>
      <c r="K22" s="70" t="s">
        <v>71</v>
      </c>
      <c r="L22" s="70" t="s">
        <v>71</v>
      </c>
      <c r="M22" s="70" t="s">
        <v>71</v>
      </c>
      <c r="N22" s="70" t="s">
        <v>71</v>
      </c>
      <c r="O22" s="70" t="s">
        <v>71</v>
      </c>
      <c r="P22" s="70" t="s">
        <v>71</v>
      </c>
      <c r="Q22" s="70" t="s">
        <v>71</v>
      </c>
      <c r="R22" s="70" t="s">
        <v>71</v>
      </c>
      <c r="S22" s="70" t="s">
        <v>71</v>
      </c>
      <c r="T22" s="70" t="s">
        <v>71</v>
      </c>
      <c r="U22" s="70" t="s">
        <v>71</v>
      </c>
      <c r="V22" s="70" t="s">
        <v>71</v>
      </c>
      <c r="W22" s="70" t="s">
        <v>71</v>
      </c>
      <c r="X22" s="70" t="s">
        <v>71</v>
      </c>
      <c r="Y22" s="70" t="s">
        <v>71</v>
      </c>
      <c r="Z22" s="70" t="s">
        <v>71</v>
      </c>
      <c r="AA22" s="70" t="s">
        <v>71</v>
      </c>
      <c r="AB22" s="70" t="s">
        <v>71</v>
      </c>
      <c r="AC22" s="70" t="s">
        <v>71</v>
      </c>
      <c r="AD22" s="70" t="s">
        <v>71</v>
      </c>
      <c r="AE22" s="70" t="s">
        <v>71</v>
      </c>
      <c r="AF22" s="70" t="s">
        <v>71</v>
      </c>
      <c r="AG22" s="70" t="s">
        <v>71</v>
      </c>
      <c r="AH22" s="70" t="s">
        <v>71</v>
      </c>
      <c r="AI22" s="70" t="s">
        <v>71</v>
      </c>
      <c r="AJ22" s="60"/>
      <c r="AL22" t="str">
        <f t="shared" ca="1" si="0"/>
        <v xml:space="preserve">    (U1)ALERT_REQ_C_EPB_WRN_BAT_</v>
      </c>
      <c r="AR22" s="72" t="str">
        <f t="shared" si="3"/>
        <v/>
      </c>
      <c r="AS22" s="72" t="str">
        <f t="shared" si="4"/>
        <v/>
      </c>
      <c r="AT22" s="72" t="str">
        <f t="shared" si="1"/>
        <v/>
      </c>
    </row>
    <row r="23" spans="2:49">
      <c r="B23" s="145"/>
      <c r="C23" s="56">
        <f t="shared" si="2"/>
        <v>17</v>
      </c>
      <c r="D23" s="70" t="s">
        <v>71</v>
      </c>
      <c r="E23" s="70" t="s">
        <v>71</v>
      </c>
      <c r="F23" s="70" t="s">
        <v>71</v>
      </c>
      <c r="G23" s="70" t="s">
        <v>71</v>
      </c>
      <c r="H23" s="70" t="s">
        <v>71</v>
      </c>
      <c r="I23" s="70" t="s">
        <v>71</v>
      </c>
      <c r="J23" s="70" t="s">
        <v>71</v>
      </c>
      <c r="K23" s="70" t="s">
        <v>71</v>
      </c>
      <c r="L23" s="70" t="s">
        <v>71</v>
      </c>
      <c r="M23" s="70" t="s">
        <v>71</v>
      </c>
      <c r="N23" s="70" t="s">
        <v>71</v>
      </c>
      <c r="O23" s="70" t="s">
        <v>71</v>
      </c>
      <c r="P23" s="70" t="s">
        <v>71</v>
      </c>
      <c r="Q23" s="70" t="s">
        <v>71</v>
      </c>
      <c r="R23" s="70" t="s">
        <v>71</v>
      </c>
      <c r="S23" s="70" t="s">
        <v>71</v>
      </c>
      <c r="T23" s="70" t="s">
        <v>71</v>
      </c>
      <c r="U23" s="70" t="s">
        <v>71</v>
      </c>
      <c r="V23" s="70" t="s">
        <v>71</v>
      </c>
      <c r="W23" s="70" t="s">
        <v>71</v>
      </c>
      <c r="X23" s="70" t="s">
        <v>71</v>
      </c>
      <c r="Y23" s="70" t="s">
        <v>71</v>
      </c>
      <c r="Z23" s="70" t="s">
        <v>71</v>
      </c>
      <c r="AA23" s="70" t="s">
        <v>71</v>
      </c>
      <c r="AB23" s="70" t="s">
        <v>71</v>
      </c>
      <c r="AC23" s="70" t="s">
        <v>71</v>
      </c>
      <c r="AD23" s="70" t="s">
        <v>71</v>
      </c>
      <c r="AE23" s="70" t="s">
        <v>71</v>
      </c>
      <c r="AF23" s="70" t="s">
        <v>71</v>
      </c>
      <c r="AG23" s="70" t="s">
        <v>71</v>
      </c>
      <c r="AH23" s="70" t="s">
        <v>71</v>
      </c>
      <c r="AI23" s="70" t="s">
        <v>71</v>
      </c>
      <c r="AJ23" s="60"/>
      <c r="AL23" t="str">
        <f t="shared" ca="1" si="0"/>
        <v xml:space="preserve">    (U1)ALERT_REQ_C_EPB_WRN_BAT_</v>
      </c>
      <c r="AR23" s="72" t="str">
        <f t="shared" si="3"/>
        <v/>
      </c>
      <c r="AS23" s="72" t="str">
        <f t="shared" si="4"/>
        <v/>
      </c>
      <c r="AT23" s="72" t="str">
        <f t="shared" si="1"/>
        <v/>
      </c>
    </row>
    <row r="24" spans="2:49">
      <c r="B24" s="145"/>
      <c r="C24" s="56">
        <f t="shared" si="2"/>
        <v>18</v>
      </c>
      <c r="D24" s="70" t="s">
        <v>71</v>
      </c>
      <c r="E24" s="70" t="s">
        <v>71</v>
      </c>
      <c r="F24" s="70" t="s">
        <v>71</v>
      </c>
      <c r="G24" s="70" t="s">
        <v>71</v>
      </c>
      <c r="H24" s="70" t="s">
        <v>71</v>
      </c>
      <c r="I24" s="70" t="s">
        <v>71</v>
      </c>
      <c r="J24" s="70" t="s">
        <v>71</v>
      </c>
      <c r="K24" s="70" t="s">
        <v>71</v>
      </c>
      <c r="L24" s="70" t="s">
        <v>71</v>
      </c>
      <c r="M24" s="70" t="s">
        <v>71</v>
      </c>
      <c r="N24" s="70" t="s">
        <v>71</v>
      </c>
      <c r="O24" s="70" t="s">
        <v>71</v>
      </c>
      <c r="P24" s="70" t="s">
        <v>71</v>
      </c>
      <c r="Q24" s="70" t="s">
        <v>71</v>
      </c>
      <c r="R24" s="70" t="s">
        <v>71</v>
      </c>
      <c r="S24" s="70" t="s">
        <v>71</v>
      </c>
      <c r="T24" s="70" t="s">
        <v>71</v>
      </c>
      <c r="U24" s="70" t="s">
        <v>71</v>
      </c>
      <c r="V24" s="70" t="s">
        <v>71</v>
      </c>
      <c r="W24" s="70" t="s">
        <v>71</v>
      </c>
      <c r="X24" s="70" t="s">
        <v>71</v>
      </c>
      <c r="Y24" s="70" t="s">
        <v>71</v>
      </c>
      <c r="Z24" s="70" t="s">
        <v>71</v>
      </c>
      <c r="AA24" s="70" t="s">
        <v>71</v>
      </c>
      <c r="AB24" s="70" t="s">
        <v>71</v>
      </c>
      <c r="AC24" s="70" t="s">
        <v>71</v>
      </c>
      <c r="AD24" s="70" t="s">
        <v>71</v>
      </c>
      <c r="AE24" s="70" t="s">
        <v>71</v>
      </c>
      <c r="AF24" s="70" t="s">
        <v>71</v>
      </c>
      <c r="AG24" s="70" t="s">
        <v>71</v>
      </c>
      <c r="AH24" s="70" t="s">
        <v>71</v>
      </c>
      <c r="AI24" s="70" t="s">
        <v>71</v>
      </c>
      <c r="AJ24" s="60"/>
      <c r="AL24" t="str">
        <f t="shared" ca="1" si="0"/>
        <v xml:space="preserve">    (U1)ALERT_REQ_C_EPB_WRN_BAT_</v>
      </c>
      <c r="AR24" s="72" t="str">
        <f t="shared" si="3"/>
        <v/>
      </c>
      <c r="AS24" s="72" t="str">
        <f t="shared" si="4"/>
        <v/>
      </c>
      <c r="AT24" s="72" t="str">
        <f t="shared" si="1"/>
        <v/>
      </c>
    </row>
    <row r="25" spans="2:49">
      <c r="B25" s="145"/>
      <c r="C25" s="56">
        <f t="shared" si="2"/>
        <v>19</v>
      </c>
      <c r="D25" s="70" t="s">
        <v>71</v>
      </c>
      <c r="E25" s="70" t="s">
        <v>71</v>
      </c>
      <c r="F25" s="70" t="s">
        <v>71</v>
      </c>
      <c r="G25" s="70" t="s">
        <v>71</v>
      </c>
      <c r="H25" s="70" t="s">
        <v>71</v>
      </c>
      <c r="I25" s="70" t="s">
        <v>71</v>
      </c>
      <c r="J25" s="70" t="s">
        <v>71</v>
      </c>
      <c r="K25" s="70" t="s">
        <v>71</v>
      </c>
      <c r="L25" s="70" t="s">
        <v>71</v>
      </c>
      <c r="M25" s="70" t="s">
        <v>71</v>
      </c>
      <c r="N25" s="70" t="s">
        <v>71</v>
      </c>
      <c r="O25" s="70" t="s">
        <v>71</v>
      </c>
      <c r="P25" s="70" t="s">
        <v>71</v>
      </c>
      <c r="Q25" s="70" t="s">
        <v>71</v>
      </c>
      <c r="R25" s="70" t="s">
        <v>71</v>
      </c>
      <c r="S25" s="70" t="s">
        <v>71</v>
      </c>
      <c r="T25" s="70" t="s">
        <v>71</v>
      </c>
      <c r="U25" s="70" t="s">
        <v>71</v>
      </c>
      <c r="V25" s="70" t="s">
        <v>71</v>
      </c>
      <c r="W25" s="70" t="s">
        <v>71</v>
      </c>
      <c r="X25" s="70" t="s">
        <v>71</v>
      </c>
      <c r="Y25" s="70" t="s">
        <v>71</v>
      </c>
      <c r="Z25" s="70" t="s">
        <v>71</v>
      </c>
      <c r="AA25" s="70" t="s">
        <v>71</v>
      </c>
      <c r="AB25" s="70" t="s">
        <v>71</v>
      </c>
      <c r="AC25" s="70" t="s">
        <v>71</v>
      </c>
      <c r="AD25" s="70" t="s">
        <v>71</v>
      </c>
      <c r="AE25" s="70" t="s">
        <v>71</v>
      </c>
      <c r="AF25" s="70" t="s">
        <v>71</v>
      </c>
      <c r="AG25" s="70" t="s">
        <v>71</v>
      </c>
      <c r="AH25" s="70" t="s">
        <v>71</v>
      </c>
      <c r="AI25" s="70" t="s">
        <v>71</v>
      </c>
      <c r="AJ25" s="60"/>
      <c r="AL25" t="str">
        <f t="shared" ca="1" si="0"/>
        <v xml:space="preserve">    (U1)ALERT_REQ_C_EPB_WRN_BAT_</v>
      </c>
      <c r="AR25" s="72" t="str">
        <f t="shared" si="3"/>
        <v/>
      </c>
      <c r="AS25" s="72" t="str">
        <f t="shared" si="4"/>
        <v/>
      </c>
      <c r="AT25" s="72" t="str">
        <f t="shared" si="1"/>
        <v/>
      </c>
    </row>
    <row r="26" spans="2:49">
      <c r="B26" s="145"/>
      <c r="C26" s="56">
        <f t="shared" si="2"/>
        <v>20</v>
      </c>
      <c r="D26" s="70" t="s">
        <v>71</v>
      </c>
      <c r="E26" s="70" t="s">
        <v>71</v>
      </c>
      <c r="F26" s="70" t="s">
        <v>71</v>
      </c>
      <c r="G26" s="70" t="s">
        <v>71</v>
      </c>
      <c r="H26" s="70" t="s">
        <v>71</v>
      </c>
      <c r="I26" s="70" t="s">
        <v>71</v>
      </c>
      <c r="J26" s="70" t="s">
        <v>71</v>
      </c>
      <c r="K26" s="70" t="s">
        <v>71</v>
      </c>
      <c r="L26" s="70" t="s">
        <v>71</v>
      </c>
      <c r="M26" s="70" t="s">
        <v>71</v>
      </c>
      <c r="N26" s="70" t="s">
        <v>71</v>
      </c>
      <c r="O26" s="70" t="s">
        <v>71</v>
      </c>
      <c r="P26" s="70" t="s">
        <v>71</v>
      </c>
      <c r="Q26" s="70" t="s">
        <v>71</v>
      </c>
      <c r="R26" s="70" t="s">
        <v>71</v>
      </c>
      <c r="S26" s="70" t="s">
        <v>71</v>
      </c>
      <c r="T26" s="70" t="s">
        <v>71</v>
      </c>
      <c r="U26" s="70" t="s">
        <v>71</v>
      </c>
      <c r="V26" s="70" t="s">
        <v>71</v>
      </c>
      <c r="W26" s="70" t="s">
        <v>71</v>
      </c>
      <c r="X26" s="70" t="s">
        <v>71</v>
      </c>
      <c r="Y26" s="70" t="s">
        <v>71</v>
      </c>
      <c r="Z26" s="70" t="s">
        <v>71</v>
      </c>
      <c r="AA26" s="70" t="s">
        <v>71</v>
      </c>
      <c r="AB26" s="70" t="s">
        <v>71</v>
      </c>
      <c r="AC26" s="70" t="s">
        <v>71</v>
      </c>
      <c r="AD26" s="70" t="s">
        <v>71</v>
      </c>
      <c r="AE26" s="70" t="s">
        <v>71</v>
      </c>
      <c r="AF26" s="70" t="s">
        <v>71</v>
      </c>
      <c r="AG26" s="70" t="s">
        <v>71</v>
      </c>
      <c r="AH26" s="70" t="s">
        <v>71</v>
      </c>
      <c r="AI26" s="70" t="s">
        <v>71</v>
      </c>
      <c r="AJ26" s="60"/>
      <c r="AL26" t="str">
        <f t="shared" ca="1" si="0"/>
        <v xml:space="preserve">    (U1)ALERT_REQ_C_EPB_WRN_BAT_</v>
      </c>
      <c r="AR26" s="72" t="str">
        <f t="shared" si="3"/>
        <v/>
      </c>
      <c r="AS26" s="72" t="str">
        <f t="shared" si="4"/>
        <v/>
      </c>
      <c r="AT26" s="72" t="str">
        <f t="shared" si="1"/>
        <v/>
      </c>
    </row>
    <row r="27" spans="2:49">
      <c r="B27" s="145"/>
      <c r="C27" s="56">
        <f t="shared" si="2"/>
        <v>21</v>
      </c>
      <c r="D27" s="70" t="s">
        <v>71</v>
      </c>
      <c r="E27" s="70" t="s">
        <v>71</v>
      </c>
      <c r="F27" s="70" t="s">
        <v>71</v>
      </c>
      <c r="G27" s="70" t="s">
        <v>71</v>
      </c>
      <c r="H27" s="70" t="s">
        <v>71</v>
      </c>
      <c r="I27" s="70" t="s">
        <v>71</v>
      </c>
      <c r="J27" s="70" t="s">
        <v>71</v>
      </c>
      <c r="K27" s="70" t="s">
        <v>71</v>
      </c>
      <c r="L27" s="70" t="s">
        <v>71</v>
      </c>
      <c r="M27" s="70" t="s">
        <v>71</v>
      </c>
      <c r="N27" s="70" t="s">
        <v>71</v>
      </c>
      <c r="O27" s="70" t="s">
        <v>71</v>
      </c>
      <c r="P27" s="70" t="s">
        <v>71</v>
      </c>
      <c r="Q27" s="70" t="s">
        <v>71</v>
      </c>
      <c r="R27" s="70" t="s">
        <v>71</v>
      </c>
      <c r="S27" s="70" t="s">
        <v>71</v>
      </c>
      <c r="T27" s="70" t="s">
        <v>71</v>
      </c>
      <c r="U27" s="70" t="s">
        <v>71</v>
      </c>
      <c r="V27" s="70" t="s">
        <v>71</v>
      </c>
      <c r="W27" s="70" t="s">
        <v>71</v>
      </c>
      <c r="X27" s="70" t="s">
        <v>71</v>
      </c>
      <c r="Y27" s="70" t="s">
        <v>71</v>
      </c>
      <c r="Z27" s="70" t="s">
        <v>71</v>
      </c>
      <c r="AA27" s="70" t="s">
        <v>71</v>
      </c>
      <c r="AB27" s="70" t="s">
        <v>71</v>
      </c>
      <c r="AC27" s="70" t="s">
        <v>71</v>
      </c>
      <c r="AD27" s="70" t="s">
        <v>71</v>
      </c>
      <c r="AE27" s="70" t="s">
        <v>71</v>
      </c>
      <c r="AF27" s="70" t="s">
        <v>71</v>
      </c>
      <c r="AG27" s="70" t="s">
        <v>71</v>
      </c>
      <c r="AH27" s="70" t="s">
        <v>71</v>
      </c>
      <c r="AI27" s="70" t="s">
        <v>71</v>
      </c>
      <c r="AJ27" s="60"/>
      <c r="AL27" t="str">
        <f t="shared" ca="1" si="0"/>
        <v xml:space="preserve">    (U1)ALERT_REQ_C_EPB_WRN_BAT_</v>
      </c>
      <c r="AR27" s="72" t="str">
        <f t="shared" si="3"/>
        <v/>
      </c>
      <c r="AS27" s="72" t="str">
        <f t="shared" si="4"/>
        <v/>
      </c>
      <c r="AT27" s="72" t="str">
        <f t="shared" si="1"/>
        <v/>
      </c>
    </row>
    <row r="28" spans="2:49">
      <c r="B28" s="145"/>
      <c r="C28" s="56">
        <f t="shared" si="2"/>
        <v>22</v>
      </c>
      <c r="D28" s="70" t="s">
        <v>71</v>
      </c>
      <c r="E28" s="70" t="s">
        <v>71</v>
      </c>
      <c r="F28" s="70" t="s">
        <v>71</v>
      </c>
      <c r="G28" s="70" t="s">
        <v>71</v>
      </c>
      <c r="H28" s="70" t="s">
        <v>71</v>
      </c>
      <c r="I28" s="70" t="s">
        <v>71</v>
      </c>
      <c r="J28" s="70" t="s">
        <v>71</v>
      </c>
      <c r="K28" s="70" t="s">
        <v>71</v>
      </c>
      <c r="L28" s="70" t="s">
        <v>71</v>
      </c>
      <c r="M28" s="70" t="s">
        <v>71</v>
      </c>
      <c r="N28" s="70" t="s">
        <v>71</v>
      </c>
      <c r="O28" s="70" t="s">
        <v>71</v>
      </c>
      <c r="P28" s="70" t="s">
        <v>71</v>
      </c>
      <c r="Q28" s="70" t="s">
        <v>71</v>
      </c>
      <c r="R28" s="70" t="s">
        <v>71</v>
      </c>
      <c r="S28" s="70" t="s">
        <v>71</v>
      </c>
      <c r="T28" s="70" t="s">
        <v>71</v>
      </c>
      <c r="U28" s="70" t="s">
        <v>71</v>
      </c>
      <c r="V28" s="70" t="s">
        <v>71</v>
      </c>
      <c r="W28" s="70" t="s">
        <v>71</v>
      </c>
      <c r="X28" s="70" t="s">
        <v>71</v>
      </c>
      <c r="Y28" s="70" t="s">
        <v>71</v>
      </c>
      <c r="Z28" s="70" t="s">
        <v>71</v>
      </c>
      <c r="AA28" s="70" t="s">
        <v>71</v>
      </c>
      <c r="AB28" s="70" t="s">
        <v>71</v>
      </c>
      <c r="AC28" s="70" t="s">
        <v>71</v>
      </c>
      <c r="AD28" s="70" t="s">
        <v>71</v>
      </c>
      <c r="AE28" s="70" t="s">
        <v>71</v>
      </c>
      <c r="AF28" s="70" t="s">
        <v>71</v>
      </c>
      <c r="AG28" s="70" t="s">
        <v>71</v>
      </c>
      <c r="AH28" s="70" t="s">
        <v>71</v>
      </c>
      <c r="AI28" s="70" t="s">
        <v>71</v>
      </c>
      <c r="AJ28" s="60"/>
      <c r="AL28" t="str">
        <f t="shared" ca="1" si="0"/>
        <v xml:space="preserve">    (U1)ALERT_REQ_C_EPB_WRN_BAT_</v>
      </c>
      <c r="AR28" s="72" t="str">
        <f t="shared" si="3"/>
        <v/>
      </c>
      <c r="AS28" s="72" t="str">
        <f t="shared" si="4"/>
        <v/>
      </c>
      <c r="AT28" s="72" t="str">
        <f t="shared" si="1"/>
        <v/>
      </c>
    </row>
    <row r="29" spans="2:49">
      <c r="B29" s="145"/>
      <c r="C29" s="56">
        <f t="shared" si="2"/>
        <v>23</v>
      </c>
      <c r="D29" s="70" t="s">
        <v>71</v>
      </c>
      <c r="E29" s="70" t="s">
        <v>71</v>
      </c>
      <c r="F29" s="70" t="s">
        <v>71</v>
      </c>
      <c r="G29" s="70" t="s">
        <v>71</v>
      </c>
      <c r="H29" s="70" t="s">
        <v>71</v>
      </c>
      <c r="I29" s="70" t="s">
        <v>71</v>
      </c>
      <c r="J29" s="70" t="s">
        <v>71</v>
      </c>
      <c r="K29" s="70" t="s">
        <v>71</v>
      </c>
      <c r="L29" s="70" t="s">
        <v>71</v>
      </c>
      <c r="M29" s="70" t="s">
        <v>71</v>
      </c>
      <c r="N29" s="70" t="s">
        <v>71</v>
      </c>
      <c r="O29" s="70" t="s">
        <v>71</v>
      </c>
      <c r="P29" s="70" t="s">
        <v>71</v>
      </c>
      <c r="Q29" s="70" t="s">
        <v>71</v>
      </c>
      <c r="R29" s="70" t="s">
        <v>71</v>
      </c>
      <c r="S29" s="70" t="s">
        <v>71</v>
      </c>
      <c r="T29" s="70" t="s">
        <v>71</v>
      </c>
      <c r="U29" s="70" t="s">
        <v>71</v>
      </c>
      <c r="V29" s="70" t="s">
        <v>71</v>
      </c>
      <c r="W29" s="70" t="s">
        <v>71</v>
      </c>
      <c r="X29" s="70" t="s">
        <v>71</v>
      </c>
      <c r="Y29" s="70" t="s">
        <v>71</v>
      </c>
      <c r="Z29" s="70" t="s">
        <v>71</v>
      </c>
      <c r="AA29" s="70" t="s">
        <v>71</v>
      </c>
      <c r="AB29" s="70" t="s">
        <v>71</v>
      </c>
      <c r="AC29" s="70" t="s">
        <v>71</v>
      </c>
      <c r="AD29" s="70" t="s">
        <v>71</v>
      </c>
      <c r="AE29" s="70" t="s">
        <v>71</v>
      </c>
      <c r="AF29" s="70" t="s">
        <v>71</v>
      </c>
      <c r="AG29" s="70" t="s">
        <v>71</v>
      </c>
      <c r="AH29" s="70" t="s">
        <v>71</v>
      </c>
      <c r="AI29" s="70" t="s">
        <v>71</v>
      </c>
      <c r="AJ29" s="60"/>
      <c r="AL29" t="str">
        <f t="shared" ca="1" si="0"/>
        <v xml:space="preserve">    (U1)ALERT_REQ_C_EPB_WRN_BAT_</v>
      </c>
      <c r="AR29" s="72" t="str">
        <f t="shared" si="3"/>
        <v/>
      </c>
      <c r="AS29" s="72" t="str">
        <f t="shared" si="4"/>
        <v/>
      </c>
      <c r="AT29" s="72" t="str">
        <f t="shared" si="1"/>
        <v/>
      </c>
    </row>
    <row r="30" spans="2:49">
      <c r="B30" s="145"/>
      <c r="C30" s="56">
        <f t="shared" si="2"/>
        <v>24</v>
      </c>
      <c r="D30" s="70" t="s">
        <v>71</v>
      </c>
      <c r="E30" s="70" t="s">
        <v>71</v>
      </c>
      <c r="F30" s="70" t="s">
        <v>71</v>
      </c>
      <c r="G30" s="70" t="s">
        <v>71</v>
      </c>
      <c r="H30" s="70" t="s">
        <v>71</v>
      </c>
      <c r="I30" s="70" t="s">
        <v>71</v>
      </c>
      <c r="J30" s="70" t="s">
        <v>71</v>
      </c>
      <c r="K30" s="70" t="s">
        <v>71</v>
      </c>
      <c r="L30" s="70" t="s">
        <v>71</v>
      </c>
      <c r="M30" s="70" t="s">
        <v>71</v>
      </c>
      <c r="N30" s="70" t="s">
        <v>71</v>
      </c>
      <c r="O30" s="70" t="s">
        <v>71</v>
      </c>
      <c r="P30" s="70" t="s">
        <v>71</v>
      </c>
      <c r="Q30" s="70" t="s">
        <v>71</v>
      </c>
      <c r="R30" s="70" t="s">
        <v>71</v>
      </c>
      <c r="S30" s="70" t="s">
        <v>71</v>
      </c>
      <c r="T30" s="70" t="s">
        <v>71</v>
      </c>
      <c r="U30" s="70" t="s">
        <v>71</v>
      </c>
      <c r="V30" s="70" t="s">
        <v>71</v>
      </c>
      <c r="W30" s="70" t="s">
        <v>71</v>
      </c>
      <c r="X30" s="70" t="s">
        <v>71</v>
      </c>
      <c r="Y30" s="70" t="s">
        <v>71</v>
      </c>
      <c r="Z30" s="70" t="s">
        <v>71</v>
      </c>
      <c r="AA30" s="70" t="s">
        <v>71</v>
      </c>
      <c r="AB30" s="70" t="s">
        <v>71</v>
      </c>
      <c r="AC30" s="70" t="s">
        <v>71</v>
      </c>
      <c r="AD30" s="70" t="s">
        <v>71</v>
      </c>
      <c r="AE30" s="70" t="s">
        <v>71</v>
      </c>
      <c r="AF30" s="70" t="s">
        <v>71</v>
      </c>
      <c r="AG30" s="70" t="s">
        <v>71</v>
      </c>
      <c r="AH30" s="70" t="s">
        <v>71</v>
      </c>
      <c r="AI30" s="70" t="s">
        <v>71</v>
      </c>
      <c r="AJ30" s="60"/>
      <c r="AL30" t="str">
        <f t="shared" ca="1" si="0"/>
        <v xml:space="preserve">    (U1)ALERT_REQ_C_EPB_WRN_BAT_</v>
      </c>
      <c r="AR30" s="72" t="str">
        <f t="shared" si="3"/>
        <v/>
      </c>
      <c r="AS30" s="72" t="str">
        <f t="shared" si="4"/>
        <v/>
      </c>
      <c r="AT30" s="72" t="str">
        <f t="shared" si="1"/>
        <v/>
      </c>
    </row>
    <row r="31" spans="2:49">
      <c r="B31" s="145"/>
      <c r="C31" s="56">
        <f t="shared" si="2"/>
        <v>25</v>
      </c>
      <c r="D31" s="70" t="s">
        <v>71</v>
      </c>
      <c r="E31" s="70" t="s">
        <v>71</v>
      </c>
      <c r="F31" s="70" t="s">
        <v>71</v>
      </c>
      <c r="G31" s="70" t="s">
        <v>71</v>
      </c>
      <c r="H31" s="70" t="s">
        <v>71</v>
      </c>
      <c r="I31" s="70" t="s">
        <v>71</v>
      </c>
      <c r="J31" s="70" t="s">
        <v>71</v>
      </c>
      <c r="K31" s="70" t="s">
        <v>71</v>
      </c>
      <c r="L31" s="70" t="s">
        <v>71</v>
      </c>
      <c r="M31" s="70" t="s">
        <v>71</v>
      </c>
      <c r="N31" s="70" t="s">
        <v>71</v>
      </c>
      <c r="O31" s="70" t="s">
        <v>71</v>
      </c>
      <c r="P31" s="70" t="s">
        <v>71</v>
      </c>
      <c r="Q31" s="70" t="s">
        <v>71</v>
      </c>
      <c r="R31" s="70" t="s">
        <v>71</v>
      </c>
      <c r="S31" s="70" t="s">
        <v>71</v>
      </c>
      <c r="T31" s="70" t="s">
        <v>71</v>
      </c>
      <c r="U31" s="70" t="s">
        <v>71</v>
      </c>
      <c r="V31" s="70" t="s">
        <v>71</v>
      </c>
      <c r="W31" s="70" t="s">
        <v>71</v>
      </c>
      <c r="X31" s="70" t="s">
        <v>71</v>
      </c>
      <c r="Y31" s="70" t="s">
        <v>71</v>
      </c>
      <c r="Z31" s="70" t="s">
        <v>71</v>
      </c>
      <c r="AA31" s="70" t="s">
        <v>71</v>
      </c>
      <c r="AB31" s="70" t="s">
        <v>71</v>
      </c>
      <c r="AC31" s="70" t="s">
        <v>71</v>
      </c>
      <c r="AD31" s="70" t="s">
        <v>71</v>
      </c>
      <c r="AE31" s="70" t="s">
        <v>71</v>
      </c>
      <c r="AF31" s="70" t="s">
        <v>71</v>
      </c>
      <c r="AG31" s="70" t="s">
        <v>71</v>
      </c>
      <c r="AH31" s="70" t="s">
        <v>71</v>
      </c>
      <c r="AI31" s="70" t="s">
        <v>71</v>
      </c>
      <c r="AJ31" s="60"/>
      <c r="AL31" t="str">
        <f t="shared" ca="1" si="0"/>
        <v xml:space="preserve">    (U1)ALERT_REQ_C_EPB_WRN_BAT_</v>
      </c>
      <c r="AR31" s="72" t="str">
        <f t="shared" si="3"/>
        <v/>
      </c>
      <c r="AS31" s="72" t="str">
        <f t="shared" si="4"/>
        <v/>
      </c>
      <c r="AT31" s="72" t="str">
        <f t="shared" si="1"/>
        <v/>
      </c>
    </row>
    <row r="32" spans="2:49">
      <c r="B32" s="145"/>
      <c r="C32" s="56">
        <f t="shared" si="2"/>
        <v>26</v>
      </c>
      <c r="D32" s="70" t="s">
        <v>71</v>
      </c>
      <c r="E32" s="70" t="s">
        <v>71</v>
      </c>
      <c r="F32" s="70" t="s">
        <v>71</v>
      </c>
      <c r="G32" s="70" t="s">
        <v>71</v>
      </c>
      <c r="H32" s="70" t="s">
        <v>71</v>
      </c>
      <c r="I32" s="70" t="s">
        <v>71</v>
      </c>
      <c r="J32" s="70" t="s">
        <v>71</v>
      </c>
      <c r="K32" s="70" t="s">
        <v>71</v>
      </c>
      <c r="L32" s="70" t="s">
        <v>71</v>
      </c>
      <c r="M32" s="70" t="s">
        <v>71</v>
      </c>
      <c r="N32" s="70" t="s">
        <v>71</v>
      </c>
      <c r="O32" s="70" t="s">
        <v>71</v>
      </c>
      <c r="P32" s="70" t="s">
        <v>71</v>
      </c>
      <c r="Q32" s="70" t="s">
        <v>71</v>
      </c>
      <c r="R32" s="70" t="s">
        <v>71</v>
      </c>
      <c r="S32" s="70" t="s">
        <v>71</v>
      </c>
      <c r="T32" s="70" t="s">
        <v>71</v>
      </c>
      <c r="U32" s="70" t="s">
        <v>71</v>
      </c>
      <c r="V32" s="70" t="s">
        <v>71</v>
      </c>
      <c r="W32" s="70" t="s">
        <v>71</v>
      </c>
      <c r="X32" s="70" t="s">
        <v>71</v>
      </c>
      <c r="Y32" s="70" t="s">
        <v>71</v>
      </c>
      <c r="Z32" s="70" t="s">
        <v>71</v>
      </c>
      <c r="AA32" s="70" t="s">
        <v>71</v>
      </c>
      <c r="AB32" s="70" t="s">
        <v>71</v>
      </c>
      <c r="AC32" s="70" t="s">
        <v>71</v>
      </c>
      <c r="AD32" s="70" t="s">
        <v>71</v>
      </c>
      <c r="AE32" s="70" t="s">
        <v>71</v>
      </c>
      <c r="AF32" s="70" t="s">
        <v>71</v>
      </c>
      <c r="AG32" s="70" t="s">
        <v>71</v>
      </c>
      <c r="AH32" s="70" t="s">
        <v>71</v>
      </c>
      <c r="AI32" s="70" t="s">
        <v>71</v>
      </c>
      <c r="AJ32" s="60"/>
      <c r="AL32" t="str">
        <f t="shared" ca="1" si="0"/>
        <v xml:space="preserve">    (U1)ALERT_REQ_C_EPB_WRN_BAT_</v>
      </c>
      <c r="AR32" s="72" t="str">
        <f t="shared" si="3"/>
        <v/>
      </c>
      <c r="AS32" s="72" t="str">
        <f t="shared" si="4"/>
        <v/>
      </c>
      <c r="AT32" s="72" t="str">
        <f t="shared" si="1"/>
        <v/>
      </c>
    </row>
    <row r="33" spans="2:46">
      <c r="B33" s="145"/>
      <c r="C33" s="56">
        <f t="shared" si="2"/>
        <v>27</v>
      </c>
      <c r="D33" s="70" t="s">
        <v>71</v>
      </c>
      <c r="E33" s="70" t="s">
        <v>71</v>
      </c>
      <c r="F33" s="70" t="s">
        <v>71</v>
      </c>
      <c r="G33" s="70" t="s">
        <v>71</v>
      </c>
      <c r="H33" s="70" t="s">
        <v>71</v>
      </c>
      <c r="I33" s="70" t="s">
        <v>71</v>
      </c>
      <c r="J33" s="70" t="s">
        <v>71</v>
      </c>
      <c r="K33" s="70" t="s">
        <v>71</v>
      </c>
      <c r="L33" s="70" t="s">
        <v>71</v>
      </c>
      <c r="M33" s="70" t="s">
        <v>71</v>
      </c>
      <c r="N33" s="70" t="s">
        <v>71</v>
      </c>
      <c r="O33" s="70" t="s">
        <v>71</v>
      </c>
      <c r="P33" s="70" t="s">
        <v>71</v>
      </c>
      <c r="Q33" s="70" t="s">
        <v>71</v>
      </c>
      <c r="R33" s="70" t="s">
        <v>71</v>
      </c>
      <c r="S33" s="70" t="s">
        <v>71</v>
      </c>
      <c r="T33" s="70" t="s">
        <v>71</v>
      </c>
      <c r="U33" s="70" t="s">
        <v>71</v>
      </c>
      <c r="V33" s="70" t="s">
        <v>71</v>
      </c>
      <c r="W33" s="70" t="s">
        <v>71</v>
      </c>
      <c r="X33" s="70" t="s">
        <v>71</v>
      </c>
      <c r="Y33" s="70" t="s">
        <v>71</v>
      </c>
      <c r="Z33" s="70" t="s">
        <v>71</v>
      </c>
      <c r="AA33" s="70" t="s">
        <v>71</v>
      </c>
      <c r="AB33" s="70" t="s">
        <v>71</v>
      </c>
      <c r="AC33" s="70" t="s">
        <v>71</v>
      </c>
      <c r="AD33" s="70" t="s">
        <v>71</v>
      </c>
      <c r="AE33" s="70" t="s">
        <v>71</v>
      </c>
      <c r="AF33" s="70" t="s">
        <v>71</v>
      </c>
      <c r="AG33" s="70" t="s">
        <v>71</v>
      </c>
      <c r="AH33" s="70" t="s">
        <v>71</v>
      </c>
      <c r="AI33" s="70" t="s">
        <v>71</v>
      </c>
      <c r="AJ33" s="60"/>
      <c r="AL33" t="str">
        <f t="shared" ca="1" si="0"/>
        <v xml:space="preserve">    (U1)ALERT_REQ_C_EPB_WRN_BAT_</v>
      </c>
      <c r="AR33" s="72" t="str">
        <f t="shared" si="3"/>
        <v/>
      </c>
      <c r="AS33" s="72" t="str">
        <f t="shared" si="4"/>
        <v/>
      </c>
      <c r="AT33" s="72" t="str">
        <f t="shared" si="1"/>
        <v/>
      </c>
    </row>
    <row r="34" spans="2:46">
      <c r="B34" s="145"/>
      <c r="C34" s="56">
        <f t="shared" si="2"/>
        <v>28</v>
      </c>
      <c r="D34" s="70" t="s">
        <v>71</v>
      </c>
      <c r="E34" s="70" t="s">
        <v>71</v>
      </c>
      <c r="F34" s="70" t="s">
        <v>71</v>
      </c>
      <c r="G34" s="70" t="s">
        <v>71</v>
      </c>
      <c r="H34" s="70" t="s">
        <v>71</v>
      </c>
      <c r="I34" s="70" t="s">
        <v>71</v>
      </c>
      <c r="J34" s="70" t="s">
        <v>71</v>
      </c>
      <c r="K34" s="70" t="s">
        <v>71</v>
      </c>
      <c r="L34" s="70" t="s">
        <v>71</v>
      </c>
      <c r="M34" s="70" t="s">
        <v>71</v>
      </c>
      <c r="N34" s="70" t="s">
        <v>71</v>
      </c>
      <c r="O34" s="70" t="s">
        <v>71</v>
      </c>
      <c r="P34" s="70" t="s">
        <v>71</v>
      </c>
      <c r="Q34" s="70" t="s">
        <v>71</v>
      </c>
      <c r="R34" s="70" t="s">
        <v>71</v>
      </c>
      <c r="S34" s="70" t="s">
        <v>71</v>
      </c>
      <c r="T34" s="70" t="s">
        <v>71</v>
      </c>
      <c r="U34" s="70" t="s">
        <v>71</v>
      </c>
      <c r="V34" s="70" t="s">
        <v>71</v>
      </c>
      <c r="W34" s="70" t="s">
        <v>71</v>
      </c>
      <c r="X34" s="70" t="s">
        <v>71</v>
      </c>
      <c r="Y34" s="70" t="s">
        <v>71</v>
      </c>
      <c r="Z34" s="70" t="s">
        <v>71</v>
      </c>
      <c r="AA34" s="70" t="s">
        <v>71</v>
      </c>
      <c r="AB34" s="70" t="s">
        <v>71</v>
      </c>
      <c r="AC34" s="70" t="s">
        <v>71</v>
      </c>
      <c r="AD34" s="70" t="s">
        <v>71</v>
      </c>
      <c r="AE34" s="70" t="s">
        <v>71</v>
      </c>
      <c r="AF34" s="70" t="s">
        <v>71</v>
      </c>
      <c r="AG34" s="70" t="s">
        <v>71</v>
      </c>
      <c r="AH34" s="70" t="s">
        <v>71</v>
      </c>
      <c r="AI34" s="70" t="s">
        <v>71</v>
      </c>
      <c r="AJ34" s="60"/>
      <c r="AL34" t="str">
        <f t="shared" ca="1" si="0"/>
        <v xml:space="preserve">    (U1)ALERT_REQ_C_EPB_WRN_BAT_</v>
      </c>
      <c r="AR34" s="72" t="str">
        <f t="shared" si="3"/>
        <v/>
      </c>
      <c r="AS34" s="72" t="str">
        <f t="shared" si="4"/>
        <v/>
      </c>
      <c r="AT34" s="72" t="str">
        <f t="shared" si="1"/>
        <v/>
      </c>
    </row>
    <row r="35" spans="2:46">
      <c r="B35" s="145"/>
      <c r="C35" s="56">
        <f t="shared" si="2"/>
        <v>29</v>
      </c>
      <c r="D35" s="70" t="s">
        <v>71</v>
      </c>
      <c r="E35" s="70" t="s">
        <v>71</v>
      </c>
      <c r="F35" s="70" t="s">
        <v>71</v>
      </c>
      <c r="G35" s="70" t="s">
        <v>71</v>
      </c>
      <c r="H35" s="70" t="s">
        <v>71</v>
      </c>
      <c r="I35" s="70" t="s">
        <v>71</v>
      </c>
      <c r="J35" s="70" t="s">
        <v>71</v>
      </c>
      <c r="K35" s="70" t="s">
        <v>71</v>
      </c>
      <c r="L35" s="70" t="s">
        <v>71</v>
      </c>
      <c r="M35" s="70" t="s">
        <v>71</v>
      </c>
      <c r="N35" s="70" t="s">
        <v>71</v>
      </c>
      <c r="O35" s="70" t="s">
        <v>71</v>
      </c>
      <c r="P35" s="70" t="s">
        <v>71</v>
      </c>
      <c r="Q35" s="70" t="s">
        <v>71</v>
      </c>
      <c r="R35" s="70" t="s">
        <v>71</v>
      </c>
      <c r="S35" s="70" t="s">
        <v>71</v>
      </c>
      <c r="T35" s="70" t="s">
        <v>71</v>
      </c>
      <c r="U35" s="70" t="s">
        <v>71</v>
      </c>
      <c r="V35" s="70" t="s">
        <v>71</v>
      </c>
      <c r="W35" s="70" t="s">
        <v>71</v>
      </c>
      <c r="X35" s="70" t="s">
        <v>71</v>
      </c>
      <c r="Y35" s="70" t="s">
        <v>71</v>
      </c>
      <c r="Z35" s="70" t="s">
        <v>71</v>
      </c>
      <c r="AA35" s="70" t="s">
        <v>71</v>
      </c>
      <c r="AB35" s="70" t="s">
        <v>71</v>
      </c>
      <c r="AC35" s="70" t="s">
        <v>71</v>
      </c>
      <c r="AD35" s="70" t="s">
        <v>71</v>
      </c>
      <c r="AE35" s="70" t="s">
        <v>71</v>
      </c>
      <c r="AF35" s="70" t="s">
        <v>71</v>
      </c>
      <c r="AG35" s="70" t="s">
        <v>71</v>
      </c>
      <c r="AH35" s="70" t="s">
        <v>71</v>
      </c>
      <c r="AI35" s="70" t="s">
        <v>71</v>
      </c>
      <c r="AJ35" s="60"/>
      <c r="AL35" t="str">
        <f t="shared" ca="1" si="0"/>
        <v xml:space="preserve">    (U1)ALERT_REQ_C_EPB_WRN_BAT_</v>
      </c>
      <c r="AR35" s="72" t="str">
        <f t="shared" si="3"/>
        <v/>
      </c>
      <c r="AS35" s="72" t="str">
        <f t="shared" si="4"/>
        <v/>
      </c>
      <c r="AT35" s="72" t="str">
        <f t="shared" si="1"/>
        <v/>
      </c>
    </row>
    <row r="36" spans="2:46">
      <c r="B36" s="145"/>
      <c r="C36" s="56">
        <f t="shared" si="2"/>
        <v>30</v>
      </c>
      <c r="D36" s="70" t="s">
        <v>71</v>
      </c>
      <c r="E36" s="70" t="s">
        <v>71</v>
      </c>
      <c r="F36" s="70" t="s">
        <v>71</v>
      </c>
      <c r="G36" s="70" t="s">
        <v>71</v>
      </c>
      <c r="H36" s="70" t="s">
        <v>71</v>
      </c>
      <c r="I36" s="70" t="s">
        <v>71</v>
      </c>
      <c r="J36" s="70" t="s">
        <v>71</v>
      </c>
      <c r="K36" s="70" t="s">
        <v>71</v>
      </c>
      <c r="L36" s="70" t="s">
        <v>71</v>
      </c>
      <c r="M36" s="70" t="s">
        <v>71</v>
      </c>
      <c r="N36" s="70" t="s">
        <v>71</v>
      </c>
      <c r="O36" s="70" t="s">
        <v>71</v>
      </c>
      <c r="P36" s="70" t="s">
        <v>71</v>
      </c>
      <c r="Q36" s="70" t="s">
        <v>71</v>
      </c>
      <c r="R36" s="70" t="s">
        <v>71</v>
      </c>
      <c r="S36" s="70" t="s">
        <v>71</v>
      </c>
      <c r="T36" s="70" t="s">
        <v>71</v>
      </c>
      <c r="U36" s="70" t="s">
        <v>71</v>
      </c>
      <c r="V36" s="70" t="s">
        <v>71</v>
      </c>
      <c r="W36" s="70" t="s">
        <v>71</v>
      </c>
      <c r="X36" s="70" t="s">
        <v>71</v>
      </c>
      <c r="Y36" s="70" t="s">
        <v>71</v>
      </c>
      <c r="Z36" s="70" t="s">
        <v>71</v>
      </c>
      <c r="AA36" s="70" t="s">
        <v>71</v>
      </c>
      <c r="AB36" s="70" t="s">
        <v>71</v>
      </c>
      <c r="AC36" s="70" t="s">
        <v>71</v>
      </c>
      <c r="AD36" s="70" t="s">
        <v>71</v>
      </c>
      <c r="AE36" s="70" t="s">
        <v>71</v>
      </c>
      <c r="AF36" s="70" t="s">
        <v>71</v>
      </c>
      <c r="AG36" s="70" t="s">
        <v>71</v>
      </c>
      <c r="AH36" s="70" t="s">
        <v>71</v>
      </c>
      <c r="AI36" s="70" t="s">
        <v>71</v>
      </c>
      <c r="AJ36" s="60"/>
      <c r="AL36" t="str">
        <f t="shared" ca="1" si="0"/>
        <v xml:space="preserve">    (U1)ALERT_REQ_C_EPB_WRN_BAT_</v>
      </c>
      <c r="AR36" s="72" t="str">
        <f t="shared" si="3"/>
        <v/>
      </c>
      <c r="AS36" s="72" t="str">
        <f t="shared" si="4"/>
        <v/>
      </c>
      <c r="AT36" s="72" t="str">
        <f t="shared" si="1"/>
        <v/>
      </c>
    </row>
    <row r="37" spans="2:46">
      <c r="B37" s="145"/>
      <c r="C37" s="56">
        <f t="shared" si="2"/>
        <v>31</v>
      </c>
      <c r="D37" s="70" t="s">
        <v>71</v>
      </c>
      <c r="E37" s="70" t="s">
        <v>71</v>
      </c>
      <c r="F37" s="70" t="s">
        <v>71</v>
      </c>
      <c r="G37" s="70" t="s">
        <v>71</v>
      </c>
      <c r="H37" s="70" t="s">
        <v>71</v>
      </c>
      <c r="I37" s="70" t="s">
        <v>71</v>
      </c>
      <c r="J37" s="70" t="s">
        <v>71</v>
      </c>
      <c r="K37" s="70" t="s">
        <v>71</v>
      </c>
      <c r="L37" s="70" t="s">
        <v>71</v>
      </c>
      <c r="M37" s="70" t="s">
        <v>71</v>
      </c>
      <c r="N37" s="70" t="s">
        <v>71</v>
      </c>
      <c r="O37" s="70" t="s">
        <v>71</v>
      </c>
      <c r="P37" s="70" t="s">
        <v>71</v>
      </c>
      <c r="Q37" s="70" t="s">
        <v>71</v>
      </c>
      <c r="R37" s="70" t="s">
        <v>71</v>
      </c>
      <c r="S37" s="70" t="s">
        <v>71</v>
      </c>
      <c r="T37" s="70" t="s">
        <v>71</v>
      </c>
      <c r="U37" s="70" t="s">
        <v>71</v>
      </c>
      <c r="V37" s="70" t="s">
        <v>71</v>
      </c>
      <c r="W37" s="70" t="s">
        <v>71</v>
      </c>
      <c r="X37" s="70" t="s">
        <v>71</v>
      </c>
      <c r="Y37" s="70" t="s">
        <v>71</v>
      </c>
      <c r="Z37" s="70" t="s">
        <v>71</v>
      </c>
      <c r="AA37" s="70" t="s">
        <v>71</v>
      </c>
      <c r="AB37" s="70" t="s">
        <v>71</v>
      </c>
      <c r="AC37" s="70" t="s">
        <v>71</v>
      </c>
      <c r="AD37" s="70" t="s">
        <v>71</v>
      </c>
      <c r="AE37" s="70" t="s">
        <v>71</v>
      </c>
      <c r="AF37" s="70" t="s">
        <v>71</v>
      </c>
      <c r="AG37" s="70" t="s">
        <v>71</v>
      </c>
      <c r="AH37" s="70" t="s">
        <v>71</v>
      </c>
      <c r="AI37" s="70" t="s">
        <v>71</v>
      </c>
      <c r="AJ37" s="60"/>
      <c r="AL37" t="str">
        <f t="shared" ca="1" si="0"/>
        <v xml:space="preserve">    (U1)ALERT_REQ_C_EPB_WRN_BAT_</v>
      </c>
      <c r="AR37" s="72" t="str">
        <f t="shared" si="3"/>
        <v/>
      </c>
      <c r="AS37" s="72" t="str">
        <f t="shared" si="4"/>
        <v/>
      </c>
      <c r="AT37" s="72" t="str">
        <f t="shared" si="1"/>
        <v/>
      </c>
    </row>
    <row r="38" spans="2:46">
      <c r="B38" s="145"/>
      <c r="C38" s="56">
        <f t="shared" si="2"/>
        <v>32</v>
      </c>
      <c r="D38" s="70" t="s">
        <v>71</v>
      </c>
      <c r="E38" s="70" t="s">
        <v>71</v>
      </c>
      <c r="F38" s="70" t="s">
        <v>71</v>
      </c>
      <c r="G38" s="70" t="s">
        <v>71</v>
      </c>
      <c r="H38" s="70" t="s">
        <v>71</v>
      </c>
      <c r="I38" s="70" t="s">
        <v>71</v>
      </c>
      <c r="J38" s="70" t="s">
        <v>71</v>
      </c>
      <c r="K38" s="70" t="s">
        <v>71</v>
      </c>
      <c r="L38" s="70" t="s">
        <v>71</v>
      </c>
      <c r="M38" s="70" t="s">
        <v>71</v>
      </c>
      <c r="N38" s="70" t="s">
        <v>71</v>
      </c>
      <c r="O38" s="70" t="s">
        <v>71</v>
      </c>
      <c r="P38" s="70" t="s">
        <v>71</v>
      </c>
      <c r="Q38" s="70" t="s">
        <v>71</v>
      </c>
      <c r="R38" s="70" t="s">
        <v>71</v>
      </c>
      <c r="S38" s="70" t="s">
        <v>71</v>
      </c>
      <c r="T38" s="70" t="s">
        <v>71</v>
      </c>
      <c r="U38" s="70" t="s">
        <v>71</v>
      </c>
      <c r="V38" s="70" t="s">
        <v>71</v>
      </c>
      <c r="W38" s="70" t="s">
        <v>71</v>
      </c>
      <c r="X38" s="70" t="s">
        <v>71</v>
      </c>
      <c r="Y38" s="70" t="s">
        <v>71</v>
      </c>
      <c r="Z38" s="70" t="s">
        <v>71</v>
      </c>
      <c r="AA38" s="70" t="s">
        <v>71</v>
      </c>
      <c r="AB38" s="70" t="s">
        <v>71</v>
      </c>
      <c r="AC38" s="70" t="s">
        <v>71</v>
      </c>
      <c r="AD38" s="70" t="s">
        <v>71</v>
      </c>
      <c r="AE38" s="70" t="s">
        <v>71</v>
      </c>
      <c r="AF38" s="70" t="s">
        <v>71</v>
      </c>
      <c r="AG38" s="70" t="s">
        <v>71</v>
      </c>
      <c r="AH38" s="70" t="s">
        <v>71</v>
      </c>
      <c r="AI38" s="70" t="s">
        <v>71</v>
      </c>
      <c r="AJ38" s="60"/>
      <c r="AL38" t="str">
        <f t="shared" ca="1" si="0"/>
        <v xml:space="preserve">    (U1)ALERT_REQ_C_EPB_WRN_BAT_</v>
      </c>
      <c r="AR38" s="72" t="str">
        <f t="shared" si="3"/>
        <v/>
      </c>
      <c r="AS38" s="72" t="str">
        <f t="shared" si="4"/>
        <v/>
      </c>
      <c r="AT38" s="72" t="str">
        <f t="shared" si="1"/>
        <v/>
      </c>
    </row>
    <row r="39" spans="2:46">
      <c r="B39" s="145"/>
      <c r="C39" s="56">
        <f t="shared" si="2"/>
        <v>33</v>
      </c>
      <c r="D39" s="70" t="s">
        <v>71</v>
      </c>
      <c r="E39" s="70" t="s">
        <v>71</v>
      </c>
      <c r="F39" s="70" t="s">
        <v>71</v>
      </c>
      <c r="G39" s="70" t="s">
        <v>71</v>
      </c>
      <c r="H39" s="70" t="s">
        <v>71</v>
      </c>
      <c r="I39" s="70" t="s">
        <v>71</v>
      </c>
      <c r="J39" s="70" t="s">
        <v>71</v>
      </c>
      <c r="K39" s="70" t="s">
        <v>71</v>
      </c>
      <c r="L39" s="70" t="s">
        <v>71</v>
      </c>
      <c r="M39" s="70" t="s">
        <v>71</v>
      </c>
      <c r="N39" s="70" t="s">
        <v>71</v>
      </c>
      <c r="O39" s="70" t="s">
        <v>71</v>
      </c>
      <c r="P39" s="70" t="s">
        <v>71</v>
      </c>
      <c r="Q39" s="70" t="s">
        <v>71</v>
      </c>
      <c r="R39" s="70" t="s">
        <v>71</v>
      </c>
      <c r="S39" s="70" t="s">
        <v>71</v>
      </c>
      <c r="T39" s="70" t="s">
        <v>71</v>
      </c>
      <c r="U39" s="70" t="s">
        <v>71</v>
      </c>
      <c r="V39" s="70" t="s">
        <v>71</v>
      </c>
      <c r="W39" s="70" t="s">
        <v>71</v>
      </c>
      <c r="X39" s="70" t="s">
        <v>71</v>
      </c>
      <c r="Y39" s="70" t="s">
        <v>71</v>
      </c>
      <c r="Z39" s="70" t="s">
        <v>71</v>
      </c>
      <c r="AA39" s="70" t="s">
        <v>71</v>
      </c>
      <c r="AB39" s="70" t="s">
        <v>71</v>
      </c>
      <c r="AC39" s="70" t="s">
        <v>71</v>
      </c>
      <c r="AD39" s="70" t="s">
        <v>71</v>
      </c>
      <c r="AE39" s="70" t="s">
        <v>71</v>
      </c>
      <c r="AF39" s="70" t="s">
        <v>71</v>
      </c>
      <c r="AG39" s="70" t="s">
        <v>71</v>
      </c>
      <c r="AH39" s="70" t="s">
        <v>71</v>
      </c>
      <c r="AI39" s="70" t="s">
        <v>71</v>
      </c>
      <c r="AJ39" s="60"/>
      <c r="AL39" t="str">
        <f t="shared" ca="1" si="0"/>
        <v xml:space="preserve">    (U1)ALERT_REQ_C_EPB_WRN_BAT_</v>
      </c>
      <c r="AR39" s="72" t="str">
        <f t="shared" si="3"/>
        <v/>
      </c>
      <c r="AS39" s="72" t="str">
        <f t="shared" si="4"/>
        <v/>
      </c>
      <c r="AT39" s="72" t="str">
        <f t="shared" si="1"/>
        <v/>
      </c>
    </row>
    <row r="40" spans="2:46">
      <c r="B40" s="145"/>
      <c r="C40" s="56">
        <f t="shared" si="2"/>
        <v>34</v>
      </c>
      <c r="D40" s="70" t="s">
        <v>71</v>
      </c>
      <c r="E40" s="70" t="s">
        <v>71</v>
      </c>
      <c r="F40" s="70" t="s">
        <v>71</v>
      </c>
      <c r="G40" s="70" t="s">
        <v>71</v>
      </c>
      <c r="H40" s="70" t="s">
        <v>71</v>
      </c>
      <c r="I40" s="70" t="s">
        <v>71</v>
      </c>
      <c r="J40" s="70" t="s">
        <v>71</v>
      </c>
      <c r="K40" s="70" t="s">
        <v>71</v>
      </c>
      <c r="L40" s="70" t="s">
        <v>71</v>
      </c>
      <c r="M40" s="70" t="s">
        <v>71</v>
      </c>
      <c r="N40" s="70" t="s">
        <v>71</v>
      </c>
      <c r="O40" s="70" t="s">
        <v>71</v>
      </c>
      <c r="P40" s="70" t="s">
        <v>71</v>
      </c>
      <c r="Q40" s="70" t="s">
        <v>71</v>
      </c>
      <c r="R40" s="70" t="s">
        <v>71</v>
      </c>
      <c r="S40" s="70" t="s">
        <v>71</v>
      </c>
      <c r="T40" s="70" t="s">
        <v>71</v>
      </c>
      <c r="U40" s="70" t="s">
        <v>71</v>
      </c>
      <c r="V40" s="70" t="s">
        <v>71</v>
      </c>
      <c r="W40" s="70" t="s">
        <v>71</v>
      </c>
      <c r="X40" s="70" t="s">
        <v>71</v>
      </c>
      <c r="Y40" s="70" t="s">
        <v>71</v>
      </c>
      <c r="Z40" s="70" t="s">
        <v>71</v>
      </c>
      <c r="AA40" s="70" t="s">
        <v>71</v>
      </c>
      <c r="AB40" s="70" t="s">
        <v>71</v>
      </c>
      <c r="AC40" s="70" t="s">
        <v>71</v>
      </c>
      <c r="AD40" s="70" t="s">
        <v>71</v>
      </c>
      <c r="AE40" s="70" t="s">
        <v>71</v>
      </c>
      <c r="AF40" s="70" t="s">
        <v>71</v>
      </c>
      <c r="AG40" s="70" t="s">
        <v>71</v>
      </c>
      <c r="AH40" s="70" t="s">
        <v>71</v>
      </c>
      <c r="AI40" s="70" t="s">
        <v>71</v>
      </c>
      <c r="AJ40" s="60"/>
      <c r="AL40" t="str">
        <f t="shared" ca="1" si="0"/>
        <v xml:space="preserve">    (U1)ALERT_REQ_C_EPB_WRN_BAT_</v>
      </c>
      <c r="AR40" s="72" t="str">
        <f t="shared" si="3"/>
        <v/>
      </c>
      <c r="AS40" s="72" t="str">
        <f t="shared" si="4"/>
        <v/>
      </c>
      <c r="AT40" s="72" t="str">
        <f t="shared" si="1"/>
        <v/>
      </c>
    </row>
    <row r="41" spans="2:46">
      <c r="B41" s="145"/>
      <c r="C41" s="56">
        <f t="shared" si="2"/>
        <v>35</v>
      </c>
      <c r="D41" s="70" t="s">
        <v>71</v>
      </c>
      <c r="E41" s="70" t="s">
        <v>71</v>
      </c>
      <c r="F41" s="70" t="s">
        <v>71</v>
      </c>
      <c r="G41" s="70" t="s">
        <v>71</v>
      </c>
      <c r="H41" s="70" t="s">
        <v>71</v>
      </c>
      <c r="I41" s="70" t="s">
        <v>71</v>
      </c>
      <c r="J41" s="70" t="s">
        <v>71</v>
      </c>
      <c r="K41" s="70" t="s">
        <v>71</v>
      </c>
      <c r="L41" s="70" t="s">
        <v>71</v>
      </c>
      <c r="M41" s="70" t="s">
        <v>71</v>
      </c>
      <c r="N41" s="70" t="s">
        <v>71</v>
      </c>
      <c r="O41" s="70" t="s">
        <v>71</v>
      </c>
      <c r="P41" s="70" t="s">
        <v>71</v>
      </c>
      <c r="Q41" s="70" t="s">
        <v>71</v>
      </c>
      <c r="R41" s="70" t="s">
        <v>71</v>
      </c>
      <c r="S41" s="70" t="s">
        <v>71</v>
      </c>
      <c r="T41" s="70" t="s">
        <v>71</v>
      </c>
      <c r="U41" s="70" t="s">
        <v>71</v>
      </c>
      <c r="V41" s="70" t="s">
        <v>71</v>
      </c>
      <c r="W41" s="70" t="s">
        <v>71</v>
      </c>
      <c r="X41" s="70" t="s">
        <v>71</v>
      </c>
      <c r="Y41" s="70" t="s">
        <v>71</v>
      </c>
      <c r="Z41" s="70" t="s">
        <v>71</v>
      </c>
      <c r="AA41" s="70" t="s">
        <v>71</v>
      </c>
      <c r="AB41" s="70" t="s">
        <v>71</v>
      </c>
      <c r="AC41" s="70" t="s">
        <v>71</v>
      </c>
      <c r="AD41" s="70" t="s">
        <v>71</v>
      </c>
      <c r="AE41" s="70" t="s">
        <v>71</v>
      </c>
      <c r="AF41" s="70" t="s">
        <v>71</v>
      </c>
      <c r="AG41" s="70" t="s">
        <v>71</v>
      </c>
      <c r="AH41" s="70" t="s">
        <v>71</v>
      </c>
      <c r="AI41" s="70" t="s">
        <v>71</v>
      </c>
      <c r="AJ41" s="60"/>
      <c r="AL41" t="str">
        <f t="shared" ca="1" si="0"/>
        <v xml:space="preserve">    (U1)ALERT_REQ_C_EPB_WRN_BAT_</v>
      </c>
      <c r="AR41" s="72" t="str">
        <f t="shared" si="3"/>
        <v/>
      </c>
      <c r="AS41" s="72" t="str">
        <f t="shared" si="4"/>
        <v/>
      </c>
      <c r="AT41" s="72" t="str">
        <f t="shared" si="1"/>
        <v/>
      </c>
    </row>
    <row r="42" spans="2:46">
      <c r="B42" s="145"/>
      <c r="C42" s="56">
        <f t="shared" si="2"/>
        <v>36</v>
      </c>
      <c r="D42" s="70" t="s">
        <v>71</v>
      </c>
      <c r="E42" s="70" t="s">
        <v>71</v>
      </c>
      <c r="F42" s="70" t="s">
        <v>71</v>
      </c>
      <c r="G42" s="70" t="s">
        <v>71</v>
      </c>
      <c r="H42" s="70" t="s">
        <v>71</v>
      </c>
      <c r="I42" s="70" t="s">
        <v>71</v>
      </c>
      <c r="J42" s="70" t="s">
        <v>71</v>
      </c>
      <c r="K42" s="70" t="s">
        <v>71</v>
      </c>
      <c r="L42" s="70" t="s">
        <v>71</v>
      </c>
      <c r="M42" s="70" t="s">
        <v>71</v>
      </c>
      <c r="N42" s="70" t="s">
        <v>71</v>
      </c>
      <c r="O42" s="70" t="s">
        <v>71</v>
      </c>
      <c r="P42" s="70" t="s">
        <v>71</v>
      </c>
      <c r="Q42" s="70" t="s">
        <v>71</v>
      </c>
      <c r="R42" s="70" t="s">
        <v>71</v>
      </c>
      <c r="S42" s="70" t="s">
        <v>71</v>
      </c>
      <c r="T42" s="70" t="s">
        <v>71</v>
      </c>
      <c r="U42" s="70" t="s">
        <v>71</v>
      </c>
      <c r="V42" s="70" t="s">
        <v>71</v>
      </c>
      <c r="W42" s="70" t="s">
        <v>71</v>
      </c>
      <c r="X42" s="70" t="s">
        <v>71</v>
      </c>
      <c r="Y42" s="70" t="s">
        <v>71</v>
      </c>
      <c r="Z42" s="70" t="s">
        <v>71</v>
      </c>
      <c r="AA42" s="70" t="s">
        <v>71</v>
      </c>
      <c r="AB42" s="70" t="s">
        <v>71</v>
      </c>
      <c r="AC42" s="70" t="s">
        <v>71</v>
      </c>
      <c r="AD42" s="70" t="s">
        <v>71</v>
      </c>
      <c r="AE42" s="70" t="s">
        <v>71</v>
      </c>
      <c r="AF42" s="70" t="s">
        <v>71</v>
      </c>
      <c r="AG42" s="70" t="s">
        <v>71</v>
      </c>
      <c r="AH42" s="70" t="s">
        <v>71</v>
      </c>
      <c r="AI42" s="70" t="s">
        <v>71</v>
      </c>
      <c r="AJ42" s="60"/>
      <c r="AL42" t="str">
        <f t="shared" ca="1" si="0"/>
        <v xml:space="preserve">    (U1)ALERT_REQ_C_EPB_WRN_BAT_</v>
      </c>
      <c r="AR42" s="72" t="str">
        <f t="shared" si="3"/>
        <v/>
      </c>
      <c r="AS42" s="72" t="str">
        <f t="shared" si="4"/>
        <v/>
      </c>
      <c r="AT42" s="72" t="str">
        <f t="shared" si="1"/>
        <v/>
      </c>
    </row>
    <row r="43" spans="2:46">
      <c r="B43" s="145"/>
      <c r="C43" s="56">
        <f t="shared" si="2"/>
        <v>37</v>
      </c>
      <c r="D43" s="70" t="s">
        <v>71</v>
      </c>
      <c r="E43" s="70" t="s">
        <v>71</v>
      </c>
      <c r="F43" s="70" t="s">
        <v>71</v>
      </c>
      <c r="G43" s="70" t="s">
        <v>71</v>
      </c>
      <c r="H43" s="70" t="s">
        <v>71</v>
      </c>
      <c r="I43" s="70" t="s">
        <v>71</v>
      </c>
      <c r="J43" s="70" t="s">
        <v>71</v>
      </c>
      <c r="K43" s="70" t="s">
        <v>71</v>
      </c>
      <c r="L43" s="70" t="s">
        <v>71</v>
      </c>
      <c r="M43" s="70" t="s">
        <v>71</v>
      </c>
      <c r="N43" s="70" t="s">
        <v>71</v>
      </c>
      <c r="O43" s="70" t="s">
        <v>71</v>
      </c>
      <c r="P43" s="70" t="s">
        <v>71</v>
      </c>
      <c r="Q43" s="70" t="s">
        <v>71</v>
      </c>
      <c r="R43" s="70" t="s">
        <v>71</v>
      </c>
      <c r="S43" s="70" t="s">
        <v>71</v>
      </c>
      <c r="T43" s="70" t="s">
        <v>71</v>
      </c>
      <c r="U43" s="70" t="s">
        <v>71</v>
      </c>
      <c r="V43" s="70" t="s">
        <v>71</v>
      </c>
      <c r="W43" s="70" t="s">
        <v>71</v>
      </c>
      <c r="X43" s="70" t="s">
        <v>71</v>
      </c>
      <c r="Y43" s="70" t="s">
        <v>71</v>
      </c>
      <c r="Z43" s="70" t="s">
        <v>71</v>
      </c>
      <c r="AA43" s="70" t="s">
        <v>71</v>
      </c>
      <c r="AB43" s="70" t="s">
        <v>71</v>
      </c>
      <c r="AC43" s="70" t="s">
        <v>71</v>
      </c>
      <c r="AD43" s="70" t="s">
        <v>71</v>
      </c>
      <c r="AE43" s="70" t="s">
        <v>71</v>
      </c>
      <c r="AF43" s="70" t="s">
        <v>71</v>
      </c>
      <c r="AG43" s="70" t="s">
        <v>71</v>
      </c>
      <c r="AH43" s="70" t="s">
        <v>71</v>
      </c>
      <c r="AI43" s="70" t="s">
        <v>71</v>
      </c>
      <c r="AJ43" s="60"/>
      <c r="AL43" t="str">
        <f t="shared" ca="1" si="0"/>
        <v xml:space="preserve">    (U1)ALERT_REQ_C_EPB_WRN_BAT_</v>
      </c>
      <c r="AR43" s="72" t="str">
        <f t="shared" si="3"/>
        <v/>
      </c>
      <c r="AS43" s="72" t="str">
        <f t="shared" si="4"/>
        <v/>
      </c>
      <c r="AT43" s="72" t="str">
        <f t="shared" si="1"/>
        <v/>
      </c>
    </row>
    <row r="44" spans="2:46">
      <c r="B44" s="145"/>
      <c r="C44" s="56">
        <f t="shared" si="2"/>
        <v>38</v>
      </c>
      <c r="D44" s="70" t="s">
        <v>71</v>
      </c>
      <c r="E44" s="70" t="s">
        <v>71</v>
      </c>
      <c r="F44" s="70" t="s">
        <v>71</v>
      </c>
      <c r="G44" s="70" t="s">
        <v>71</v>
      </c>
      <c r="H44" s="70" t="s">
        <v>71</v>
      </c>
      <c r="I44" s="70" t="s">
        <v>71</v>
      </c>
      <c r="J44" s="70" t="s">
        <v>71</v>
      </c>
      <c r="K44" s="70" t="s">
        <v>71</v>
      </c>
      <c r="L44" s="70" t="s">
        <v>71</v>
      </c>
      <c r="M44" s="70" t="s">
        <v>71</v>
      </c>
      <c r="N44" s="70" t="s">
        <v>71</v>
      </c>
      <c r="O44" s="70" t="s">
        <v>71</v>
      </c>
      <c r="P44" s="70" t="s">
        <v>71</v>
      </c>
      <c r="Q44" s="70" t="s">
        <v>71</v>
      </c>
      <c r="R44" s="70" t="s">
        <v>71</v>
      </c>
      <c r="S44" s="70" t="s">
        <v>71</v>
      </c>
      <c r="T44" s="70" t="s">
        <v>71</v>
      </c>
      <c r="U44" s="70" t="s">
        <v>71</v>
      </c>
      <c r="V44" s="70" t="s">
        <v>71</v>
      </c>
      <c r="W44" s="70" t="s">
        <v>71</v>
      </c>
      <c r="X44" s="70" t="s">
        <v>71</v>
      </c>
      <c r="Y44" s="70" t="s">
        <v>71</v>
      </c>
      <c r="Z44" s="70" t="s">
        <v>71</v>
      </c>
      <c r="AA44" s="70" t="s">
        <v>71</v>
      </c>
      <c r="AB44" s="70" t="s">
        <v>71</v>
      </c>
      <c r="AC44" s="70" t="s">
        <v>71</v>
      </c>
      <c r="AD44" s="70" t="s">
        <v>71</v>
      </c>
      <c r="AE44" s="70" t="s">
        <v>71</v>
      </c>
      <c r="AF44" s="70" t="s">
        <v>71</v>
      </c>
      <c r="AG44" s="70" t="s">
        <v>71</v>
      </c>
      <c r="AH44" s="70" t="s">
        <v>71</v>
      </c>
      <c r="AI44" s="70" t="s">
        <v>71</v>
      </c>
      <c r="AJ44" s="60"/>
      <c r="AL44" t="str">
        <f t="shared" ca="1" si="0"/>
        <v xml:space="preserve">    (U1)ALERT_REQ_C_EPB_WRN_BAT_</v>
      </c>
      <c r="AR44" s="72" t="str">
        <f t="shared" si="3"/>
        <v/>
      </c>
      <c r="AS44" s="72" t="str">
        <f t="shared" si="4"/>
        <v/>
      </c>
      <c r="AT44" s="72" t="str">
        <f t="shared" si="1"/>
        <v/>
      </c>
    </row>
    <row r="45" spans="2:46">
      <c r="B45" s="145"/>
      <c r="C45" s="56">
        <f t="shared" si="2"/>
        <v>39</v>
      </c>
      <c r="D45" s="70" t="s">
        <v>71</v>
      </c>
      <c r="E45" s="70" t="s">
        <v>71</v>
      </c>
      <c r="F45" s="70" t="s">
        <v>71</v>
      </c>
      <c r="G45" s="70" t="s">
        <v>71</v>
      </c>
      <c r="H45" s="70" t="s">
        <v>71</v>
      </c>
      <c r="I45" s="70" t="s">
        <v>71</v>
      </c>
      <c r="J45" s="70" t="s">
        <v>71</v>
      </c>
      <c r="K45" s="70" t="s">
        <v>71</v>
      </c>
      <c r="L45" s="70" t="s">
        <v>71</v>
      </c>
      <c r="M45" s="70" t="s">
        <v>71</v>
      </c>
      <c r="N45" s="70" t="s">
        <v>71</v>
      </c>
      <c r="O45" s="70" t="s">
        <v>71</v>
      </c>
      <c r="P45" s="70" t="s">
        <v>71</v>
      </c>
      <c r="Q45" s="70" t="s">
        <v>71</v>
      </c>
      <c r="R45" s="70" t="s">
        <v>71</v>
      </c>
      <c r="S45" s="70" t="s">
        <v>71</v>
      </c>
      <c r="T45" s="70" t="s">
        <v>71</v>
      </c>
      <c r="U45" s="70" t="s">
        <v>71</v>
      </c>
      <c r="V45" s="70" t="s">
        <v>71</v>
      </c>
      <c r="W45" s="70" t="s">
        <v>71</v>
      </c>
      <c r="X45" s="70" t="s">
        <v>71</v>
      </c>
      <c r="Y45" s="70" t="s">
        <v>71</v>
      </c>
      <c r="Z45" s="70" t="s">
        <v>71</v>
      </c>
      <c r="AA45" s="70" t="s">
        <v>71</v>
      </c>
      <c r="AB45" s="70" t="s">
        <v>71</v>
      </c>
      <c r="AC45" s="70" t="s">
        <v>71</v>
      </c>
      <c r="AD45" s="70" t="s">
        <v>71</v>
      </c>
      <c r="AE45" s="70" t="s">
        <v>71</v>
      </c>
      <c r="AF45" s="70" t="s">
        <v>71</v>
      </c>
      <c r="AG45" s="70" t="s">
        <v>71</v>
      </c>
      <c r="AH45" s="70" t="s">
        <v>71</v>
      </c>
      <c r="AI45" s="70" t="s">
        <v>71</v>
      </c>
      <c r="AJ45" s="60"/>
      <c r="AL45" t="str">
        <f t="shared" ca="1" si="0"/>
        <v xml:space="preserve">    (U1)ALERT_REQ_C_EPB_WRN_BAT_</v>
      </c>
      <c r="AR45" s="72" t="str">
        <f t="shared" si="3"/>
        <v/>
      </c>
      <c r="AS45" s="72" t="str">
        <f t="shared" si="4"/>
        <v/>
      </c>
      <c r="AT45" s="72" t="str">
        <f t="shared" si="1"/>
        <v/>
      </c>
    </row>
    <row r="46" spans="2:46">
      <c r="B46" s="145"/>
      <c r="C46" s="56">
        <f t="shared" si="2"/>
        <v>40</v>
      </c>
      <c r="D46" s="70" t="s">
        <v>71</v>
      </c>
      <c r="E46" s="70" t="s">
        <v>71</v>
      </c>
      <c r="F46" s="70" t="s">
        <v>71</v>
      </c>
      <c r="G46" s="70" t="s">
        <v>71</v>
      </c>
      <c r="H46" s="70" t="s">
        <v>71</v>
      </c>
      <c r="I46" s="70" t="s">
        <v>71</v>
      </c>
      <c r="J46" s="70" t="s">
        <v>71</v>
      </c>
      <c r="K46" s="70" t="s">
        <v>71</v>
      </c>
      <c r="L46" s="70" t="s">
        <v>71</v>
      </c>
      <c r="M46" s="70" t="s">
        <v>71</v>
      </c>
      <c r="N46" s="70" t="s">
        <v>71</v>
      </c>
      <c r="O46" s="70" t="s">
        <v>71</v>
      </c>
      <c r="P46" s="70" t="s">
        <v>71</v>
      </c>
      <c r="Q46" s="70" t="s">
        <v>71</v>
      </c>
      <c r="R46" s="70" t="s">
        <v>71</v>
      </c>
      <c r="S46" s="70" t="s">
        <v>71</v>
      </c>
      <c r="T46" s="70" t="s">
        <v>71</v>
      </c>
      <c r="U46" s="70" t="s">
        <v>71</v>
      </c>
      <c r="V46" s="70" t="s">
        <v>71</v>
      </c>
      <c r="W46" s="70" t="s">
        <v>71</v>
      </c>
      <c r="X46" s="70" t="s">
        <v>71</v>
      </c>
      <c r="Y46" s="70" t="s">
        <v>71</v>
      </c>
      <c r="Z46" s="70" t="s">
        <v>71</v>
      </c>
      <c r="AA46" s="70" t="s">
        <v>71</v>
      </c>
      <c r="AB46" s="70" t="s">
        <v>71</v>
      </c>
      <c r="AC46" s="70" t="s">
        <v>71</v>
      </c>
      <c r="AD46" s="70" t="s">
        <v>71</v>
      </c>
      <c r="AE46" s="70" t="s">
        <v>71</v>
      </c>
      <c r="AF46" s="70" t="s">
        <v>71</v>
      </c>
      <c r="AG46" s="70" t="s">
        <v>71</v>
      </c>
      <c r="AH46" s="70" t="s">
        <v>71</v>
      </c>
      <c r="AI46" s="70" t="s">
        <v>71</v>
      </c>
      <c r="AJ46" s="60"/>
      <c r="AL46" t="str">
        <f t="shared" ca="1" si="0"/>
        <v xml:space="preserve">    (U1)ALERT_REQ_C_EPB_WRN_BAT_</v>
      </c>
      <c r="AR46" s="72" t="str">
        <f t="shared" si="3"/>
        <v/>
      </c>
      <c r="AS46" s="72" t="str">
        <f t="shared" si="4"/>
        <v/>
      </c>
      <c r="AT46" s="72" t="str">
        <f t="shared" si="1"/>
        <v/>
      </c>
    </row>
    <row r="47" spans="2:46">
      <c r="B47" s="145"/>
      <c r="C47" s="56">
        <f t="shared" si="2"/>
        <v>41</v>
      </c>
      <c r="D47" s="70" t="s">
        <v>71</v>
      </c>
      <c r="E47" s="70" t="s">
        <v>71</v>
      </c>
      <c r="F47" s="70" t="s">
        <v>71</v>
      </c>
      <c r="G47" s="70" t="s">
        <v>71</v>
      </c>
      <c r="H47" s="70" t="s">
        <v>71</v>
      </c>
      <c r="I47" s="70" t="s">
        <v>71</v>
      </c>
      <c r="J47" s="70" t="s">
        <v>71</v>
      </c>
      <c r="K47" s="70" t="s">
        <v>71</v>
      </c>
      <c r="L47" s="70" t="s">
        <v>71</v>
      </c>
      <c r="M47" s="70" t="s">
        <v>71</v>
      </c>
      <c r="N47" s="70" t="s">
        <v>71</v>
      </c>
      <c r="O47" s="70" t="s">
        <v>71</v>
      </c>
      <c r="P47" s="70" t="s">
        <v>71</v>
      </c>
      <c r="Q47" s="70" t="s">
        <v>71</v>
      </c>
      <c r="R47" s="70" t="s">
        <v>71</v>
      </c>
      <c r="S47" s="70" t="s">
        <v>71</v>
      </c>
      <c r="T47" s="70" t="s">
        <v>71</v>
      </c>
      <c r="U47" s="70" t="s">
        <v>71</v>
      </c>
      <c r="V47" s="70" t="s">
        <v>71</v>
      </c>
      <c r="W47" s="70" t="s">
        <v>71</v>
      </c>
      <c r="X47" s="70" t="s">
        <v>71</v>
      </c>
      <c r="Y47" s="70" t="s">
        <v>71</v>
      </c>
      <c r="Z47" s="70" t="s">
        <v>71</v>
      </c>
      <c r="AA47" s="70" t="s">
        <v>71</v>
      </c>
      <c r="AB47" s="70" t="s">
        <v>71</v>
      </c>
      <c r="AC47" s="70" t="s">
        <v>71</v>
      </c>
      <c r="AD47" s="70" t="s">
        <v>71</v>
      </c>
      <c r="AE47" s="70" t="s">
        <v>71</v>
      </c>
      <c r="AF47" s="70" t="s">
        <v>71</v>
      </c>
      <c r="AG47" s="70" t="s">
        <v>71</v>
      </c>
      <c r="AH47" s="70" t="s">
        <v>71</v>
      </c>
      <c r="AI47" s="70" t="s">
        <v>71</v>
      </c>
      <c r="AJ47" s="60"/>
      <c r="AL47" t="str">
        <f t="shared" ca="1" si="0"/>
        <v xml:space="preserve">    (U1)ALERT_REQ_C_EPB_WRN_BAT_</v>
      </c>
      <c r="AR47" s="72" t="str">
        <f t="shared" si="3"/>
        <v/>
      </c>
      <c r="AS47" s="72" t="str">
        <f t="shared" si="4"/>
        <v/>
      </c>
      <c r="AT47" s="72" t="str">
        <f t="shared" si="1"/>
        <v/>
      </c>
    </row>
    <row r="48" spans="2:46">
      <c r="B48" s="145"/>
      <c r="C48" s="56">
        <f t="shared" si="2"/>
        <v>42</v>
      </c>
      <c r="D48" s="70" t="s">
        <v>71</v>
      </c>
      <c r="E48" s="70" t="s">
        <v>71</v>
      </c>
      <c r="F48" s="70" t="s">
        <v>71</v>
      </c>
      <c r="G48" s="70" t="s">
        <v>71</v>
      </c>
      <c r="H48" s="70" t="s">
        <v>71</v>
      </c>
      <c r="I48" s="70" t="s">
        <v>71</v>
      </c>
      <c r="J48" s="70" t="s">
        <v>71</v>
      </c>
      <c r="K48" s="70" t="s">
        <v>71</v>
      </c>
      <c r="L48" s="70" t="s">
        <v>71</v>
      </c>
      <c r="M48" s="70" t="s">
        <v>71</v>
      </c>
      <c r="N48" s="70" t="s">
        <v>71</v>
      </c>
      <c r="O48" s="70" t="s">
        <v>71</v>
      </c>
      <c r="P48" s="70" t="s">
        <v>71</v>
      </c>
      <c r="Q48" s="70" t="s">
        <v>71</v>
      </c>
      <c r="R48" s="70" t="s">
        <v>71</v>
      </c>
      <c r="S48" s="70" t="s">
        <v>71</v>
      </c>
      <c r="T48" s="70" t="s">
        <v>71</v>
      </c>
      <c r="U48" s="70" t="s">
        <v>71</v>
      </c>
      <c r="V48" s="70" t="s">
        <v>71</v>
      </c>
      <c r="W48" s="70" t="s">
        <v>71</v>
      </c>
      <c r="X48" s="70" t="s">
        <v>71</v>
      </c>
      <c r="Y48" s="70" t="s">
        <v>71</v>
      </c>
      <c r="Z48" s="70" t="s">
        <v>71</v>
      </c>
      <c r="AA48" s="70" t="s">
        <v>71</v>
      </c>
      <c r="AB48" s="70" t="s">
        <v>71</v>
      </c>
      <c r="AC48" s="70" t="s">
        <v>71</v>
      </c>
      <c r="AD48" s="70" t="s">
        <v>71</v>
      </c>
      <c r="AE48" s="70" t="s">
        <v>71</v>
      </c>
      <c r="AF48" s="70" t="s">
        <v>71</v>
      </c>
      <c r="AG48" s="70" t="s">
        <v>71</v>
      </c>
      <c r="AH48" s="70" t="s">
        <v>71</v>
      </c>
      <c r="AI48" s="70" t="s">
        <v>71</v>
      </c>
      <c r="AJ48" s="60"/>
      <c r="AL48" t="str">
        <f t="shared" ca="1" si="0"/>
        <v xml:space="preserve">    (U1)ALERT_REQ_C_EPB_WRN_BAT_</v>
      </c>
      <c r="AR48" s="72" t="str">
        <f t="shared" si="3"/>
        <v/>
      </c>
      <c r="AS48" s="72" t="str">
        <f t="shared" si="4"/>
        <v/>
      </c>
      <c r="AT48" s="72" t="str">
        <f t="shared" si="1"/>
        <v/>
      </c>
    </row>
    <row r="49" spans="2:46">
      <c r="B49" s="145"/>
      <c r="C49" s="56">
        <f t="shared" si="2"/>
        <v>43</v>
      </c>
      <c r="D49" s="70" t="s">
        <v>71</v>
      </c>
      <c r="E49" s="70" t="s">
        <v>71</v>
      </c>
      <c r="F49" s="70" t="s">
        <v>71</v>
      </c>
      <c r="G49" s="70" t="s">
        <v>71</v>
      </c>
      <c r="H49" s="70" t="s">
        <v>71</v>
      </c>
      <c r="I49" s="70" t="s">
        <v>71</v>
      </c>
      <c r="J49" s="70" t="s">
        <v>71</v>
      </c>
      <c r="K49" s="70" t="s">
        <v>71</v>
      </c>
      <c r="L49" s="70" t="s">
        <v>71</v>
      </c>
      <c r="M49" s="70" t="s">
        <v>71</v>
      </c>
      <c r="N49" s="70" t="s">
        <v>71</v>
      </c>
      <c r="O49" s="70" t="s">
        <v>71</v>
      </c>
      <c r="P49" s="70" t="s">
        <v>71</v>
      </c>
      <c r="Q49" s="70" t="s">
        <v>71</v>
      </c>
      <c r="R49" s="70" t="s">
        <v>71</v>
      </c>
      <c r="S49" s="70" t="s">
        <v>71</v>
      </c>
      <c r="T49" s="70" t="s">
        <v>71</v>
      </c>
      <c r="U49" s="70" t="s">
        <v>71</v>
      </c>
      <c r="V49" s="70" t="s">
        <v>71</v>
      </c>
      <c r="W49" s="70" t="s">
        <v>71</v>
      </c>
      <c r="X49" s="70" t="s">
        <v>71</v>
      </c>
      <c r="Y49" s="70" t="s">
        <v>71</v>
      </c>
      <c r="Z49" s="70" t="s">
        <v>71</v>
      </c>
      <c r="AA49" s="70" t="s">
        <v>71</v>
      </c>
      <c r="AB49" s="70" t="s">
        <v>71</v>
      </c>
      <c r="AC49" s="70" t="s">
        <v>71</v>
      </c>
      <c r="AD49" s="70" t="s">
        <v>71</v>
      </c>
      <c r="AE49" s="70" t="s">
        <v>71</v>
      </c>
      <c r="AF49" s="70" t="s">
        <v>71</v>
      </c>
      <c r="AG49" s="70" t="s">
        <v>71</v>
      </c>
      <c r="AH49" s="70" t="s">
        <v>71</v>
      </c>
      <c r="AI49" s="70" t="s">
        <v>71</v>
      </c>
      <c r="AJ49" s="60"/>
      <c r="AL49" t="str">
        <f t="shared" ca="1" si="0"/>
        <v xml:space="preserve">    (U1)ALERT_REQ_C_EPB_WRN_BAT_</v>
      </c>
      <c r="AR49" s="72" t="str">
        <f t="shared" si="3"/>
        <v/>
      </c>
      <c r="AS49" s="72" t="str">
        <f t="shared" si="4"/>
        <v/>
      </c>
      <c r="AT49" s="72" t="str">
        <f t="shared" si="1"/>
        <v/>
      </c>
    </row>
    <row r="50" spans="2:46">
      <c r="B50" s="145"/>
      <c r="C50" s="56">
        <f t="shared" si="2"/>
        <v>44</v>
      </c>
      <c r="D50" s="70" t="s">
        <v>71</v>
      </c>
      <c r="E50" s="70" t="s">
        <v>71</v>
      </c>
      <c r="F50" s="70" t="s">
        <v>71</v>
      </c>
      <c r="G50" s="70" t="s">
        <v>71</v>
      </c>
      <c r="H50" s="70" t="s">
        <v>71</v>
      </c>
      <c r="I50" s="70" t="s">
        <v>71</v>
      </c>
      <c r="J50" s="70" t="s">
        <v>71</v>
      </c>
      <c r="K50" s="70" t="s">
        <v>71</v>
      </c>
      <c r="L50" s="70" t="s">
        <v>71</v>
      </c>
      <c r="M50" s="70" t="s">
        <v>71</v>
      </c>
      <c r="N50" s="70" t="s">
        <v>71</v>
      </c>
      <c r="O50" s="70" t="s">
        <v>71</v>
      </c>
      <c r="P50" s="70" t="s">
        <v>71</v>
      </c>
      <c r="Q50" s="70" t="s">
        <v>71</v>
      </c>
      <c r="R50" s="70" t="s">
        <v>71</v>
      </c>
      <c r="S50" s="70" t="s">
        <v>71</v>
      </c>
      <c r="T50" s="70" t="s">
        <v>71</v>
      </c>
      <c r="U50" s="70" t="s">
        <v>71</v>
      </c>
      <c r="V50" s="70" t="s">
        <v>71</v>
      </c>
      <c r="W50" s="70" t="s">
        <v>71</v>
      </c>
      <c r="X50" s="70" t="s">
        <v>71</v>
      </c>
      <c r="Y50" s="70" t="s">
        <v>71</v>
      </c>
      <c r="Z50" s="70" t="s">
        <v>71</v>
      </c>
      <c r="AA50" s="70" t="s">
        <v>71</v>
      </c>
      <c r="AB50" s="70" t="s">
        <v>71</v>
      </c>
      <c r="AC50" s="70" t="s">
        <v>71</v>
      </c>
      <c r="AD50" s="70" t="s">
        <v>71</v>
      </c>
      <c r="AE50" s="70" t="s">
        <v>71</v>
      </c>
      <c r="AF50" s="70" t="s">
        <v>71</v>
      </c>
      <c r="AG50" s="70" t="s">
        <v>71</v>
      </c>
      <c r="AH50" s="70" t="s">
        <v>71</v>
      </c>
      <c r="AI50" s="70" t="s">
        <v>71</v>
      </c>
      <c r="AJ50" s="60"/>
      <c r="AL50" t="str">
        <f t="shared" ca="1" si="0"/>
        <v xml:space="preserve">    (U1)ALERT_REQ_C_EPB_WRN_BAT_</v>
      </c>
      <c r="AR50" s="72" t="str">
        <f t="shared" si="3"/>
        <v/>
      </c>
      <c r="AS50" s="72" t="str">
        <f t="shared" si="4"/>
        <v/>
      </c>
      <c r="AT50" s="72" t="str">
        <f t="shared" si="1"/>
        <v/>
      </c>
    </row>
    <row r="51" spans="2:46">
      <c r="B51" s="145"/>
      <c r="C51" s="56">
        <f t="shared" si="2"/>
        <v>45</v>
      </c>
      <c r="D51" s="70" t="s">
        <v>71</v>
      </c>
      <c r="E51" s="70" t="s">
        <v>71</v>
      </c>
      <c r="F51" s="70" t="s">
        <v>71</v>
      </c>
      <c r="G51" s="70" t="s">
        <v>71</v>
      </c>
      <c r="H51" s="70" t="s">
        <v>71</v>
      </c>
      <c r="I51" s="70" t="s">
        <v>71</v>
      </c>
      <c r="J51" s="70" t="s">
        <v>71</v>
      </c>
      <c r="K51" s="70" t="s">
        <v>71</v>
      </c>
      <c r="L51" s="70" t="s">
        <v>71</v>
      </c>
      <c r="M51" s="70" t="s">
        <v>71</v>
      </c>
      <c r="N51" s="70" t="s">
        <v>71</v>
      </c>
      <c r="O51" s="70" t="s">
        <v>71</v>
      </c>
      <c r="P51" s="70" t="s">
        <v>71</v>
      </c>
      <c r="Q51" s="70" t="s">
        <v>71</v>
      </c>
      <c r="R51" s="70" t="s">
        <v>71</v>
      </c>
      <c r="S51" s="70" t="s">
        <v>71</v>
      </c>
      <c r="T51" s="70" t="s">
        <v>71</v>
      </c>
      <c r="U51" s="70" t="s">
        <v>71</v>
      </c>
      <c r="V51" s="70" t="s">
        <v>71</v>
      </c>
      <c r="W51" s="70" t="s">
        <v>71</v>
      </c>
      <c r="X51" s="70" t="s">
        <v>71</v>
      </c>
      <c r="Y51" s="70" t="s">
        <v>71</v>
      </c>
      <c r="Z51" s="70" t="s">
        <v>71</v>
      </c>
      <c r="AA51" s="70" t="s">
        <v>71</v>
      </c>
      <c r="AB51" s="70" t="s">
        <v>71</v>
      </c>
      <c r="AC51" s="70" t="s">
        <v>71</v>
      </c>
      <c r="AD51" s="70" t="s">
        <v>71</v>
      </c>
      <c r="AE51" s="70" t="s">
        <v>71</v>
      </c>
      <c r="AF51" s="70" t="s">
        <v>71</v>
      </c>
      <c r="AG51" s="70" t="s">
        <v>71</v>
      </c>
      <c r="AH51" s="70" t="s">
        <v>71</v>
      </c>
      <c r="AI51" s="70" t="s">
        <v>71</v>
      </c>
      <c r="AJ51" s="60"/>
      <c r="AL51" t="str">
        <f t="shared" ca="1" si="0"/>
        <v xml:space="preserve">    (U1)ALERT_REQ_C_EPB_WRN_BAT_</v>
      </c>
      <c r="AR51" s="72" t="str">
        <f t="shared" si="3"/>
        <v/>
      </c>
      <c r="AS51" s="72" t="str">
        <f t="shared" si="4"/>
        <v/>
      </c>
      <c r="AT51" s="72" t="str">
        <f t="shared" si="1"/>
        <v/>
      </c>
    </row>
    <row r="52" spans="2:46">
      <c r="B52" s="145"/>
      <c r="C52" s="56">
        <f t="shared" si="2"/>
        <v>46</v>
      </c>
      <c r="D52" s="70" t="s">
        <v>71</v>
      </c>
      <c r="E52" s="70" t="s">
        <v>71</v>
      </c>
      <c r="F52" s="70" t="s">
        <v>71</v>
      </c>
      <c r="G52" s="70" t="s">
        <v>71</v>
      </c>
      <c r="H52" s="70" t="s">
        <v>71</v>
      </c>
      <c r="I52" s="70" t="s">
        <v>71</v>
      </c>
      <c r="J52" s="70" t="s">
        <v>71</v>
      </c>
      <c r="K52" s="70" t="s">
        <v>71</v>
      </c>
      <c r="L52" s="70" t="s">
        <v>71</v>
      </c>
      <c r="M52" s="70" t="s">
        <v>71</v>
      </c>
      <c r="N52" s="70" t="s">
        <v>71</v>
      </c>
      <c r="O52" s="70" t="s">
        <v>71</v>
      </c>
      <c r="P52" s="70" t="s">
        <v>71</v>
      </c>
      <c r="Q52" s="70" t="s">
        <v>71</v>
      </c>
      <c r="R52" s="70" t="s">
        <v>71</v>
      </c>
      <c r="S52" s="70" t="s">
        <v>71</v>
      </c>
      <c r="T52" s="70" t="s">
        <v>71</v>
      </c>
      <c r="U52" s="70" t="s">
        <v>71</v>
      </c>
      <c r="V52" s="70" t="s">
        <v>71</v>
      </c>
      <c r="W52" s="70" t="s">
        <v>71</v>
      </c>
      <c r="X52" s="70" t="s">
        <v>71</v>
      </c>
      <c r="Y52" s="70" t="s">
        <v>71</v>
      </c>
      <c r="Z52" s="70" t="s">
        <v>71</v>
      </c>
      <c r="AA52" s="70" t="s">
        <v>71</v>
      </c>
      <c r="AB52" s="70" t="s">
        <v>71</v>
      </c>
      <c r="AC52" s="70" t="s">
        <v>71</v>
      </c>
      <c r="AD52" s="70" t="s">
        <v>71</v>
      </c>
      <c r="AE52" s="70" t="s">
        <v>71</v>
      </c>
      <c r="AF52" s="70" t="s">
        <v>71</v>
      </c>
      <c r="AG52" s="70" t="s">
        <v>71</v>
      </c>
      <c r="AH52" s="70" t="s">
        <v>71</v>
      </c>
      <c r="AI52" s="70" t="s">
        <v>71</v>
      </c>
      <c r="AJ52" s="60"/>
      <c r="AL52" t="str">
        <f t="shared" ca="1" si="0"/>
        <v xml:space="preserve">    (U1)ALERT_REQ_C_EPB_WRN_BAT_</v>
      </c>
      <c r="AR52" s="72" t="str">
        <f t="shared" si="3"/>
        <v/>
      </c>
      <c r="AS52" s="72" t="str">
        <f t="shared" si="4"/>
        <v/>
      </c>
      <c r="AT52" s="72" t="str">
        <f t="shared" si="1"/>
        <v/>
      </c>
    </row>
    <row r="53" spans="2:46">
      <c r="B53" s="145"/>
      <c r="C53" s="56">
        <f t="shared" si="2"/>
        <v>47</v>
      </c>
      <c r="D53" s="70" t="s">
        <v>71</v>
      </c>
      <c r="E53" s="70" t="s">
        <v>71</v>
      </c>
      <c r="F53" s="70" t="s">
        <v>71</v>
      </c>
      <c r="G53" s="70" t="s">
        <v>71</v>
      </c>
      <c r="H53" s="70" t="s">
        <v>71</v>
      </c>
      <c r="I53" s="70" t="s">
        <v>71</v>
      </c>
      <c r="J53" s="70" t="s">
        <v>71</v>
      </c>
      <c r="K53" s="70" t="s">
        <v>71</v>
      </c>
      <c r="L53" s="70" t="s">
        <v>71</v>
      </c>
      <c r="M53" s="70" t="s">
        <v>71</v>
      </c>
      <c r="N53" s="70" t="s">
        <v>71</v>
      </c>
      <c r="O53" s="70" t="s">
        <v>71</v>
      </c>
      <c r="P53" s="70" t="s">
        <v>71</v>
      </c>
      <c r="Q53" s="70" t="s">
        <v>71</v>
      </c>
      <c r="R53" s="70" t="s">
        <v>71</v>
      </c>
      <c r="S53" s="70" t="s">
        <v>71</v>
      </c>
      <c r="T53" s="70" t="s">
        <v>71</v>
      </c>
      <c r="U53" s="70" t="s">
        <v>71</v>
      </c>
      <c r="V53" s="70" t="s">
        <v>71</v>
      </c>
      <c r="W53" s="70" t="s">
        <v>71</v>
      </c>
      <c r="X53" s="70" t="s">
        <v>71</v>
      </c>
      <c r="Y53" s="70" t="s">
        <v>71</v>
      </c>
      <c r="Z53" s="70" t="s">
        <v>71</v>
      </c>
      <c r="AA53" s="70" t="s">
        <v>71</v>
      </c>
      <c r="AB53" s="70" t="s">
        <v>71</v>
      </c>
      <c r="AC53" s="70" t="s">
        <v>71</v>
      </c>
      <c r="AD53" s="70" t="s">
        <v>71</v>
      </c>
      <c r="AE53" s="70" t="s">
        <v>71</v>
      </c>
      <c r="AF53" s="70" t="s">
        <v>71</v>
      </c>
      <c r="AG53" s="70" t="s">
        <v>71</v>
      </c>
      <c r="AH53" s="70" t="s">
        <v>71</v>
      </c>
      <c r="AI53" s="70" t="s">
        <v>71</v>
      </c>
      <c r="AJ53" s="60"/>
      <c r="AL53" t="str">
        <f t="shared" ca="1" si="0"/>
        <v xml:space="preserve">    (U1)ALERT_REQ_C_EPB_WRN_BAT_</v>
      </c>
      <c r="AR53" s="72" t="str">
        <f t="shared" si="3"/>
        <v/>
      </c>
      <c r="AS53" s="72" t="str">
        <f t="shared" si="4"/>
        <v/>
      </c>
      <c r="AT53" s="72" t="str">
        <f t="shared" si="1"/>
        <v/>
      </c>
    </row>
    <row r="54" spans="2:46">
      <c r="B54" s="145"/>
      <c r="C54" s="56">
        <f t="shared" si="2"/>
        <v>48</v>
      </c>
      <c r="D54" s="70" t="s">
        <v>71</v>
      </c>
      <c r="E54" s="70" t="s">
        <v>71</v>
      </c>
      <c r="F54" s="70" t="s">
        <v>71</v>
      </c>
      <c r="G54" s="70" t="s">
        <v>71</v>
      </c>
      <c r="H54" s="70" t="s">
        <v>71</v>
      </c>
      <c r="I54" s="70" t="s">
        <v>71</v>
      </c>
      <c r="J54" s="70" t="s">
        <v>71</v>
      </c>
      <c r="K54" s="70" t="s">
        <v>71</v>
      </c>
      <c r="L54" s="70" t="s">
        <v>71</v>
      </c>
      <c r="M54" s="70" t="s">
        <v>71</v>
      </c>
      <c r="N54" s="70" t="s">
        <v>71</v>
      </c>
      <c r="O54" s="70" t="s">
        <v>71</v>
      </c>
      <c r="P54" s="70" t="s">
        <v>71</v>
      </c>
      <c r="Q54" s="70" t="s">
        <v>71</v>
      </c>
      <c r="R54" s="70" t="s">
        <v>71</v>
      </c>
      <c r="S54" s="70" t="s">
        <v>71</v>
      </c>
      <c r="T54" s="70" t="s">
        <v>71</v>
      </c>
      <c r="U54" s="70" t="s">
        <v>71</v>
      </c>
      <c r="V54" s="70" t="s">
        <v>71</v>
      </c>
      <c r="W54" s="70" t="s">
        <v>71</v>
      </c>
      <c r="X54" s="70" t="s">
        <v>71</v>
      </c>
      <c r="Y54" s="70" t="s">
        <v>71</v>
      </c>
      <c r="Z54" s="70" t="s">
        <v>71</v>
      </c>
      <c r="AA54" s="70" t="s">
        <v>71</v>
      </c>
      <c r="AB54" s="70" t="s">
        <v>71</v>
      </c>
      <c r="AC54" s="70" t="s">
        <v>71</v>
      </c>
      <c r="AD54" s="70" t="s">
        <v>71</v>
      </c>
      <c r="AE54" s="70" t="s">
        <v>71</v>
      </c>
      <c r="AF54" s="70" t="s">
        <v>71</v>
      </c>
      <c r="AG54" s="70" t="s">
        <v>71</v>
      </c>
      <c r="AH54" s="70" t="s">
        <v>71</v>
      </c>
      <c r="AI54" s="70" t="s">
        <v>71</v>
      </c>
      <c r="AJ54" s="60"/>
      <c r="AL54" t="str">
        <f t="shared" ca="1" si="0"/>
        <v xml:space="preserve">    (U1)ALERT_REQ_C_EPB_WRN_BAT_</v>
      </c>
      <c r="AR54" s="72" t="str">
        <f t="shared" si="3"/>
        <v/>
      </c>
      <c r="AS54" s="72" t="str">
        <f t="shared" si="4"/>
        <v/>
      </c>
      <c r="AT54" s="72" t="str">
        <f t="shared" si="1"/>
        <v/>
      </c>
    </row>
    <row r="55" spans="2:46">
      <c r="B55" s="145"/>
      <c r="C55" s="56">
        <f t="shared" si="2"/>
        <v>49</v>
      </c>
      <c r="D55" s="70" t="s">
        <v>71</v>
      </c>
      <c r="E55" s="70" t="s">
        <v>71</v>
      </c>
      <c r="F55" s="70" t="s">
        <v>71</v>
      </c>
      <c r="G55" s="70" t="s">
        <v>71</v>
      </c>
      <c r="H55" s="70" t="s">
        <v>71</v>
      </c>
      <c r="I55" s="70" t="s">
        <v>71</v>
      </c>
      <c r="J55" s="70" t="s">
        <v>71</v>
      </c>
      <c r="K55" s="70" t="s">
        <v>71</v>
      </c>
      <c r="L55" s="70" t="s">
        <v>71</v>
      </c>
      <c r="M55" s="70" t="s">
        <v>71</v>
      </c>
      <c r="N55" s="70" t="s">
        <v>71</v>
      </c>
      <c r="O55" s="70" t="s">
        <v>71</v>
      </c>
      <c r="P55" s="70" t="s">
        <v>71</v>
      </c>
      <c r="Q55" s="70" t="s">
        <v>71</v>
      </c>
      <c r="R55" s="70" t="s">
        <v>71</v>
      </c>
      <c r="S55" s="70" t="s">
        <v>71</v>
      </c>
      <c r="T55" s="70" t="s">
        <v>71</v>
      </c>
      <c r="U55" s="70" t="s">
        <v>71</v>
      </c>
      <c r="V55" s="70" t="s">
        <v>71</v>
      </c>
      <c r="W55" s="70" t="s">
        <v>71</v>
      </c>
      <c r="X55" s="70" t="s">
        <v>71</v>
      </c>
      <c r="Y55" s="70" t="s">
        <v>71</v>
      </c>
      <c r="Z55" s="70" t="s">
        <v>71</v>
      </c>
      <c r="AA55" s="70" t="s">
        <v>71</v>
      </c>
      <c r="AB55" s="70" t="s">
        <v>71</v>
      </c>
      <c r="AC55" s="70" t="s">
        <v>71</v>
      </c>
      <c r="AD55" s="70" t="s">
        <v>71</v>
      </c>
      <c r="AE55" s="70" t="s">
        <v>71</v>
      </c>
      <c r="AF55" s="70" t="s">
        <v>71</v>
      </c>
      <c r="AG55" s="70" t="s">
        <v>71</v>
      </c>
      <c r="AH55" s="70" t="s">
        <v>71</v>
      </c>
      <c r="AI55" s="70" t="s">
        <v>71</v>
      </c>
      <c r="AJ55" s="60"/>
      <c r="AL55" t="str">
        <f t="shared" ca="1" si="0"/>
        <v xml:space="preserve">    (U1)ALERT_REQ_C_EPB_WRN_BAT_</v>
      </c>
      <c r="AR55" s="72" t="str">
        <f t="shared" si="3"/>
        <v/>
      </c>
      <c r="AS55" s="72" t="str">
        <f t="shared" si="4"/>
        <v/>
      </c>
      <c r="AT55" s="72" t="str">
        <f t="shared" si="1"/>
        <v/>
      </c>
    </row>
    <row r="56" spans="2:46">
      <c r="B56" s="145"/>
      <c r="C56" s="56">
        <f t="shared" si="2"/>
        <v>50</v>
      </c>
      <c r="D56" s="70" t="s">
        <v>71</v>
      </c>
      <c r="E56" s="70" t="s">
        <v>71</v>
      </c>
      <c r="F56" s="70" t="s">
        <v>71</v>
      </c>
      <c r="G56" s="70" t="s">
        <v>71</v>
      </c>
      <c r="H56" s="70" t="s">
        <v>71</v>
      </c>
      <c r="I56" s="70" t="s">
        <v>71</v>
      </c>
      <c r="J56" s="70" t="s">
        <v>71</v>
      </c>
      <c r="K56" s="70" t="s">
        <v>71</v>
      </c>
      <c r="L56" s="70" t="s">
        <v>71</v>
      </c>
      <c r="M56" s="70" t="s">
        <v>71</v>
      </c>
      <c r="N56" s="70" t="s">
        <v>71</v>
      </c>
      <c r="O56" s="70" t="s">
        <v>71</v>
      </c>
      <c r="P56" s="70" t="s">
        <v>71</v>
      </c>
      <c r="Q56" s="70" t="s">
        <v>71</v>
      </c>
      <c r="R56" s="70" t="s">
        <v>71</v>
      </c>
      <c r="S56" s="70" t="s">
        <v>71</v>
      </c>
      <c r="T56" s="70" t="s">
        <v>71</v>
      </c>
      <c r="U56" s="70" t="s">
        <v>71</v>
      </c>
      <c r="V56" s="70" t="s">
        <v>71</v>
      </c>
      <c r="W56" s="70" t="s">
        <v>71</v>
      </c>
      <c r="X56" s="70" t="s">
        <v>71</v>
      </c>
      <c r="Y56" s="70" t="s">
        <v>71</v>
      </c>
      <c r="Z56" s="70" t="s">
        <v>71</v>
      </c>
      <c r="AA56" s="70" t="s">
        <v>71</v>
      </c>
      <c r="AB56" s="70" t="s">
        <v>71</v>
      </c>
      <c r="AC56" s="70" t="s">
        <v>71</v>
      </c>
      <c r="AD56" s="70" t="s">
        <v>71</v>
      </c>
      <c r="AE56" s="70" t="s">
        <v>71</v>
      </c>
      <c r="AF56" s="70" t="s">
        <v>71</v>
      </c>
      <c r="AG56" s="70" t="s">
        <v>71</v>
      </c>
      <c r="AH56" s="70" t="s">
        <v>71</v>
      </c>
      <c r="AI56" s="70" t="s">
        <v>71</v>
      </c>
      <c r="AJ56" s="60"/>
      <c r="AL56" t="str">
        <f t="shared" ca="1" si="0"/>
        <v xml:space="preserve">    (U1)ALERT_REQ_C_EPB_WRN_BAT_</v>
      </c>
      <c r="AR56" s="72" t="str">
        <f t="shared" si="3"/>
        <v/>
      </c>
      <c r="AS56" s="72" t="str">
        <f t="shared" si="4"/>
        <v/>
      </c>
      <c r="AT56" s="72" t="str">
        <f t="shared" si="1"/>
        <v/>
      </c>
    </row>
    <row r="57" spans="2:46">
      <c r="B57" s="145"/>
      <c r="C57" s="56">
        <f t="shared" si="2"/>
        <v>51</v>
      </c>
      <c r="D57" s="70" t="s">
        <v>71</v>
      </c>
      <c r="E57" s="70" t="s">
        <v>71</v>
      </c>
      <c r="F57" s="70" t="s">
        <v>71</v>
      </c>
      <c r="G57" s="70" t="s">
        <v>71</v>
      </c>
      <c r="H57" s="70" t="s">
        <v>71</v>
      </c>
      <c r="I57" s="70" t="s">
        <v>71</v>
      </c>
      <c r="J57" s="70" t="s">
        <v>71</v>
      </c>
      <c r="K57" s="70" t="s">
        <v>71</v>
      </c>
      <c r="L57" s="70" t="s">
        <v>71</v>
      </c>
      <c r="M57" s="70" t="s">
        <v>71</v>
      </c>
      <c r="N57" s="70" t="s">
        <v>71</v>
      </c>
      <c r="O57" s="70" t="s">
        <v>71</v>
      </c>
      <c r="P57" s="70" t="s">
        <v>71</v>
      </c>
      <c r="Q57" s="70" t="s">
        <v>71</v>
      </c>
      <c r="R57" s="70" t="s">
        <v>71</v>
      </c>
      <c r="S57" s="70" t="s">
        <v>71</v>
      </c>
      <c r="T57" s="70" t="s">
        <v>71</v>
      </c>
      <c r="U57" s="70" t="s">
        <v>71</v>
      </c>
      <c r="V57" s="70" t="s">
        <v>71</v>
      </c>
      <c r="W57" s="70" t="s">
        <v>71</v>
      </c>
      <c r="X57" s="70" t="s">
        <v>71</v>
      </c>
      <c r="Y57" s="70" t="s">
        <v>71</v>
      </c>
      <c r="Z57" s="70" t="s">
        <v>71</v>
      </c>
      <c r="AA57" s="70" t="s">
        <v>71</v>
      </c>
      <c r="AB57" s="70" t="s">
        <v>71</v>
      </c>
      <c r="AC57" s="70" t="s">
        <v>71</v>
      </c>
      <c r="AD57" s="70" t="s">
        <v>71</v>
      </c>
      <c r="AE57" s="70" t="s">
        <v>71</v>
      </c>
      <c r="AF57" s="70" t="s">
        <v>71</v>
      </c>
      <c r="AG57" s="70" t="s">
        <v>71</v>
      </c>
      <c r="AH57" s="70" t="s">
        <v>71</v>
      </c>
      <c r="AI57" s="70" t="s">
        <v>71</v>
      </c>
      <c r="AJ57" s="60"/>
      <c r="AL57" t="str">
        <f t="shared" ca="1" si="0"/>
        <v xml:space="preserve">    (U1)ALERT_REQ_C_EPB_WRN_BAT_</v>
      </c>
      <c r="AR57" s="72" t="str">
        <f t="shared" si="3"/>
        <v/>
      </c>
      <c r="AS57" s="72" t="str">
        <f t="shared" si="4"/>
        <v/>
      </c>
      <c r="AT57" s="72" t="str">
        <f t="shared" si="1"/>
        <v/>
      </c>
    </row>
    <row r="58" spans="2:46">
      <c r="B58" s="145"/>
      <c r="C58" s="56">
        <f t="shared" si="2"/>
        <v>52</v>
      </c>
      <c r="D58" s="70" t="s">
        <v>71</v>
      </c>
      <c r="E58" s="70" t="s">
        <v>71</v>
      </c>
      <c r="F58" s="70" t="s">
        <v>71</v>
      </c>
      <c r="G58" s="70" t="s">
        <v>71</v>
      </c>
      <c r="H58" s="70" t="s">
        <v>71</v>
      </c>
      <c r="I58" s="70" t="s">
        <v>71</v>
      </c>
      <c r="J58" s="70" t="s">
        <v>71</v>
      </c>
      <c r="K58" s="70" t="s">
        <v>71</v>
      </c>
      <c r="L58" s="70" t="s">
        <v>71</v>
      </c>
      <c r="M58" s="70" t="s">
        <v>71</v>
      </c>
      <c r="N58" s="70" t="s">
        <v>71</v>
      </c>
      <c r="O58" s="70" t="s">
        <v>71</v>
      </c>
      <c r="P58" s="70" t="s">
        <v>71</v>
      </c>
      <c r="Q58" s="70" t="s">
        <v>71</v>
      </c>
      <c r="R58" s="70" t="s">
        <v>71</v>
      </c>
      <c r="S58" s="70" t="s">
        <v>71</v>
      </c>
      <c r="T58" s="70" t="s">
        <v>71</v>
      </c>
      <c r="U58" s="70" t="s">
        <v>71</v>
      </c>
      <c r="V58" s="70" t="s">
        <v>71</v>
      </c>
      <c r="W58" s="70" t="s">
        <v>71</v>
      </c>
      <c r="X58" s="70" t="s">
        <v>71</v>
      </c>
      <c r="Y58" s="70" t="s">
        <v>71</v>
      </c>
      <c r="Z58" s="70" t="s">
        <v>71</v>
      </c>
      <c r="AA58" s="70" t="s">
        <v>71</v>
      </c>
      <c r="AB58" s="70" t="s">
        <v>71</v>
      </c>
      <c r="AC58" s="70" t="s">
        <v>71</v>
      </c>
      <c r="AD58" s="70" t="s">
        <v>71</v>
      </c>
      <c r="AE58" s="70" t="s">
        <v>71</v>
      </c>
      <c r="AF58" s="70" t="s">
        <v>71</v>
      </c>
      <c r="AG58" s="70" t="s">
        <v>71</v>
      </c>
      <c r="AH58" s="70" t="s">
        <v>71</v>
      </c>
      <c r="AI58" s="70" t="s">
        <v>71</v>
      </c>
      <c r="AJ58" s="60"/>
      <c r="AL58" t="str">
        <f t="shared" ca="1" si="0"/>
        <v xml:space="preserve">    (U1)ALERT_REQ_C_EPB_WRN_BAT_</v>
      </c>
      <c r="AR58" s="72" t="str">
        <f t="shared" si="3"/>
        <v/>
      </c>
      <c r="AS58" s="72" t="str">
        <f t="shared" si="4"/>
        <v/>
      </c>
      <c r="AT58" s="72" t="str">
        <f t="shared" si="1"/>
        <v/>
      </c>
    </row>
    <row r="59" spans="2:46">
      <c r="B59" s="145"/>
      <c r="C59" s="56">
        <f t="shared" si="2"/>
        <v>53</v>
      </c>
      <c r="D59" s="70" t="s">
        <v>71</v>
      </c>
      <c r="E59" s="70" t="s">
        <v>71</v>
      </c>
      <c r="F59" s="70" t="s">
        <v>71</v>
      </c>
      <c r="G59" s="70" t="s">
        <v>71</v>
      </c>
      <c r="H59" s="70" t="s">
        <v>71</v>
      </c>
      <c r="I59" s="70" t="s">
        <v>71</v>
      </c>
      <c r="J59" s="70" t="s">
        <v>71</v>
      </c>
      <c r="K59" s="70" t="s">
        <v>71</v>
      </c>
      <c r="L59" s="70" t="s">
        <v>71</v>
      </c>
      <c r="M59" s="70" t="s">
        <v>71</v>
      </c>
      <c r="N59" s="70" t="s">
        <v>71</v>
      </c>
      <c r="O59" s="70" t="s">
        <v>71</v>
      </c>
      <c r="P59" s="70" t="s">
        <v>71</v>
      </c>
      <c r="Q59" s="70" t="s">
        <v>71</v>
      </c>
      <c r="R59" s="70" t="s">
        <v>71</v>
      </c>
      <c r="S59" s="70" t="s">
        <v>71</v>
      </c>
      <c r="T59" s="70" t="s">
        <v>71</v>
      </c>
      <c r="U59" s="70" t="s">
        <v>71</v>
      </c>
      <c r="V59" s="70" t="s">
        <v>71</v>
      </c>
      <c r="W59" s="70" t="s">
        <v>71</v>
      </c>
      <c r="X59" s="70" t="s">
        <v>71</v>
      </c>
      <c r="Y59" s="70" t="s">
        <v>71</v>
      </c>
      <c r="Z59" s="70" t="s">
        <v>71</v>
      </c>
      <c r="AA59" s="70" t="s">
        <v>71</v>
      </c>
      <c r="AB59" s="70" t="s">
        <v>71</v>
      </c>
      <c r="AC59" s="70" t="s">
        <v>71</v>
      </c>
      <c r="AD59" s="70" t="s">
        <v>71</v>
      </c>
      <c r="AE59" s="70" t="s">
        <v>71</v>
      </c>
      <c r="AF59" s="70" t="s">
        <v>71</v>
      </c>
      <c r="AG59" s="70" t="s">
        <v>71</v>
      </c>
      <c r="AH59" s="70" t="s">
        <v>71</v>
      </c>
      <c r="AI59" s="70" t="s">
        <v>71</v>
      </c>
      <c r="AJ59" s="60"/>
      <c r="AL59" t="str">
        <f t="shared" ca="1" si="0"/>
        <v xml:space="preserve">    (U1)ALERT_REQ_C_EPB_WRN_BAT_</v>
      </c>
      <c r="AR59" s="72" t="str">
        <f t="shared" si="3"/>
        <v/>
      </c>
      <c r="AS59" s="72" t="str">
        <f t="shared" si="4"/>
        <v/>
      </c>
      <c r="AT59" s="72" t="str">
        <f t="shared" si="1"/>
        <v/>
      </c>
    </row>
    <row r="60" spans="2:46">
      <c r="B60" s="145"/>
      <c r="C60" s="56">
        <f t="shared" si="2"/>
        <v>54</v>
      </c>
      <c r="D60" s="70" t="s">
        <v>71</v>
      </c>
      <c r="E60" s="70" t="s">
        <v>71</v>
      </c>
      <c r="F60" s="70" t="s">
        <v>71</v>
      </c>
      <c r="G60" s="70" t="s">
        <v>71</v>
      </c>
      <c r="H60" s="70" t="s">
        <v>71</v>
      </c>
      <c r="I60" s="70" t="s">
        <v>71</v>
      </c>
      <c r="J60" s="70" t="s">
        <v>71</v>
      </c>
      <c r="K60" s="70" t="s">
        <v>71</v>
      </c>
      <c r="L60" s="70" t="s">
        <v>71</v>
      </c>
      <c r="M60" s="70" t="s">
        <v>71</v>
      </c>
      <c r="N60" s="70" t="s">
        <v>71</v>
      </c>
      <c r="O60" s="70" t="s">
        <v>71</v>
      </c>
      <c r="P60" s="70" t="s">
        <v>71</v>
      </c>
      <c r="Q60" s="70" t="s">
        <v>71</v>
      </c>
      <c r="R60" s="70" t="s">
        <v>71</v>
      </c>
      <c r="S60" s="70" t="s">
        <v>71</v>
      </c>
      <c r="T60" s="70" t="s">
        <v>71</v>
      </c>
      <c r="U60" s="70" t="s">
        <v>71</v>
      </c>
      <c r="V60" s="70" t="s">
        <v>71</v>
      </c>
      <c r="W60" s="70" t="s">
        <v>71</v>
      </c>
      <c r="X60" s="70" t="s">
        <v>71</v>
      </c>
      <c r="Y60" s="70" t="s">
        <v>71</v>
      </c>
      <c r="Z60" s="70" t="s">
        <v>71</v>
      </c>
      <c r="AA60" s="70" t="s">
        <v>71</v>
      </c>
      <c r="AB60" s="70" t="s">
        <v>71</v>
      </c>
      <c r="AC60" s="70" t="s">
        <v>71</v>
      </c>
      <c r="AD60" s="70" t="s">
        <v>71</v>
      </c>
      <c r="AE60" s="70" t="s">
        <v>71</v>
      </c>
      <c r="AF60" s="70" t="s">
        <v>71</v>
      </c>
      <c r="AG60" s="70" t="s">
        <v>71</v>
      </c>
      <c r="AH60" s="70" t="s">
        <v>71</v>
      </c>
      <c r="AI60" s="70" t="s">
        <v>71</v>
      </c>
      <c r="AJ60" s="60"/>
      <c r="AL60" t="str">
        <f t="shared" ca="1" si="0"/>
        <v xml:space="preserve">    (U1)ALERT_REQ_C_EPB_WRN_BAT_</v>
      </c>
      <c r="AR60" s="72" t="str">
        <f t="shared" si="3"/>
        <v/>
      </c>
      <c r="AS60" s="72" t="str">
        <f t="shared" si="4"/>
        <v/>
      </c>
      <c r="AT60" s="72" t="str">
        <f t="shared" si="1"/>
        <v/>
      </c>
    </row>
    <row r="61" spans="2:46">
      <c r="B61" s="145"/>
      <c r="C61" s="56">
        <f t="shared" si="2"/>
        <v>55</v>
      </c>
      <c r="D61" s="70" t="s">
        <v>71</v>
      </c>
      <c r="E61" s="70" t="s">
        <v>71</v>
      </c>
      <c r="F61" s="70" t="s">
        <v>71</v>
      </c>
      <c r="G61" s="70" t="s">
        <v>71</v>
      </c>
      <c r="H61" s="70" t="s">
        <v>71</v>
      </c>
      <c r="I61" s="70" t="s">
        <v>71</v>
      </c>
      <c r="J61" s="70" t="s">
        <v>71</v>
      </c>
      <c r="K61" s="70" t="s">
        <v>71</v>
      </c>
      <c r="L61" s="70" t="s">
        <v>71</v>
      </c>
      <c r="M61" s="70" t="s">
        <v>71</v>
      </c>
      <c r="N61" s="70" t="s">
        <v>71</v>
      </c>
      <c r="O61" s="70" t="s">
        <v>71</v>
      </c>
      <c r="P61" s="70" t="s">
        <v>71</v>
      </c>
      <c r="Q61" s="70" t="s">
        <v>71</v>
      </c>
      <c r="R61" s="70" t="s">
        <v>71</v>
      </c>
      <c r="S61" s="70" t="s">
        <v>71</v>
      </c>
      <c r="T61" s="70" t="s">
        <v>71</v>
      </c>
      <c r="U61" s="70" t="s">
        <v>71</v>
      </c>
      <c r="V61" s="70" t="s">
        <v>71</v>
      </c>
      <c r="W61" s="70" t="s">
        <v>71</v>
      </c>
      <c r="X61" s="70" t="s">
        <v>71</v>
      </c>
      <c r="Y61" s="70" t="s">
        <v>71</v>
      </c>
      <c r="Z61" s="70" t="s">
        <v>71</v>
      </c>
      <c r="AA61" s="70" t="s">
        <v>71</v>
      </c>
      <c r="AB61" s="70" t="s">
        <v>71</v>
      </c>
      <c r="AC61" s="70" t="s">
        <v>71</v>
      </c>
      <c r="AD61" s="70" t="s">
        <v>71</v>
      </c>
      <c r="AE61" s="70" t="s">
        <v>71</v>
      </c>
      <c r="AF61" s="70" t="s">
        <v>71</v>
      </c>
      <c r="AG61" s="70" t="s">
        <v>71</v>
      </c>
      <c r="AH61" s="70" t="s">
        <v>71</v>
      </c>
      <c r="AI61" s="70" t="s">
        <v>71</v>
      </c>
      <c r="AJ61" s="60"/>
      <c r="AL61" t="str">
        <f t="shared" ca="1" si="0"/>
        <v xml:space="preserve">    (U1)ALERT_REQ_C_EPB_WRN_BAT_</v>
      </c>
      <c r="AR61" s="72" t="str">
        <f t="shared" si="3"/>
        <v/>
      </c>
      <c r="AS61" s="72" t="str">
        <f t="shared" si="4"/>
        <v/>
      </c>
      <c r="AT61" s="72" t="str">
        <f t="shared" si="1"/>
        <v/>
      </c>
    </row>
    <row r="62" spans="2:46">
      <c r="B62" s="145"/>
      <c r="C62" s="56">
        <f t="shared" si="2"/>
        <v>56</v>
      </c>
      <c r="D62" s="70" t="s">
        <v>71</v>
      </c>
      <c r="E62" s="70" t="s">
        <v>71</v>
      </c>
      <c r="F62" s="70" t="s">
        <v>71</v>
      </c>
      <c r="G62" s="70" t="s">
        <v>71</v>
      </c>
      <c r="H62" s="70" t="s">
        <v>71</v>
      </c>
      <c r="I62" s="70" t="s">
        <v>71</v>
      </c>
      <c r="J62" s="70" t="s">
        <v>71</v>
      </c>
      <c r="K62" s="70" t="s">
        <v>71</v>
      </c>
      <c r="L62" s="70" t="s">
        <v>71</v>
      </c>
      <c r="M62" s="70" t="s">
        <v>71</v>
      </c>
      <c r="N62" s="70" t="s">
        <v>71</v>
      </c>
      <c r="O62" s="70" t="s">
        <v>71</v>
      </c>
      <c r="P62" s="70" t="s">
        <v>71</v>
      </c>
      <c r="Q62" s="70" t="s">
        <v>71</v>
      </c>
      <c r="R62" s="70" t="s">
        <v>71</v>
      </c>
      <c r="S62" s="70" t="s">
        <v>71</v>
      </c>
      <c r="T62" s="70" t="s">
        <v>71</v>
      </c>
      <c r="U62" s="70" t="s">
        <v>71</v>
      </c>
      <c r="V62" s="70" t="s">
        <v>71</v>
      </c>
      <c r="W62" s="70" t="s">
        <v>71</v>
      </c>
      <c r="X62" s="70" t="s">
        <v>71</v>
      </c>
      <c r="Y62" s="70" t="s">
        <v>71</v>
      </c>
      <c r="Z62" s="70" t="s">
        <v>71</v>
      </c>
      <c r="AA62" s="70" t="s">
        <v>71</v>
      </c>
      <c r="AB62" s="70" t="s">
        <v>71</v>
      </c>
      <c r="AC62" s="70" t="s">
        <v>71</v>
      </c>
      <c r="AD62" s="70" t="s">
        <v>71</v>
      </c>
      <c r="AE62" s="70" t="s">
        <v>71</v>
      </c>
      <c r="AF62" s="70" t="s">
        <v>71</v>
      </c>
      <c r="AG62" s="70" t="s">
        <v>71</v>
      </c>
      <c r="AH62" s="70" t="s">
        <v>71</v>
      </c>
      <c r="AI62" s="70" t="s">
        <v>71</v>
      </c>
      <c r="AJ62" s="60"/>
      <c r="AL62" t="str">
        <f t="shared" ca="1" si="0"/>
        <v xml:space="preserve">    (U1)ALERT_REQ_C_EPB_WRN_BAT_</v>
      </c>
      <c r="AR62" s="72" t="str">
        <f t="shared" si="3"/>
        <v/>
      </c>
      <c r="AS62" s="72" t="str">
        <f t="shared" si="4"/>
        <v/>
      </c>
      <c r="AT62" s="72" t="str">
        <f t="shared" si="1"/>
        <v/>
      </c>
    </row>
    <row r="63" spans="2:46">
      <c r="B63" s="145"/>
      <c r="C63" s="56">
        <f t="shared" si="2"/>
        <v>57</v>
      </c>
      <c r="D63" s="70" t="s">
        <v>71</v>
      </c>
      <c r="E63" s="70" t="s">
        <v>71</v>
      </c>
      <c r="F63" s="70" t="s">
        <v>71</v>
      </c>
      <c r="G63" s="70" t="s">
        <v>71</v>
      </c>
      <c r="H63" s="70" t="s">
        <v>71</v>
      </c>
      <c r="I63" s="70" t="s">
        <v>71</v>
      </c>
      <c r="J63" s="70" t="s">
        <v>71</v>
      </c>
      <c r="K63" s="70" t="s">
        <v>71</v>
      </c>
      <c r="L63" s="70" t="s">
        <v>71</v>
      </c>
      <c r="M63" s="70" t="s">
        <v>71</v>
      </c>
      <c r="N63" s="70" t="s">
        <v>71</v>
      </c>
      <c r="O63" s="70" t="s">
        <v>71</v>
      </c>
      <c r="P63" s="70" t="s">
        <v>71</v>
      </c>
      <c r="Q63" s="70" t="s">
        <v>71</v>
      </c>
      <c r="R63" s="70" t="s">
        <v>71</v>
      </c>
      <c r="S63" s="70" t="s">
        <v>71</v>
      </c>
      <c r="T63" s="70" t="s">
        <v>71</v>
      </c>
      <c r="U63" s="70" t="s">
        <v>71</v>
      </c>
      <c r="V63" s="70" t="s">
        <v>71</v>
      </c>
      <c r="W63" s="70" t="s">
        <v>71</v>
      </c>
      <c r="X63" s="70" t="s">
        <v>71</v>
      </c>
      <c r="Y63" s="70" t="s">
        <v>71</v>
      </c>
      <c r="Z63" s="70" t="s">
        <v>71</v>
      </c>
      <c r="AA63" s="70" t="s">
        <v>71</v>
      </c>
      <c r="AB63" s="70" t="s">
        <v>71</v>
      </c>
      <c r="AC63" s="70" t="s">
        <v>71</v>
      </c>
      <c r="AD63" s="70" t="s">
        <v>71</v>
      </c>
      <c r="AE63" s="70" t="s">
        <v>71</v>
      </c>
      <c r="AF63" s="70" t="s">
        <v>71</v>
      </c>
      <c r="AG63" s="70" t="s">
        <v>71</v>
      </c>
      <c r="AH63" s="70" t="s">
        <v>71</v>
      </c>
      <c r="AI63" s="70" t="s">
        <v>71</v>
      </c>
      <c r="AJ63" s="60"/>
      <c r="AL63" t="str">
        <f t="shared" ca="1" si="0"/>
        <v xml:space="preserve">    (U1)ALERT_REQ_C_EPB_WRN_BAT_</v>
      </c>
      <c r="AR63" s="72" t="str">
        <f t="shared" si="3"/>
        <v/>
      </c>
      <c r="AS63" s="72" t="str">
        <f t="shared" si="4"/>
        <v/>
      </c>
      <c r="AT63" s="72" t="str">
        <f t="shared" si="1"/>
        <v/>
      </c>
    </row>
    <row r="64" spans="2:46">
      <c r="B64" s="145"/>
      <c r="C64" s="56">
        <f t="shared" si="2"/>
        <v>58</v>
      </c>
      <c r="D64" s="70" t="s">
        <v>71</v>
      </c>
      <c r="E64" s="70" t="s">
        <v>71</v>
      </c>
      <c r="F64" s="70" t="s">
        <v>71</v>
      </c>
      <c r="G64" s="70" t="s">
        <v>71</v>
      </c>
      <c r="H64" s="70" t="s">
        <v>71</v>
      </c>
      <c r="I64" s="70" t="s">
        <v>71</v>
      </c>
      <c r="J64" s="70" t="s">
        <v>71</v>
      </c>
      <c r="K64" s="70" t="s">
        <v>71</v>
      </c>
      <c r="L64" s="70" t="s">
        <v>71</v>
      </c>
      <c r="M64" s="70" t="s">
        <v>71</v>
      </c>
      <c r="N64" s="70" t="s">
        <v>71</v>
      </c>
      <c r="O64" s="70" t="s">
        <v>71</v>
      </c>
      <c r="P64" s="70" t="s">
        <v>71</v>
      </c>
      <c r="Q64" s="70" t="s">
        <v>71</v>
      </c>
      <c r="R64" s="70" t="s">
        <v>71</v>
      </c>
      <c r="S64" s="70" t="s">
        <v>71</v>
      </c>
      <c r="T64" s="70" t="s">
        <v>71</v>
      </c>
      <c r="U64" s="70" t="s">
        <v>71</v>
      </c>
      <c r="V64" s="70" t="s">
        <v>71</v>
      </c>
      <c r="W64" s="70" t="s">
        <v>71</v>
      </c>
      <c r="X64" s="70" t="s">
        <v>71</v>
      </c>
      <c r="Y64" s="70" t="s">
        <v>71</v>
      </c>
      <c r="Z64" s="70" t="s">
        <v>71</v>
      </c>
      <c r="AA64" s="70" t="s">
        <v>71</v>
      </c>
      <c r="AB64" s="70" t="s">
        <v>71</v>
      </c>
      <c r="AC64" s="70" t="s">
        <v>71</v>
      </c>
      <c r="AD64" s="70" t="s">
        <v>71</v>
      </c>
      <c r="AE64" s="70" t="s">
        <v>71</v>
      </c>
      <c r="AF64" s="70" t="s">
        <v>71</v>
      </c>
      <c r="AG64" s="70" t="s">
        <v>71</v>
      </c>
      <c r="AH64" s="70" t="s">
        <v>71</v>
      </c>
      <c r="AI64" s="70" t="s">
        <v>71</v>
      </c>
      <c r="AJ64" s="60"/>
      <c r="AL64" t="str">
        <f t="shared" ca="1" si="0"/>
        <v xml:space="preserve">    (U1)ALERT_REQ_C_EPB_WRN_BAT_</v>
      </c>
      <c r="AR64" s="72" t="str">
        <f t="shared" si="3"/>
        <v/>
      </c>
      <c r="AS64" s="72" t="str">
        <f t="shared" si="4"/>
        <v/>
      </c>
      <c r="AT64" s="72" t="str">
        <f t="shared" si="1"/>
        <v/>
      </c>
    </row>
    <row r="65" spans="1:46">
      <c r="B65" s="145"/>
      <c r="C65" s="56">
        <f t="shared" si="2"/>
        <v>59</v>
      </c>
      <c r="D65" s="70" t="s">
        <v>71</v>
      </c>
      <c r="E65" s="70" t="s">
        <v>71</v>
      </c>
      <c r="F65" s="70" t="s">
        <v>71</v>
      </c>
      <c r="G65" s="70" t="s">
        <v>71</v>
      </c>
      <c r="H65" s="70" t="s">
        <v>71</v>
      </c>
      <c r="I65" s="70" t="s">
        <v>71</v>
      </c>
      <c r="J65" s="70" t="s">
        <v>71</v>
      </c>
      <c r="K65" s="70" t="s">
        <v>71</v>
      </c>
      <c r="L65" s="70" t="s">
        <v>71</v>
      </c>
      <c r="M65" s="70" t="s">
        <v>71</v>
      </c>
      <c r="N65" s="70" t="s">
        <v>71</v>
      </c>
      <c r="O65" s="70" t="s">
        <v>71</v>
      </c>
      <c r="P65" s="70" t="s">
        <v>71</v>
      </c>
      <c r="Q65" s="70" t="s">
        <v>71</v>
      </c>
      <c r="R65" s="70" t="s">
        <v>71</v>
      </c>
      <c r="S65" s="70" t="s">
        <v>71</v>
      </c>
      <c r="T65" s="70" t="s">
        <v>71</v>
      </c>
      <c r="U65" s="70" t="s">
        <v>71</v>
      </c>
      <c r="V65" s="70" t="s">
        <v>71</v>
      </c>
      <c r="W65" s="70" t="s">
        <v>71</v>
      </c>
      <c r="X65" s="70" t="s">
        <v>71</v>
      </c>
      <c r="Y65" s="70" t="s">
        <v>71</v>
      </c>
      <c r="Z65" s="70" t="s">
        <v>71</v>
      </c>
      <c r="AA65" s="70" t="s">
        <v>71</v>
      </c>
      <c r="AB65" s="70" t="s">
        <v>71</v>
      </c>
      <c r="AC65" s="70" t="s">
        <v>71</v>
      </c>
      <c r="AD65" s="70" t="s">
        <v>71</v>
      </c>
      <c r="AE65" s="70" t="s">
        <v>71</v>
      </c>
      <c r="AF65" s="70" t="s">
        <v>71</v>
      </c>
      <c r="AG65" s="70" t="s">
        <v>71</v>
      </c>
      <c r="AH65" s="70" t="s">
        <v>71</v>
      </c>
      <c r="AI65" s="70" t="s">
        <v>71</v>
      </c>
      <c r="AJ65" s="60"/>
      <c r="AL65" t="str">
        <f t="shared" ca="1" si="0"/>
        <v xml:space="preserve">    (U1)ALERT_REQ_C_EPB_WRN_BAT_</v>
      </c>
      <c r="AR65" s="72" t="str">
        <f t="shared" si="3"/>
        <v/>
      </c>
      <c r="AS65" s="72" t="str">
        <f t="shared" si="4"/>
        <v/>
      </c>
      <c r="AT65" s="72" t="str">
        <f t="shared" si="1"/>
        <v/>
      </c>
    </row>
    <row r="66" spans="1:46">
      <c r="B66" s="145"/>
      <c r="C66" s="56">
        <f t="shared" si="2"/>
        <v>60</v>
      </c>
      <c r="D66" s="70" t="s">
        <v>71</v>
      </c>
      <c r="E66" s="70" t="s">
        <v>71</v>
      </c>
      <c r="F66" s="70" t="s">
        <v>71</v>
      </c>
      <c r="G66" s="70" t="s">
        <v>71</v>
      </c>
      <c r="H66" s="70" t="s">
        <v>71</v>
      </c>
      <c r="I66" s="70" t="s">
        <v>71</v>
      </c>
      <c r="J66" s="70" t="s">
        <v>71</v>
      </c>
      <c r="K66" s="70" t="s">
        <v>71</v>
      </c>
      <c r="L66" s="70" t="s">
        <v>71</v>
      </c>
      <c r="M66" s="70" t="s">
        <v>71</v>
      </c>
      <c r="N66" s="70" t="s">
        <v>71</v>
      </c>
      <c r="O66" s="70" t="s">
        <v>71</v>
      </c>
      <c r="P66" s="70" t="s">
        <v>71</v>
      </c>
      <c r="Q66" s="70" t="s">
        <v>71</v>
      </c>
      <c r="R66" s="70" t="s">
        <v>71</v>
      </c>
      <c r="S66" s="70" t="s">
        <v>71</v>
      </c>
      <c r="T66" s="70" t="s">
        <v>71</v>
      </c>
      <c r="U66" s="70" t="s">
        <v>71</v>
      </c>
      <c r="V66" s="70" t="s">
        <v>71</v>
      </c>
      <c r="W66" s="70" t="s">
        <v>71</v>
      </c>
      <c r="X66" s="70" t="s">
        <v>71</v>
      </c>
      <c r="Y66" s="70" t="s">
        <v>71</v>
      </c>
      <c r="Z66" s="70" t="s">
        <v>71</v>
      </c>
      <c r="AA66" s="70" t="s">
        <v>71</v>
      </c>
      <c r="AB66" s="70" t="s">
        <v>71</v>
      </c>
      <c r="AC66" s="70" t="s">
        <v>71</v>
      </c>
      <c r="AD66" s="70" t="s">
        <v>71</v>
      </c>
      <c r="AE66" s="70" t="s">
        <v>71</v>
      </c>
      <c r="AF66" s="70" t="s">
        <v>71</v>
      </c>
      <c r="AG66" s="70" t="s">
        <v>71</v>
      </c>
      <c r="AH66" s="70" t="s">
        <v>71</v>
      </c>
      <c r="AI66" s="70" t="s">
        <v>71</v>
      </c>
      <c r="AJ66" s="60"/>
      <c r="AL66" t="str">
        <f t="shared" ca="1" si="0"/>
        <v xml:space="preserve">    (U1)ALERT_REQ_C_EPB_WRN_BAT_</v>
      </c>
      <c r="AR66" s="72" t="str">
        <f t="shared" si="3"/>
        <v/>
      </c>
      <c r="AS66" s="72" t="str">
        <f t="shared" si="4"/>
        <v/>
      </c>
      <c r="AT66" s="72" t="str">
        <f t="shared" si="1"/>
        <v/>
      </c>
    </row>
    <row r="67" spans="1:46">
      <c r="B67" s="145"/>
      <c r="C67" s="56">
        <f t="shared" si="2"/>
        <v>61</v>
      </c>
      <c r="D67" s="70" t="s">
        <v>71</v>
      </c>
      <c r="E67" s="70" t="s">
        <v>71</v>
      </c>
      <c r="F67" s="70" t="s">
        <v>71</v>
      </c>
      <c r="G67" s="70" t="s">
        <v>71</v>
      </c>
      <c r="H67" s="70" t="s">
        <v>71</v>
      </c>
      <c r="I67" s="70" t="s">
        <v>71</v>
      </c>
      <c r="J67" s="70" t="s">
        <v>71</v>
      </c>
      <c r="K67" s="70" t="s">
        <v>71</v>
      </c>
      <c r="L67" s="70" t="s">
        <v>71</v>
      </c>
      <c r="M67" s="70" t="s">
        <v>71</v>
      </c>
      <c r="N67" s="70" t="s">
        <v>71</v>
      </c>
      <c r="O67" s="70" t="s">
        <v>71</v>
      </c>
      <c r="P67" s="70" t="s">
        <v>71</v>
      </c>
      <c r="Q67" s="70" t="s">
        <v>71</v>
      </c>
      <c r="R67" s="70" t="s">
        <v>71</v>
      </c>
      <c r="S67" s="70" t="s">
        <v>71</v>
      </c>
      <c r="T67" s="70" t="s">
        <v>71</v>
      </c>
      <c r="U67" s="70" t="s">
        <v>71</v>
      </c>
      <c r="V67" s="70" t="s">
        <v>71</v>
      </c>
      <c r="W67" s="70" t="s">
        <v>71</v>
      </c>
      <c r="X67" s="70" t="s">
        <v>71</v>
      </c>
      <c r="Y67" s="70" t="s">
        <v>71</v>
      </c>
      <c r="Z67" s="70" t="s">
        <v>71</v>
      </c>
      <c r="AA67" s="70" t="s">
        <v>71</v>
      </c>
      <c r="AB67" s="70" t="s">
        <v>71</v>
      </c>
      <c r="AC67" s="70" t="s">
        <v>71</v>
      </c>
      <c r="AD67" s="70" t="s">
        <v>71</v>
      </c>
      <c r="AE67" s="70" t="s">
        <v>71</v>
      </c>
      <c r="AF67" s="70" t="s">
        <v>71</v>
      </c>
      <c r="AG67" s="70" t="s">
        <v>71</v>
      </c>
      <c r="AH67" s="70" t="s">
        <v>71</v>
      </c>
      <c r="AI67" s="70" t="s">
        <v>71</v>
      </c>
      <c r="AJ67" s="60"/>
      <c r="AL67" t="str">
        <f t="shared" ca="1" si="0"/>
        <v xml:space="preserve">    (U1)ALERT_REQ_C_EPB_WRN_BAT_</v>
      </c>
      <c r="AR67" s="72" t="str">
        <f t="shared" si="3"/>
        <v/>
      </c>
      <c r="AS67" s="72" t="str">
        <f t="shared" si="4"/>
        <v/>
      </c>
      <c r="AT67" s="72" t="str">
        <f t="shared" si="1"/>
        <v/>
      </c>
    </row>
    <row r="68" spans="1:46">
      <c r="B68" s="145"/>
      <c r="C68" s="56">
        <f t="shared" si="2"/>
        <v>62</v>
      </c>
      <c r="D68" s="70" t="s">
        <v>71</v>
      </c>
      <c r="E68" s="70" t="s">
        <v>71</v>
      </c>
      <c r="F68" s="70" t="s">
        <v>71</v>
      </c>
      <c r="G68" s="70" t="s">
        <v>71</v>
      </c>
      <c r="H68" s="70" t="s">
        <v>71</v>
      </c>
      <c r="I68" s="70" t="s">
        <v>71</v>
      </c>
      <c r="J68" s="70" t="s">
        <v>71</v>
      </c>
      <c r="K68" s="70" t="s">
        <v>71</v>
      </c>
      <c r="L68" s="70" t="s">
        <v>71</v>
      </c>
      <c r="M68" s="70" t="s">
        <v>71</v>
      </c>
      <c r="N68" s="70" t="s">
        <v>71</v>
      </c>
      <c r="O68" s="70" t="s">
        <v>71</v>
      </c>
      <c r="P68" s="70" t="s">
        <v>71</v>
      </c>
      <c r="Q68" s="70" t="s">
        <v>71</v>
      </c>
      <c r="R68" s="70" t="s">
        <v>71</v>
      </c>
      <c r="S68" s="70" t="s">
        <v>71</v>
      </c>
      <c r="T68" s="70" t="s">
        <v>71</v>
      </c>
      <c r="U68" s="70" t="s">
        <v>71</v>
      </c>
      <c r="V68" s="70" t="s">
        <v>71</v>
      </c>
      <c r="W68" s="70" t="s">
        <v>71</v>
      </c>
      <c r="X68" s="70" t="s">
        <v>71</v>
      </c>
      <c r="Y68" s="70" t="s">
        <v>71</v>
      </c>
      <c r="Z68" s="70" t="s">
        <v>71</v>
      </c>
      <c r="AA68" s="70" t="s">
        <v>71</v>
      </c>
      <c r="AB68" s="70" t="s">
        <v>71</v>
      </c>
      <c r="AC68" s="70" t="s">
        <v>71</v>
      </c>
      <c r="AD68" s="70" t="s">
        <v>71</v>
      </c>
      <c r="AE68" s="70" t="s">
        <v>71</v>
      </c>
      <c r="AF68" s="70" t="s">
        <v>71</v>
      </c>
      <c r="AG68" s="70" t="s">
        <v>71</v>
      </c>
      <c r="AH68" s="70" t="s">
        <v>71</v>
      </c>
      <c r="AI68" s="70" t="s">
        <v>71</v>
      </c>
      <c r="AJ68" s="60"/>
      <c r="AL68" t="str">
        <f t="shared" ca="1" si="0"/>
        <v xml:space="preserve">    (U1)ALERT_REQ_C_EPB_WRN_BAT_</v>
      </c>
      <c r="AR68" s="72" t="str">
        <f t="shared" si="3"/>
        <v/>
      </c>
      <c r="AS68" s="72" t="str">
        <f t="shared" si="4"/>
        <v/>
      </c>
      <c r="AT68" s="72" t="str">
        <f t="shared" si="1"/>
        <v/>
      </c>
    </row>
    <row r="69" spans="1:46">
      <c r="B69" s="146"/>
      <c r="C69" s="56">
        <f t="shared" si="2"/>
        <v>63</v>
      </c>
      <c r="D69" s="70" t="s">
        <v>71</v>
      </c>
      <c r="E69" s="70" t="s">
        <v>71</v>
      </c>
      <c r="F69" s="70" t="s">
        <v>71</v>
      </c>
      <c r="G69" s="70" t="s">
        <v>71</v>
      </c>
      <c r="H69" s="70" t="s">
        <v>71</v>
      </c>
      <c r="I69" s="70" t="s">
        <v>71</v>
      </c>
      <c r="J69" s="70" t="s">
        <v>71</v>
      </c>
      <c r="K69" s="70" t="s">
        <v>71</v>
      </c>
      <c r="L69" s="70" t="s">
        <v>71</v>
      </c>
      <c r="M69" s="70" t="s">
        <v>71</v>
      </c>
      <c r="N69" s="70" t="s">
        <v>71</v>
      </c>
      <c r="O69" s="70" t="s">
        <v>71</v>
      </c>
      <c r="P69" s="70" t="s">
        <v>71</v>
      </c>
      <c r="Q69" s="70" t="s">
        <v>71</v>
      </c>
      <c r="R69" s="70" t="s">
        <v>71</v>
      </c>
      <c r="S69" s="70" t="s">
        <v>71</v>
      </c>
      <c r="T69" s="70" t="s">
        <v>71</v>
      </c>
      <c r="U69" s="70" t="s">
        <v>71</v>
      </c>
      <c r="V69" s="70" t="s">
        <v>71</v>
      </c>
      <c r="W69" s="70" t="s">
        <v>71</v>
      </c>
      <c r="X69" s="70" t="s">
        <v>71</v>
      </c>
      <c r="Y69" s="70" t="s">
        <v>71</v>
      </c>
      <c r="Z69" s="70" t="s">
        <v>71</v>
      </c>
      <c r="AA69" s="70" t="s">
        <v>71</v>
      </c>
      <c r="AB69" s="70" t="s">
        <v>71</v>
      </c>
      <c r="AC69" s="70" t="s">
        <v>71</v>
      </c>
      <c r="AD69" s="70" t="s">
        <v>71</v>
      </c>
      <c r="AE69" s="70" t="s">
        <v>71</v>
      </c>
      <c r="AF69" s="70" t="s">
        <v>71</v>
      </c>
      <c r="AG69" s="70" t="s">
        <v>71</v>
      </c>
      <c r="AH69" s="70" t="s">
        <v>71</v>
      </c>
      <c r="AI69" s="70" t="s">
        <v>71</v>
      </c>
      <c r="AJ69" s="60"/>
      <c r="AL69" t="str">
        <f t="shared" ca="1" si="0"/>
        <v xml:space="preserve">    (U1)ALERT_REQ_C_EPB_WRN_BAT_</v>
      </c>
      <c r="AR69" s="72" t="str">
        <f t="shared" si="3"/>
        <v/>
      </c>
      <c r="AS69" s="72" t="str">
        <f t="shared" si="4"/>
        <v/>
      </c>
      <c r="AT69" s="72" t="str">
        <f t="shared" si="1"/>
        <v/>
      </c>
    </row>
    <row r="70" spans="1:46" ht="14.25" thickBot="1">
      <c r="A70" s="65" t="s">
        <v>68</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47" t="str">
        <f ca="1">IF(B6&lt;&gt;"",B6,"")</f>
        <v>Table WRN_BAT</v>
      </c>
      <c r="C71" s="56">
        <f>IF(C6&lt;&gt;"",C6,"")</f>
        <v>0</v>
      </c>
      <c r="D71" s="137">
        <f t="shared" ref="D71:AI78" si="6">IF(D6=1,1,0)</f>
        <v>0</v>
      </c>
      <c r="E71" s="137">
        <f t="shared" si="6"/>
        <v>0</v>
      </c>
      <c r="F71" s="137">
        <f t="shared" si="6"/>
        <v>0</v>
      </c>
      <c r="G71" s="137">
        <f t="shared" si="6"/>
        <v>0</v>
      </c>
      <c r="H71" s="137">
        <f t="shared" si="6"/>
        <v>0</v>
      </c>
      <c r="I71" s="137">
        <f t="shared" si="6"/>
        <v>0</v>
      </c>
      <c r="J71" s="137">
        <f t="shared" si="6"/>
        <v>1</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1</v>
      </c>
      <c r="AJ71" s="56" t="str">
        <f t="shared" ref="AJ71:AJ134" si="7">IF(AJ6&lt;&gt;"",AJ6,"")</f>
        <v>ADVICE1</v>
      </c>
      <c r="AK71" s="69"/>
      <c r="AL71" s="69" t="str">
        <f>BIN2HEX(AB71&amp;AC71&amp;AD71&amp;AE71&amp;AF71&amp;AG71&amp;AH71&amp;AI71,2)</f>
        <v>01</v>
      </c>
      <c r="AM71" s="71" t="str">
        <f>BIN2HEX(T71&amp;U71&amp;V71&amp;W71&amp;X71&amp;Y71&amp;Z71&amp;AA71,2)</f>
        <v>00</v>
      </c>
      <c r="AN71" s="71" t="str">
        <f>BIN2HEX(L71&amp;M71&amp;N71&amp;O71&amp;P71&amp;Q71&amp;R71&amp;S71,2)</f>
        <v>00</v>
      </c>
      <c r="AO71" s="71" t="str">
        <f>BIN2HEX(D71&amp;E71&amp;F71&amp;G71&amp;H71&amp;I71&amp;J71&amp;K71,2)</f>
        <v>02</v>
      </c>
      <c r="AQ71" t="str">
        <f t="shared" ref="AQ71:AQ134" si="8">IF(AJ71="","","    (U4)0x"&amp;AO71&amp;AN71&amp;AM71&amp;AL71&amp;"U"&amp;IF(AJ72=""," ",",")&amp;REPT(" ",59)&amp;"/* "&amp;IF(C71&lt;10,"0"&amp;C71,C71)&amp;" "&amp;AJ71&amp;REPT(" ",47-LEN(AJ71))&amp;" */")</f>
        <v xml:space="preserve">    (U4)0x02000001U,                                                           /* 00 ADVICE1                                         */</v>
      </c>
    </row>
    <row r="72" spans="1:46">
      <c r="B72" s="145"/>
      <c r="C72" s="56">
        <f t="shared" ref="C72:C134" si="9">IF(C7&lt;&gt;"",C7,"")</f>
        <v>1</v>
      </c>
      <c r="D72" s="137">
        <f t="shared" si="6"/>
        <v>0</v>
      </c>
      <c r="E72" s="137">
        <f t="shared" si="6"/>
        <v>0</v>
      </c>
      <c r="F72" s="137">
        <f t="shared" si="6"/>
        <v>0</v>
      </c>
      <c r="G72" s="137">
        <f t="shared" si="6"/>
        <v>0</v>
      </c>
      <c r="H72" s="137">
        <f t="shared" si="6"/>
        <v>0</v>
      </c>
      <c r="I72" s="137">
        <f t="shared" si="6"/>
        <v>0</v>
      </c>
      <c r="J72" s="137">
        <f t="shared" si="6"/>
        <v>1</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1</v>
      </c>
      <c r="AI72" s="137">
        <f t="shared" si="6"/>
        <v>0</v>
      </c>
      <c r="AJ72" s="56" t="str">
        <f t="shared" si="7"/>
        <v>AUTOLOCK</v>
      </c>
      <c r="AK72" s="69"/>
      <c r="AL72" s="69" t="str">
        <f t="shared" ref="AL72:AL134" si="10">BIN2HEX(AB72&amp;AC72&amp;AD72&amp;AE72&amp;AF72&amp;AG72&amp;AH72&amp;AI72,2)</f>
        <v>02</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02</v>
      </c>
      <c r="AQ72" t="str">
        <f t="shared" si="8"/>
        <v xml:space="preserve">    (U4)0x02000002U,                                                           /* 01 AUTOLOCK                                        */</v>
      </c>
    </row>
    <row r="73" spans="1:46">
      <c r="B73" s="145"/>
      <c r="C73" s="56">
        <f t="shared" si="9"/>
        <v>2</v>
      </c>
      <c r="D73" s="137">
        <f t="shared" si="6"/>
        <v>0</v>
      </c>
      <c r="E73" s="137">
        <f t="shared" si="6"/>
        <v>0</v>
      </c>
      <c r="F73" s="137">
        <f t="shared" si="6"/>
        <v>0</v>
      </c>
      <c r="G73" s="137">
        <f t="shared" si="6"/>
        <v>0</v>
      </c>
      <c r="H73" s="137">
        <f t="shared" si="6"/>
        <v>0</v>
      </c>
      <c r="I73" s="137">
        <f t="shared" si="6"/>
        <v>0</v>
      </c>
      <c r="J73" s="137">
        <f t="shared" si="6"/>
        <v>1</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1</v>
      </c>
      <c r="AG73" s="137">
        <f t="shared" si="6"/>
        <v>0</v>
      </c>
      <c r="AH73" s="137">
        <f t="shared" si="6"/>
        <v>0</v>
      </c>
      <c r="AI73" s="137">
        <f t="shared" si="6"/>
        <v>0</v>
      </c>
      <c r="AJ73" s="56" t="str">
        <f t="shared" si="7"/>
        <v>ADVICE2</v>
      </c>
      <c r="AK73" s="69"/>
      <c r="AL73" s="69" t="str">
        <f t="shared" si="10"/>
        <v>08</v>
      </c>
      <c r="AM73" s="71" t="str">
        <f t="shared" si="11"/>
        <v>00</v>
      </c>
      <c r="AN73" s="71" t="str">
        <f t="shared" si="12"/>
        <v>00</v>
      </c>
      <c r="AO73" s="71" t="str">
        <f t="shared" si="13"/>
        <v>02</v>
      </c>
      <c r="AQ73" t="str">
        <f t="shared" si="8"/>
        <v xml:space="preserve">    (U4)0x02000008U,                                                           /* 02 ADVICE2                                         */</v>
      </c>
    </row>
    <row r="74" spans="1:46">
      <c r="B74" s="145"/>
      <c r="C74" s="56">
        <f t="shared" si="9"/>
        <v>3</v>
      </c>
      <c r="D74" s="137">
        <f t="shared" si="6"/>
        <v>0</v>
      </c>
      <c r="E74" s="137">
        <f t="shared" si="6"/>
        <v>0</v>
      </c>
      <c r="F74" s="137">
        <f t="shared" si="6"/>
        <v>0</v>
      </c>
      <c r="G74" s="137">
        <f t="shared" si="6"/>
        <v>0</v>
      </c>
      <c r="H74" s="137">
        <f t="shared" si="6"/>
        <v>0</v>
      </c>
      <c r="I74" s="137">
        <f t="shared" si="6"/>
        <v>0</v>
      </c>
      <c r="J74" s="137">
        <f t="shared" si="6"/>
        <v>1</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1</v>
      </c>
      <c r="AG74" s="137">
        <f t="shared" si="6"/>
        <v>0</v>
      </c>
      <c r="AH74" s="137">
        <f t="shared" si="6"/>
        <v>0</v>
      </c>
      <c r="AI74" s="137">
        <f t="shared" si="6"/>
        <v>1</v>
      </c>
      <c r="AJ74" s="56" t="str">
        <f t="shared" si="7"/>
        <v>NOTUSE1</v>
      </c>
      <c r="AK74" s="69"/>
      <c r="AL74" s="69" t="str">
        <f t="shared" si="10"/>
        <v>09</v>
      </c>
      <c r="AM74" s="71" t="str">
        <f t="shared" si="11"/>
        <v>00</v>
      </c>
      <c r="AN74" s="71" t="str">
        <f t="shared" si="12"/>
        <v>00</v>
      </c>
      <c r="AO74" s="71" t="str">
        <f t="shared" si="13"/>
        <v>02</v>
      </c>
      <c r="AQ74" t="str">
        <f t="shared" si="8"/>
        <v xml:space="preserve">    (U4)0x02000009U,                                                           /* 03 NOTUSE1                                         */</v>
      </c>
    </row>
    <row r="75" spans="1:46">
      <c r="B75" s="145"/>
      <c r="C75" s="56">
        <f t="shared" si="9"/>
        <v>4</v>
      </c>
      <c r="D75" s="137">
        <f t="shared" si="6"/>
        <v>0</v>
      </c>
      <c r="E75" s="137">
        <f t="shared" si="6"/>
        <v>0</v>
      </c>
      <c r="F75" s="137">
        <f t="shared" si="6"/>
        <v>0</v>
      </c>
      <c r="G75" s="137">
        <f t="shared" si="6"/>
        <v>0</v>
      </c>
      <c r="H75" s="137">
        <f t="shared" si="6"/>
        <v>0</v>
      </c>
      <c r="I75" s="137">
        <f t="shared" si="6"/>
        <v>0</v>
      </c>
      <c r="J75" s="137">
        <f t="shared" si="6"/>
        <v>1</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1</v>
      </c>
      <c r="AG75" s="137">
        <f t="shared" si="6"/>
        <v>0</v>
      </c>
      <c r="AH75" s="137">
        <f t="shared" si="6"/>
        <v>1</v>
      </c>
      <c r="AI75" s="137">
        <f t="shared" si="6"/>
        <v>0</v>
      </c>
      <c r="AJ75" s="56" t="str">
        <f t="shared" si="7"/>
        <v>NOTUSE2</v>
      </c>
      <c r="AK75" s="69"/>
      <c r="AL75" s="69" t="str">
        <f t="shared" si="10"/>
        <v>0A</v>
      </c>
      <c r="AM75" s="71" t="str">
        <f t="shared" si="11"/>
        <v>00</v>
      </c>
      <c r="AN75" s="71" t="str">
        <f t="shared" si="12"/>
        <v>00</v>
      </c>
      <c r="AO75" s="71" t="str">
        <f t="shared" si="13"/>
        <v>02</v>
      </c>
      <c r="AQ75" t="str">
        <f t="shared" si="8"/>
        <v xml:space="preserve">    (U4)0x0200000AU,                                                           /* 04 NOTUSE2                                         */</v>
      </c>
    </row>
    <row r="76" spans="1:46">
      <c r="B76" s="145"/>
      <c r="C76" s="56">
        <f t="shared" si="9"/>
        <v>5</v>
      </c>
      <c r="D76" s="137">
        <f t="shared" si="6"/>
        <v>0</v>
      </c>
      <c r="E76" s="137">
        <f t="shared" si="6"/>
        <v>0</v>
      </c>
      <c r="F76" s="137">
        <f t="shared" si="6"/>
        <v>0</v>
      </c>
      <c r="G76" s="137">
        <f t="shared" si="6"/>
        <v>0</v>
      </c>
      <c r="H76" s="137">
        <f t="shared" si="6"/>
        <v>0</v>
      </c>
      <c r="I76" s="137">
        <f t="shared" si="6"/>
        <v>0</v>
      </c>
      <c r="J76" s="137">
        <f t="shared" si="6"/>
        <v>1</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1</v>
      </c>
      <c r="AG76" s="137">
        <f t="shared" si="6"/>
        <v>1</v>
      </c>
      <c r="AH76" s="137">
        <f t="shared" si="6"/>
        <v>0</v>
      </c>
      <c r="AI76" s="137">
        <f t="shared" si="6"/>
        <v>0</v>
      </c>
      <c r="AJ76" s="56" t="str">
        <f t="shared" si="7"/>
        <v>STOPPED</v>
      </c>
      <c r="AK76" s="69"/>
      <c r="AL76" s="69" t="str">
        <f t="shared" si="10"/>
        <v>0C</v>
      </c>
      <c r="AM76" s="71" t="str">
        <f t="shared" si="11"/>
        <v>00</v>
      </c>
      <c r="AN76" s="71" t="str">
        <f t="shared" si="12"/>
        <v>00</v>
      </c>
      <c r="AO76" s="71" t="str">
        <f t="shared" si="13"/>
        <v>02</v>
      </c>
      <c r="AQ76" t="str">
        <f t="shared" si="8"/>
        <v xml:space="preserve">    (U4)0x0200000CU                                                            /* 05 STOPPED                                         */</v>
      </c>
    </row>
    <row r="77" spans="1:46">
      <c r="B77" s="145"/>
      <c r="C77" s="56">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0</v>
      </c>
      <c r="AH77" s="137">
        <f t="shared" si="6"/>
        <v>0</v>
      </c>
      <c r="AI77" s="137">
        <f t="shared" si="6"/>
        <v>0</v>
      </c>
      <c r="AJ77" s="56" t="str">
        <f t="shared" si="7"/>
        <v/>
      </c>
      <c r="AK77" s="69"/>
      <c r="AL77" s="69" t="str">
        <f t="shared" si="10"/>
        <v>00</v>
      </c>
      <c r="AM77" s="71" t="str">
        <f t="shared" si="11"/>
        <v>00</v>
      </c>
      <c r="AN77" s="71" t="str">
        <f t="shared" si="12"/>
        <v>00</v>
      </c>
      <c r="AO77" s="71" t="str">
        <f t="shared" si="13"/>
        <v>00</v>
      </c>
      <c r="AQ77" t="str">
        <f t="shared" si="8"/>
        <v/>
      </c>
    </row>
    <row r="78" spans="1:46">
      <c r="B78" s="145"/>
      <c r="C78" s="56">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0</v>
      </c>
      <c r="AH78" s="137">
        <f t="shared" si="6"/>
        <v>0</v>
      </c>
      <c r="AI78" s="137">
        <f t="shared" ref="AI78" si="14">IF(AI13=1,1,0)</f>
        <v>0</v>
      </c>
      <c r="AJ78" s="56" t="str">
        <f t="shared" si="7"/>
        <v/>
      </c>
      <c r="AK78" s="69"/>
      <c r="AL78" s="69" t="str">
        <f t="shared" si="10"/>
        <v>00</v>
      </c>
      <c r="AM78" s="71" t="str">
        <f t="shared" si="11"/>
        <v>00</v>
      </c>
      <c r="AN78" s="71" t="str">
        <f t="shared" si="12"/>
        <v>00</v>
      </c>
      <c r="AO78" s="71" t="str">
        <f t="shared" si="13"/>
        <v>00</v>
      </c>
      <c r="AQ78" t="str">
        <f t="shared" si="8"/>
        <v/>
      </c>
    </row>
    <row r="79" spans="1:46">
      <c r="B79" s="145"/>
      <c r="C79" s="56">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0</v>
      </c>
      <c r="AG79" s="137">
        <f t="shared" si="15"/>
        <v>0</v>
      </c>
      <c r="AH79" s="137">
        <f t="shared" si="15"/>
        <v>0</v>
      </c>
      <c r="AI79" s="137">
        <f t="shared" si="15"/>
        <v>0</v>
      </c>
      <c r="AJ79" s="56" t="str">
        <f t="shared" si="7"/>
        <v/>
      </c>
      <c r="AK79" s="69"/>
      <c r="AL79" s="69" t="str">
        <f t="shared" si="10"/>
        <v>00</v>
      </c>
      <c r="AM79" s="71" t="str">
        <f t="shared" si="11"/>
        <v>00</v>
      </c>
      <c r="AN79" s="71" t="str">
        <f t="shared" si="12"/>
        <v>00</v>
      </c>
      <c r="AO79" s="71" t="str">
        <f t="shared" si="13"/>
        <v>00</v>
      </c>
      <c r="AQ79" t="str">
        <f t="shared" si="8"/>
        <v/>
      </c>
    </row>
    <row r="80" spans="1:46">
      <c r="B80" s="145"/>
      <c r="C80" s="56">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0</v>
      </c>
      <c r="AG80" s="137">
        <f t="shared" si="15"/>
        <v>0</v>
      </c>
      <c r="AH80" s="137">
        <f t="shared" si="15"/>
        <v>0</v>
      </c>
      <c r="AI80" s="137">
        <f t="shared" si="15"/>
        <v>0</v>
      </c>
      <c r="AJ80" s="56" t="str">
        <f t="shared" si="7"/>
        <v/>
      </c>
      <c r="AK80" s="69"/>
      <c r="AL80" s="69" t="str">
        <f t="shared" si="10"/>
        <v>00</v>
      </c>
      <c r="AM80" s="71" t="str">
        <f t="shared" si="11"/>
        <v>00</v>
      </c>
      <c r="AN80" s="71" t="str">
        <f t="shared" si="12"/>
        <v>00</v>
      </c>
      <c r="AO80" s="71" t="str">
        <f t="shared" si="13"/>
        <v>00</v>
      </c>
      <c r="AQ80" t="str">
        <f t="shared" si="8"/>
        <v/>
      </c>
    </row>
    <row r="81" spans="2:43">
      <c r="B81" s="145"/>
      <c r="C81" s="56">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0</v>
      </c>
      <c r="AG81" s="137">
        <f t="shared" si="15"/>
        <v>0</v>
      </c>
      <c r="AH81" s="137">
        <f t="shared" si="15"/>
        <v>0</v>
      </c>
      <c r="AI81" s="137">
        <f t="shared" si="15"/>
        <v>0</v>
      </c>
      <c r="AJ81" s="56" t="str">
        <f t="shared" si="7"/>
        <v/>
      </c>
      <c r="AK81" s="69"/>
      <c r="AL81" s="69" t="str">
        <f t="shared" si="10"/>
        <v>00</v>
      </c>
      <c r="AM81" s="71" t="str">
        <f t="shared" si="11"/>
        <v>00</v>
      </c>
      <c r="AN81" s="71" t="str">
        <f t="shared" si="12"/>
        <v>00</v>
      </c>
      <c r="AO81" s="71" t="str">
        <f t="shared" si="13"/>
        <v>00</v>
      </c>
      <c r="AQ81" t="str">
        <f t="shared" si="8"/>
        <v/>
      </c>
    </row>
    <row r="82" spans="2:43">
      <c r="B82" s="145"/>
      <c r="C82" s="56">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0</v>
      </c>
      <c r="AG82" s="137">
        <f t="shared" si="15"/>
        <v>0</v>
      </c>
      <c r="AH82" s="137">
        <f t="shared" si="15"/>
        <v>0</v>
      </c>
      <c r="AI82" s="137">
        <f t="shared" si="15"/>
        <v>0</v>
      </c>
      <c r="AJ82" s="56" t="str">
        <f t="shared" si="7"/>
        <v/>
      </c>
      <c r="AK82" s="69"/>
      <c r="AL82" s="69" t="str">
        <f t="shared" si="10"/>
        <v>00</v>
      </c>
      <c r="AM82" s="71" t="str">
        <f t="shared" si="11"/>
        <v>00</v>
      </c>
      <c r="AN82" s="71" t="str">
        <f t="shared" si="12"/>
        <v>00</v>
      </c>
      <c r="AO82" s="71" t="str">
        <f t="shared" si="13"/>
        <v>00</v>
      </c>
      <c r="AQ82" t="str">
        <f t="shared" si="8"/>
        <v/>
      </c>
    </row>
    <row r="83" spans="2:43">
      <c r="B83" s="145"/>
      <c r="C83" s="56">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0</v>
      </c>
      <c r="AG83" s="137">
        <f t="shared" si="15"/>
        <v>0</v>
      </c>
      <c r="AH83" s="137">
        <f t="shared" si="15"/>
        <v>0</v>
      </c>
      <c r="AI83" s="137">
        <f t="shared" si="15"/>
        <v>0</v>
      </c>
      <c r="AJ83" s="56" t="str">
        <f t="shared" si="7"/>
        <v/>
      </c>
      <c r="AK83" s="69"/>
      <c r="AL83" s="69" t="str">
        <f t="shared" si="10"/>
        <v>00</v>
      </c>
      <c r="AM83" s="71" t="str">
        <f t="shared" si="11"/>
        <v>00</v>
      </c>
      <c r="AN83" s="71" t="str">
        <f t="shared" si="12"/>
        <v>00</v>
      </c>
      <c r="AO83" s="71" t="str">
        <f t="shared" si="13"/>
        <v>00</v>
      </c>
      <c r="AQ83" t="str">
        <f t="shared" si="8"/>
        <v/>
      </c>
    </row>
    <row r="84" spans="2:43">
      <c r="B84" s="145"/>
      <c r="C84" s="56">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0</v>
      </c>
      <c r="AG84" s="137">
        <f t="shared" si="15"/>
        <v>0</v>
      </c>
      <c r="AH84" s="137">
        <f t="shared" si="15"/>
        <v>0</v>
      </c>
      <c r="AI84" s="137">
        <f t="shared" si="15"/>
        <v>0</v>
      </c>
      <c r="AJ84" s="56" t="str">
        <f t="shared" si="7"/>
        <v/>
      </c>
      <c r="AK84" s="69"/>
      <c r="AL84" s="69" t="str">
        <f t="shared" si="10"/>
        <v>00</v>
      </c>
      <c r="AM84" s="71" t="str">
        <f t="shared" si="11"/>
        <v>00</v>
      </c>
      <c r="AN84" s="71" t="str">
        <f t="shared" si="12"/>
        <v>00</v>
      </c>
      <c r="AO84" s="71" t="str">
        <f t="shared" si="13"/>
        <v>00</v>
      </c>
      <c r="AQ84" t="str">
        <f t="shared" si="8"/>
        <v/>
      </c>
    </row>
    <row r="85" spans="2:43">
      <c r="B85" s="145"/>
      <c r="C85" s="56">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0</v>
      </c>
      <c r="AG85" s="137">
        <f t="shared" si="15"/>
        <v>0</v>
      </c>
      <c r="AH85" s="137">
        <f t="shared" si="15"/>
        <v>0</v>
      </c>
      <c r="AI85" s="137">
        <f t="shared" si="15"/>
        <v>0</v>
      </c>
      <c r="AJ85" s="56" t="str">
        <f t="shared" si="7"/>
        <v/>
      </c>
      <c r="AK85" s="69"/>
      <c r="AL85" s="69" t="str">
        <f t="shared" si="10"/>
        <v>00</v>
      </c>
      <c r="AM85" s="71" t="str">
        <f t="shared" si="11"/>
        <v>00</v>
      </c>
      <c r="AN85" s="71" t="str">
        <f t="shared" si="12"/>
        <v>00</v>
      </c>
      <c r="AO85" s="71" t="str">
        <f t="shared" si="13"/>
        <v>00</v>
      </c>
      <c r="AQ85" t="str">
        <f t="shared" si="8"/>
        <v/>
      </c>
    </row>
    <row r="86" spans="2:43">
      <c r="B86" s="145"/>
      <c r="C86" s="56">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0</v>
      </c>
      <c r="AG86" s="137">
        <f t="shared" si="15"/>
        <v>0</v>
      </c>
      <c r="AH86" s="137">
        <f t="shared" si="15"/>
        <v>0</v>
      </c>
      <c r="AI86" s="137">
        <f t="shared" ref="AI86" si="16">IF(AI21=1,1,0)</f>
        <v>0</v>
      </c>
      <c r="AJ86" s="56" t="str">
        <f t="shared" si="7"/>
        <v/>
      </c>
      <c r="AK86" s="69"/>
      <c r="AL86" s="69" t="str">
        <f t="shared" si="10"/>
        <v>00</v>
      </c>
      <c r="AM86" s="71" t="str">
        <f t="shared" si="11"/>
        <v>00</v>
      </c>
      <c r="AN86" s="71" t="str">
        <f t="shared" si="12"/>
        <v>00</v>
      </c>
      <c r="AO86" s="71" t="str">
        <f t="shared" si="13"/>
        <v>00</v>
      </c>
      <c r="AQ86" t="str">
        <f t="shared" si="8"/>
        <v/>
      </c>
    </row>
    <row r="87" spans="2:43">
      <c r="B87" s="145"/>
      <c r="C87" s="56">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0</v>
      </c>
      <c r="AF87" s="137">
        <f t="shared" si="17"/>
        <v>0</v>
      </c>
      <c r="AG87" s="137">
        <f t="shared" si="17"/>
        <v>0</v>
      </c>
      <c r="AH87" s="137">
        <f t="shared" si="17"/>
        <v>0</v>
      </c>
      <c r="AI87" s="137">
        <f t="shared" si="17"/>
        <v>0</v>
      </c>
      <c r="AJ87" s="56" t="str">
        <f t="shared" si="7"/>
        <v/>
      </c>
      <c r="AK87" s="69"/>
      <c r="AL87" s="69" t="str">
        <f t="shared" si="10"/>
        <v>00</v>
      </c>
      <c r="AM87" s="71" t="str">
        <f t="shared" si="11"/>
        <v>00</v>
      </c>
      <c r="AN87" s="71" t="str">
        <f t="shared" si="12"/>
        <v>00</v>
      </c>
      <c r="AO87" s="71" t="str">
        <f t="shared" si="13"/>
        <v>00</v>
      </c>
      <c r="AQ87" t="str">
        <f t="shared" si="8"/>
        <v/>
      </c>
    </row>
    <row r="88" spans="2:43">
      <c r="B88" s="145"/>
      <c r="C88" s="56">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0</v>
      </c>
      <c r="AF88" s="137">
        <f t="shared" si="17"/>
        <v>0</v>
      </c>
      <c r="AG88" s="137">
        <f t="shared" si="17"/>
        <v>0</v>
      </c>
      <c r="AH88" s="137">
        <f t="shared" si="17"/>
        <v>0</v>
      </c>
      <c r="AI88" s="137">
        <f t="shared" si="17"/>
        <v>0</v>
      </c>
      <c r="AJ88" s="56" t="str">
        <f t="shared" si="7"/>
        <v/>
      </c>
      <c r="AK88" s="69"/>
      <c r="AL88" s="69" t="str">
        <f t="shared" si="10"/>
        <v>00</v>
      </c>
      <c r="AM88" s="71" t="str">
        <f t="shared" si="11"/>
        <v>00</v>
      </c>
      <c r="AN88" s="71" t="str">
        <f t="shared" si="12"/>
        <v>00</v>
      </c>
      <c r="AO88" s="71" t="str">
        <f t="shared" si="13"/>
        <v>00</v>
      </c>
      <c r="AQ88" t="str">
        <f t="shared" si="8"/>
        <v/>
      </c>
    </row>
    <row r="89" spans="2:43">
      <c r="B89" s="145"/>
      <c r="C89" s="56">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0</v>
      </c>
      <c r="AF89" s="137">
        <f t="shared" si="17"/>
        <v>0</v>
      </c>
      <c r="AG89" s="137">
        <f t="shared" si="17"/>
        <v>0</v>
      </c>
      <c r="AH89" s="137">
        <f t="shared" si="17"/>
        <v>0</v>
      </c>
      <c r="AI89" s="137">
        <f t="shared" si="17"/>
        <v>0</v>
      </c>
      <c r="AJ89" s="56" t="str">
        <f t="shared" si="7"/>
        <v/>
      </c>
      <c r="AK89" s="69"/>
      <c r="AL89" s="69" t="str">
        <f t="shared" si="10"/>
        <v>00</v>
      </c>
      <c r="AM89" s="71" t="str">
        <f t="shared" si="11"/>
        <v>00</v>
      </c>
      <c r="AN89" s="71" t="str">
        <f t="shared" si="12"/>
        <v>00</v>
      </c>
      <c r="AO89" s="71" t="str">
        <f t="shared" si="13"/>
        <v>00</v>
      </c>
      <c r="AQ89" t="str">
        <f t="shared" si="8"/>
        <v/>
      </c>
    </row>
    <row r="90" spans="2:43">
      <c r="B90" s="145"/>
      <c r="C90" s="56">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0</v>
      </c>
      <c r="AF90" s="137">
        <f t="shared" si="17"/>
        <v>0</v>
      </c>
      <c r="AG90" s="137">
        <f t="shared" si="17"/>
        <v>0</v>
      </c>
      <c r="AH90" s="137">
        <f t="shared" si="17"/>
        <v>0</v>
      </c>
      <c r="AI90" s="137">
        <f t="shared" si="17"/>
        <v>0</v>
      </c>
      <c r="AJ90" s="56" t="str">
        <f t="shared" si="7"/>
        <v/>
      </c>
      <c r="AK90" s="69"/>
      <c r="AL90" s="69" t="str">
        <f t="shared" si="10"/>
        <v>00</v>
      </c>
      <c r="AM90" s="71" t="str">
        <f t="shared" si="11"/>
        <v>00</v>
      </c>
      <c r="AN90" s="71" t="str">
        <f t="shared" si="12"/>
        <v>00</v>
      </c>
      <c r="AO90" s="71" t="str">
        <f t="shared" si="13"/>
        <v>00</v>
      </c>
      <c r="AQ90" t="str">
        <f t="shared" si="8"/>
        <v/>
      </c>
    </row>
    <row r="91" spans="2:43">
      <c r="B91" s="145"/>
      <c r="C91" s="56">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0</v>
      </c>
      <c r="AF91" s="137">
        <f t="shared" si="17"/>
        <v>0</v>
      </c>
      <c r="AG91" s="137">
        <f t="shared" si="17"/>
        <v>0</v>
      </c>
      <c r="AH91" s="137">
        <f t="shared" si="17"/>
        <v>0</v>
      </c>
      <c r="AI91" s="137">
        <f t="shared" si="17"/>
        <v>0</v>
      </c>
      <c r="AJ91" s="56" t="str">
        <f t="shared" si="7"/>
        <v/>
      </c>
      <c r="AK91" s="69"/>
      <c r="AL91" s="69" t="str">
        <f t="shared" si="10"/>
        <v>00</v>
      </c>
      <c r="AM91" s="71" t="str">
        <f t="shared" si="11"/>
        <v>00</v>
      </c>
      <c r="AN91" s="71" t="str">
        <f t="shared" si="12"/>
        <v>00</v>
      </c>
      <c r="AO91" s="71" t="str">
        <f t="shared" si="13"/>
        <v>00</v>
      </c>
      <c r="AQ91" t="str">
        <f t="shared" si="8"/>
        <v/>
      </c>
    </row>
    <row r="92" spans="2:43">
      <c r="B92" s="145"/>
      <c r="C92" s="56">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0</v>
      </c>
      <c r="AF92" s="137">
        <f t="shared" si="17"/>
        <v>0</v>
      </c>
      <c r="AG92" s="137">
        <f t="shared" si="17"/>
        <v>0</v>
      </c>
      <c r="AH92" s="137">
        <f t="shared" si="17"/>
        <v>0</v>
      </c>
      <c r="AI92" s="137">
        <f t="shared" si="17"/>
        <v>0</v>
      </c>
      <c r="AJ92" s="56" t="str">
        <f t="shared" si="7"/>
        <v/>
      </c>
      <c r="AK92" s="69"/>
      <c r="AL92" s="69" t="str">
        <f t="shared" si="10"/>
        <v>00</v>
      </c>
      <c r="AM92" s="71" t="str">
        <f t="shared" si="11"/>
        <v>00</v>
      </c>
      <c r="AN92" s="71" t="str">
        <f t="shared" si="12"/>
        <v>00</v>
      </c>
      <c r="AO92" s="71" t="str">
        <f t="shared" si="13"/>
        <v>00</v>
      </c>
      <c r="AQ92" t="str">
        <f t="shared" si="8"/>
        <v/>
      </c>
    </row>
    <row r="93" spans="2:43">
      <c r="B93" s="145"/>
      <c r="C93" s="56">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0</v>
      </c>
      <c r="AF93" s="137">
        <f t="shared" si="17"/>
        <v>0</v>
      </c>
      <c r="AG93" s="137">
        <f t="shared" si="17"/>
        <v>0</v>
      </c>
      <c r="AH93" s="137">
        <f t="shared" si="17"/>
        <v>0</v>
      </c>
      <c r="AI93" s="137">
        <f t="shared" si="17"/>
        <v>0</v>
      </c>
      <c r="AJ93" s="56" t="str">
        <f t="shared" si="7"/>
        <v/>
      </c>
      <c r="AK93" s="69"/>
      <c r="AL93" s="69" t="str">
        <f t="shared" si="10"/>
        <v>00</v>
      </c>
      <c r="AM93" s="71" t="str">
        <f t="shared" si="11"/>
        <v>00</v>
      </c>
      <c r="AN93" s="71" t="str">
        <f t="shared" si="12"/>
        <v>00</v>
      </c>
      <c r="AO93" s="71" t="str">
        <f t="shared" si="13"/>
        <v>00</v>
      </c>
      <c r="AQ93" t="str">
        <f t="shared" si="8"/>
        <v/>
      </c>
    </row>
    <row r="94" spans="2:43">
      <c r="B94" s="145"/>
      <c r="C94" s="56">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0</v>
      </c>
      <c r="AF94" s="137">
        <f t="shared" si="17"/>
        <v>0</v>
      </c>
      <c r="AG94" s="137">
        <f t="shared" si="17"/>
        <v>0</v>
      </c>
      <c r="AH94" s="137">
        <f t="shared" si="17"/>
        <v>0</v>
      </c>
      <c r="AI94" s="137">
        <f t="shared" ref="AI94" si="18">IF(AI29=1,1,0)</f>
        <v>0</v>
      </c>
      <c r="AJ94" s="56" t="str">
        <f t="shared" si="7"/>
        <v/>
      </c>
      <c r="AK94" s="69"/>
      <c r="AL94" s="69" t="str">
        <f t="shared" si="10"/>
        <v>00</v>
      </c>
      <c r="AM94" s="71" t="str">
        <f t="shared" si="11"/>
        <v>00</v>
      </c>
      <c r="AN94" s="71" t="str">
        <f t="shared" si="12"/>
        <v>00</v>
      </c>
      <c r="AO94" s="71" t="str">
        <f t="shared" si="13"/>
        <v>00</v>
      </c>
      <c r="AQ94" t="str">
        <f t="shared" si="8"/>
        <v/>
      </c>
    </row>
    <row r="95" spans="2:43">
      <c r="B95" s="145"/>
      <c r="C95" s="56">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0</v>
      </c>
      <c r="AF95" s="137">
        <f t="shared" si="19"/>
        <v>0</v>
      </c>
      <c r="AG95" s="137">
        <f t="shared" si="19"/>
        <v>0</v>
      </c>
      <c r="AH95" s="137">
        <f t="shared" si="19"/>
        <v>0</v>
      </c>
      <c r="AI95" s="137">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5"/>
      <c r="C96" s="56">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0</v>
      </c>
      <c r="AF96" s="137">
        <f t="shared" si="19"/>
        <v>0</v>
      </c>
      <c r="AG96" s="137">
        <f t="shared" si="19"/>
        <v>0</v>
      </c>
      <c r="AH96" s="137">
        <f t="shared" si="19"/>
        <v>0</v>
      </c>
      <c r="AI96" s="137">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5"/>
      <c r="C97" s="56">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0</v>
      </c>
      <c r="AF97" s="137">
        <f t="shared" si="19"/>
        <v>0</v>
      </c>
      <c r="AG97" s="137">
        <f t="shared" si="19"/>
        <v>0</v>
      </c>
      <c r="AH97" s="137">
        <f t="shared" si="19"/>
        <v>0</v>
      </c>
      <c r="AI97" s="137">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5"/>
      <c r="C98" s="56">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0</v>
      </c>
      <c r="AF98" s="137">
        <f t="shared" si="19"/>
        <v>0</v>
      </c>
      <c r="AG98" s="137">
        <f t="shared" si="19"/>
        <v>0</v>
      </c>
      <c r="AH98" s="137">
        <f t="shared" si="19"/>
        <v>0</v>
      </c>
      <c r="AI98" s="137">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5"/>
      <c r="C99" s="56">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0</v>
      </c>
      <c r="AF99" s="137">
        <f t="shared" si="19"/>
        <v>0</v>
      </c>
      <c r="AG99" s="137">
        <f t="shared" si="19"/>
        <v>0</v>
      </c>
      <c r="AH99" s="137">
        <f t="shared" si="19"/>
        <v>0</v>
      </c>
      <c r="AI99" s="137">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5"/>
      <c r="C100" s="56">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0</v>
      </c>
      <c r="AF100" s="137">
        <f t="shared" si="19"/>
        <v>0</v>
      </c>
      <c r="AG100" s="137">
        <f t="shared" si="19"/>
        <v>0</v>
      </c>
      <c r="AH100" s="137">
        <f t="shared" si="19"/>
        <v>0</v>
      </c>
      <c r="AI100" s="137">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5"/>
      <c r="C101" s="56">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0</v>
      </c>
      <c r="AF101" s="137">
        <f t="shared" si="19"/>
        <v>0</v>
      </c>
      <c r="AG101" s="137">
        <f t="shared" si="19"/>
        <v>0</v>
      </c>
      <c r="AH101" s="137">
        <f t="shared" si="19"/>
        <v>0</v>
      </c>
      <c r="AI101" s="137">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5"/>
      <c r="C102" s="56">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0</v>
      </c>
      <c r="AF102" s="137">
        <f t="shared" si="19"/>
        <v>0</v>
      </c>
      <c r="AG102" s="137">
        <f t="shared" si="19"/>
        <v>0</v>
      </c>
      <c r="AH102" s="137">
        <f t="shared" si="19"/>
        <v>0</v>
      </c>
      <c r="AI102" s="137">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5"/>
      <c r="C103" s="56">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5"/>
      <c r="C104" s="56">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5"/>
      <c r="C105" s="56">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5"/>
      <c r="C106" s="56">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5"/>
      <c r="C107" s="56">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5"/>
      <c r="C108" s="56">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5"/>
      <c r="C109" s="56">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5"/>
      <c r="C110" s="56">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5"/>
      <c r="C111" s="56">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5"/>
      <c r="C112" s="56">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5"/>
      <c r="C113" s="56">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5"/>
      <c r="C114" s="56">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5"/>
      <c r="C115" s="56">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5"/>
      <c r="C116" s="56">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5"/>
      <c r="C117" s="56">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5"/>
      <c r="C118" s="56">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5"/>
      <c r="C119" s="56">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5"/>
      <c r="C120" s="56">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5"/>
      <c r="C121" s="56">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5"/>
      <c r="C122" s="56">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5"/>
      <c r="C123" s="56">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5"/>
      <c r="C124" s="56">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5"/>
      <c r="C125" s="56">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5"/>
      <c r="C126" s="56">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5"/>
      <c r="C127" s="56">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5"/>
      <c r="C128" s="56">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5"/>
      <c r="C129" s="56">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5"/>
      <c r="C130" s="56">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5"/>
      <c r="C131" s="56">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5"/>
      <c r="C132" s="56">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5"/>
      <c r="C133" s="56">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6"/>
      <c r="C134" s="56">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69</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47" t="str">
        <f ca="1">IF(B6&lt;&gt;"",B6,"")</f>
        <v>Table WRN_BAT</v>
      </c>
      <c r="C136" s="56">
        <f>IF(C6&lt;&gt;"",C6,"")</f>
        <v>0</v>
      </c>
      <c r="D136" s="137">
        <f t="shared" ref="D136:AI143" si="29">IF(OR(D6=0,D6=1),1,0)</f>
        <v>0</v>
      </c>
      <c r="E136" s="137">
        <f t="shared" si="29"/>
        <v>0</v>
      </c>
      <c r="F136" s="137">
        <f t="shared" si="29"/>
        <v>0</v>
      </c>
      <c r="G136" s="137">
        <f t="shared" si="29"/>
        <v>0</v>
      </c>
      <c r="H136" s="137">
        <f t="shared" si="29"/>
        <v>0</v>
      </c>
      <c r="I136" s="137">
        <f t="shared" si="29"/>
        <v>0</v>
      </c>
      <c r="J136" s="137">
        <f t="shared" si="29"/>
        <v>1</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0</v>
      </c>
      <c r="AD136" s="137">
        <f t="shared" si="29"/>
        <v>1</v>
      </c>
      <c r="AE136" s="137">
        <f t="shared" si="29"/>
        <v>1</v>
      </c>
      <c r="AF136" s="137">
        <f t="shared" si="29"/>
        <v>1</v>
      </c>
      <c r="AG136" s="137">
        <f t="shared" si="29"/>
        <v>1</v>
      </c>
      <c r="AH136" s="137">
        <f t="shared" si="29"/>
        <v>1</v>
      </c>
      <c r="AI136" s="137">
        <f t="shared" si="29"/>
        <v>1</v>
      </c>
      <c r="AJ136" s="56" t="str">
        <f t="shared" ref="AJ136:AJ199" si="30">IF(AJ6&lt;&gt;"",AJ6,"")</f>
        <v>ADVICE1</v>
      </c>
      <c r="AK136" s="69"/>
      <c r="AL136" s="69" t="str">
        <f>BIN2HEX(AB136&amp;AC136&amp;AD136&amp;AE136&amp;AF136&amp;AG136&amp;AH136&amp;AI136,2)</f>
        <v>3F</v>
      </c>
      <c r="AM136" s="71" t="str">
        <f>BIN2HEX(T136&amp;U136&amp;V136&amp;W136&amp;X136&amp;Y136&amp;Z136&amp;AA136,2)</f>
        <v>00</v>
      </c>
      <c r="AN136" s="71" t="str">
        <f>BIN2HEX(L136&amp;M136&amp;N136&amp;O136&amp;P136&amp;Q136&amp;R136&amp;S136,2)</f>
        <v>00</v>
      </c>
      <c r="AO136" s="71" t="str">
        <f>BIN2HEX(D136&amp;E136&amp;F136&amp;G136&amp;H136&amp;I136&amp;J136&amp;K136,2)</f>
        <v>02</v>
      </c>
      <c r="AQ136" t="str">
        <f t="shared" ref="AQ136:AQ199" si="31">IF(AJ136="","","    (U4)0x"&amp;AO136&amp;AN136&amp;AM136&amp;AL136&amp;"U"&amp;IF(AJ137=""," ",",")&amp;REPT(" ",59)&amp;"/* "&amp;IF(C136&lt;10,"0"&amp;C136,C136)&amp;" "&amp;AJ136&amp;REPT(" ",47-LEN(AJ136))&amp;" */")</f>
        <v xml:space="preserve">    (U4)0x0200003FU,                                                           /* 00 ADVICE1                                         */</v>
      </c>
    </row>
    <row r="137" spans="1:43">
      <c r="B137" s="145"/>
      <c r="C137" s="56">
        <f t="shared" ref="C137:C199" si="32">IF(C7&lt;&gt;"",C7,"")</f>
        <v>1</v>
      </c>
      <c r="D137" s="137">
        <f t="shared" si="29"/>
        <v>0</v>
      </c>
      <c r="E137" s="137">
        <f t="shared" si="29"/>
        <v>0</v>
      </c>
      <c r="F137" s="137">
        <f t="shared" si="29"/>
        <v>0</v>
      </c>
      <c r="G137" s="137">
        <f t="shared" si="29"/>
        <v>0</v>
      </c>
      <c r="H137" s="137">
        <f t="shared" si="29"/>
        <v>0</v>
      </c>
      <c r="I137" s="137">
        <f t="shared" si="29"/>
        <v>0</v>
      </c>
      <c r="J137" s="137">
        <f t="shared" si="29"/>
        <v>1</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0</v>
      </c>
      <c r="AD137" s="137">
        <f t="shared" si="29"/>
        <v>1</v>
      </c>
      <c r="AE137" s="137">
        <f t="shared" si="29"/>
        <v>1</v>
      </c>
      <c r="AF137" s="137">
        <f t="shared" si="29"/>
        <v>1</v>
      </c>
      <c r="AG137" s="137">
        <f t="shared" si="29"/>
        <v>1</v>
      </c>
      <c r="AH137" s="137">
        <f t="shared" si="29"/>
        <v>1</v>
      </c>
      <c r="AI137" s="137">
        <f t="shared" si="29"/>
        <v>1</v>
      </c>
      <c r="AJ137" s="56" t="str">
        <f t="shared" si="30"/>
        <v>AUTOLOCK</v>
      </c>
      <c r="AK137" s="69"/>
      <c r="AL137" s="69" t="str">
        <f t="shared" ref="AL137:AL199" si="33">BIN2HEX(AB137&amp;AC137&amp;AD137&amp;AE137&amp;AF137&amp;AG137&amp;AH137&amp;AI137,2)</f>
        <v>3F</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02</v>
      </c>
      <c r="AQ137" t="str">
        <f t="shared" si="31"/>
        <v xml:space="preserve">    (U4)0x0200003FU,                                                           /* 01 AUTOLOCK                                        */</v>
      </c>
    </row>
    <row r="138" spans="1:43">
      <c r="B138" s="145"/>
      <c r="C138" s="56">
        <f t="shared" si="32"/>
        <v>2</v>
      </c>
      <c r="D138" s="137">
        <f t="shared" si="29"/>
        <v>0</v>
      </c>
      <c r="E138" s="137">
        <f t="shared" si="29"/>
        <v>0</v>
      </c>
      <c r="F138" s="137">
        <f t="shared" si="29"/>
        <v>0</v>
      </c>
      <c r="G138" s="137">
        <f t="shared" si="29"/>
        <v>0</v>
      </c>
      <c r="H138" s="137">
        <f t="shared" si="29"/>
        <v>0</v>
      </c>
      <c r="I138" s="137">
        <f t="shared" si="29"/>
        <v>0</v>
      </c>
      <c r="J138" s="137">
        <f t="shared" si="29"/>
        <v>1</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0</v>
      </c>
      <c r="AD138" s="137">
        <f t="shared" si="29"/>
        <v>1</v>
      </c>
      <c r="AE138" s="137">
        <f t="shared" si="29"/>
        <v>1</v>
      </c>
      <c r="AF138" s="137">
        <f t="shared" si="29"/>
        <v>1</v>
      </c>
      <c r="AG138" s="137">
        <f t="shared" si="29"/>
        <v>1</v>
      </c>
      <c r="AH138" s="137">
        <f t="shared" si="29"/>
        <v>1</v>
      </c>
      <c r="AI138" s="137">
        <f t="shared" si="29"/>
        <v>1</v>
      </c>
      <c r="AJ138" s="56" t="str">
        <f t="shared" si="30"/>
        <v>ADVICE2</v>
      </c>
      <c r="AK138" s="69"/>
      <c r="AL138" s="69" t="str">
        <f t="shared" si="33"/>
        <v>3F</v>
      </c>
      <c r="AM138" s="71" t="str">
        <f t="shared" si="34"/>
        <v>00</v>
      </c>
      <c r="AN138" s="71" t="str">
        <f t="shared" si="35"/>
        <v>00</v>
      </c>
      <c r="AO138" s="71" t="str">
        <f t="shared" si="36"/>
        <v>02</v>
      </c>
      <c r="AQ138" t="str">
        <f t="shared" si="31"/>
        <v xml:space="preserve">    (U4)0x0200003FU,                                                           /* 02 ADVICE2                                         */</v>
      </c>
    </row>
    <row r="139" spans="1:43">
      <c r="B139" s="145"/>
      <c r="C139" s="56">
        <f t="shared" si="32"/>
        <v>3</v>
      </c>
      <c r="D139" s="137">
        <f t="shared" si="29"/>
        <v>0</v>
      </c>
      <c r="E139" s="137">
        <f t="shared" si="29"/>
        <v>0</v>
      </c>
      <c r="F139" s="137">
        <f t="shared" si="29"/>
        <v>0</v>
      </c>
      <c r="G139" s="137">
        <f t="shared" si="29"/>
        <v>0</v>
      </c>
      <c r="H139" s="137">
        <f t="shared" si="29"/>
        <v>0</v>
      </c>
      <c r="I139" s="137">
        <f t="shared" si="29"/>
        <v>0</v>
      </c>
      <c r="J139" s="137">
        <f t="shared" si="29"/>
        <v>1</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0</v>
      </c>
      <c r="AD139" s="137">
        <f t="shared" si="29"/>
        <v>1</v>
      </c>
      <c r="AE139" s="137">
        <f t="shared" si="29"/>
        <v>1</v>
      </c>
      <c r="AF139" s="137">
        <f t="shared" si="29"/>
        <v>1</v>
      </c>
      <c r="AG139" s="137">
        <f t="shared" si="29"/>
        <v>1</v>
      </c>
      <c r="AH139" s="137">
        <f t="shared" si="29"/>
        <v>1</v>
      </c>
      <c r="AI139" s="137">
        <f t="shared" si="29"/>
        <v>1</v>
      </c>
      <c r="AJ139" s="56" t="str">
        <f t="shared" si="30"/>
        <v>NOTUSE1</v>
      </c>
      <c r="AK139" s="69"/>
      <c r="AL139" s="69" t="str">
        <f t="shared" si="33"/>
        <v>3F</v>
      </c>
      <c r="AM139" s="71" t="str">
        <f t="shared" si="34"/>
        <v>00</v>
      </c>
      <c r="AN139" s="71" t="str">
        <f t="shared" si="35"/>
        <v>00</v>
      </c>
      <c r="AO139" s="71" t="str">
        <f t="shared" si="36"/>
        <v>02</v>
      </c>
      <c r="AQ139" t="str">
        <f t="shared" si="31"/>
        <v xml:space="preserve">    (U4)0x0200003FU,                                                           /* 03 NOTUSE1                                         */</v>
      </c>
    </row>
    <row r="140" spans="1:43">
      <c r="B140" s="145"/>
      <c r="C140" s="56">
        <f t="shared" si="32"/>
        <v>4</v>
      </c>
      <c r="D140" s="137">
        <f t="shared" si="29"/>
        <v>0</v>
      </c>
      <c r="E140" s="137">
        <f t="shared" si="29"/>
        <v>0</v>
      </c>
      <c r="F140" s="137">
        <f t="shared" si="29"/>
        <v>0</v>
      </c>
      <c r="G140" s="137">
        <f t="shared" si="29"/>
        <v>0</v>
      </c>
      <c r="H140" s="137">
        <f t="shared" si="29"/>
        <v>0</v>
      </c>
      <c r="I140" s="137">
        <f t="shared" si="29"/>
        <v>0</v>
      </c>
      <c r="J140" s="137">
        <f t="shared" si="29"/>
        <v>1</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0</v>
      </c>
      <c r="AD140" s="137">
        <f t="shared" si="29"/>
        <v>1</v>
      </c>
      <c r="AE140" s="137">
        <f t="shared" si="29"/>
        <v>1</v>
      </c>
      <c r="AF140" s="137">
        <f t="shared" si="29"/>
        <v>1</v>
      </c>
      <c r="AG140" s="137">
        <f t="shared" si="29"/>
        <v>1</v>
      </c>
      <c r="AH140" s="137">
        <f t="shared" si="29"/>
        <v>1</v>
      </c>
      <c r="AI140" s="137">
        <f t="shared" si="29"/>
        <v>1</v>
      </c>
      <c r="AJ140" s="56" t="str">
        <f t="shared" si="30"/>
        <v>NOTUSE2</v>
      </c>
      <c r="AK140" s="69"/>
      <c r="AL140" s="69" t="str">
        <f t="shared" si="33"/>
        <v>3F</v>
      </c>
      <c r="AM140" s="71" t="str">
        <f t="shared" si="34"/>
        <v>00</v>
      </c>
      <c r="AN140" s="71" t="str">
        <f t="shared" si="35"/>
        <v>00</v>
      </c>
      <c r="AO140" s="71" t="str">
        <f t="shared" si="36"/>
        <v>02</v>
      </c>
      <c r="AQ140" t="str">
        <f t="shared" si="31"/>
        <v xml:space="preserve">    (U4)0x0200003FU,                                                           /* 04 NOTUSE2                                         */</v>
      </c>
    </row>
    <row r="141" spans="1:43">
      <c r="B141" s="145"/>
      <c r="C141" s="56">
        <f t="shared" si="32"/>
        <v>5</v>
      </c>
      <c r="D141" s="137">
        <f t="shared" si="29"/>
        <v>0</v>
      </c>
      <c r="E141" s="137">
        <f t="shared" si="29"/>
        <v>0</v>
      </c>
      <c r="F141" s="137">
        <f t="shared" si="29"/>
        <v>0</v>
      </c>
      <c r="G141" s="137">
        <f t="shared" si="29"/>
        <v>0</v>
      </c>
      <c r="H141" s="137">
        <f t="shared" si="29"/>
        <v>0</v>
      </c>
      <c r="I141" s="137">
        <f t="shared" si="29"/>
        <v>0</v>
      </c>
      <c r="J141" s="137">
        <f t="shared" si="29"/>
        <v>1</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0</v>
      </c>
      <c r="AD141" s="137">
        <f t="shared" si="29"/>
        <v>1</v>
      </c>
      <c r="AE141" s="137">
        <f t="shared" si="29"/>
        <v>1</v>
      </c>
      <c r="AF141" s="137">
        <f t="shared" si="29"/>
        <v>1</v>
      </c>
      <c r="AG141" s="137">
        <f t="shared" si="29"/>
        <v>1</v>
      </c>
      <c r="AH141" s="137">
        <f t="shared" si="29"/>
        <v>1</v>
      </c>
      <c r="AI141" s="137">
        <f t="shared" si="29"/>
        <v>1</v>
      </c>
      <c r="AJ141" s="56" t="str">
        <f t="shared" si="30"/>
        <v>STOPPED</v>
      </c>
      <c r="AK141" s="69"/>
      <c r="AL141" s="69" t="str">
        <f t="shared" si="33"/>
        <v>3F</v>
      </c>
      <c r="AM141" s="71" t="str">
        <f t="shared" si="34"/>
        <v>00</v>
      </c>
      <c r="AN141" s="71" t="str">
        <f t="shared" si="35"/>
        <v>00</v>
      </c>
      <c r="AO141" s="71" t="str">
        <f t="shared" si="36"/>
        <v>02</v>
      </c>
      <c r="AQ141" t="str">
        <f t="shared" si="31"/>
        <v xml:space="preserve">    (U4)0x0200003FU                                                            /* 05 STOPPED                                         */</v>
      </c>
    </row>
    <row r="142" spans="1:43">
      <c r="B142" s="145"/>
      <c r="C142" s="56">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0</v>
      </c>
      <c r="AE142" s="137">
        <f t="shared" si="29"/>
        <v>0</v>
      </c>
      <c r="AF142" s="137">
        <f t="shared" si="29"/>
        <v>0</v>
      </c>
      <c r="AG142" s="137">
        <f t="shared" si="29"/>
        <v>0</v>
      </c>
      <c r="AH142" s="137">
        <f t="shared" si="29"/>
        <v>0</v>
      </c>
      <c r="AI142" s="137">
        <f t="shared" si="29"/>
        <v>0</v>
      </c>
      <c r="AJ142" s="56" t="str">
        <f t="shared" si="30"/>
        <v/>
      </c>
      <c r="AK142" s="69"/>
      <c r="AL142" s="69" t="str">
        <f t="shared" si="33"/>
        <v>00</v>
      </c>
      <c r="AM142" s="71" t="str">
        <f t="shared" si="34"/>
        <v>00</v>
      </c>
      <c r="AN142" s="71" t="str">
        <f t="shared" si="35"/>
        <v>00</v>
      </c>
      <c r="AO142" s="71" t="str">
        <f t="shared" si="36"/>
        <v>00</v>
      </c>
      <c r="AQ142" t="str">
        <f t="shared" si="31"/>
        <v/>
      </c>
    </row>
    <row r="143" spans="1:43">
      <c r="B143" s="145"/>
      <c r="C143" s="56">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0</v>
      </c>
      <c r="AE143" s="137">
        <f t="shared" si="29"/>
        <v>0</v>
      </c>
      <c r="AF143" s="137">
        <f t="shared" si="29"/>
        <v>0</v>
      </c>
      <c r="AG143" s="137">
        <f t="shared" si="29"/>
        <v>0</v>
      </c>
      <c r="AH143" s="137">
        <f t="shared" si="29"/>
        <v>0</v>
      </c>
      <c r="AI143" s="137">
        <f t="shared" ref="AI143" si="37">IF(OR(AI13=0,AI13=1),1,0)</f>
        <v>0</v>
      </c>
      <c r="AJ143" s="56" t="str">
        <f t="shared" si="30"/>
        <v/>
      </c>
      <c r="AK143" s="69"/>
      <c r="AL143" s="69" t="str">
        <f t="shared" si="33"/>
        <v>00</v>
      </c>
      <c r="AM143" s="71" t="str">
        <f t="shared" si="34"/>
        <v>00</v>
      </c>
      <c r="AN143" s="71" t="str">
        <f t="shared" si="35"/>
        <v>00</v>
      </c>
      <c r="AO143" s="71" t="str">
        <f t="shared" si="36"/>
        <v>00</v>
      </c>
      <c r="AQ143" t="str">
        <f t="shared" si="31"/>
        <v/>
      </c>
    </row>
    <row r="144" spans="1:43">
      <c r="B144" s="145"/>
      <c r="C144" s="56">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0</v>
      </c>
      <c r="AF144" s="137">
        <f t="shared" si="38"/>
        <v>0</v>
      </c>
      <c r="AG144" s="137">
        <f t="shared" si="38"/>
        <v>0</v>
      </c>
      <c r="AH144" s="137">
        <f t="shared" si="38"/>
        <v>0</v>
      </c>
      <c r="AI144" s="137">
        <f t="shared" si="38"/>
        <v>0</v>
      </c>
      <c r="AJ144" s="56" t="str">
        <f t="shared" si="30"/>
        <v/>
      </c>
      <c r="AK144" s="69"/>
      <c r="AL144" s="69" t="str">
        <f t="shared" si="33"/>
        <v>00</v>
      </c>
      <c r="AM144" s="71" t="str">
        <f t="shared" si="34"/>
        <v>00</v>
      </c>
      <c r="AN144" s="71" t="str">
        <f t="shared" si="35"/>
        <v>00</v>
      </c>
      <c r="AO144" s="71" t="str">
        <f t="shared" si="36"/>
        <v>00</v>
      </c>
      <c r="AQ144" t="str">
        <f t="shared" si="31"/>
        <v/>
      </c>
    </row>
    <row r="145" spans="2:43">
      <c r="B145" s="145"/>
      <c r="C145" s="56">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0</v>
      </c>
      <c r="AF145" s="137">
        <f t="shared" si="38"/>
        <v>0</v>
      </c>
      <c r="AG145" s="137">
        <f t="shared" si="38"/>
        <v>0</v>
      </c>
      <c r="AH145" s="137">
        <f t="shared" si="38"/>
        <v>0</v>
      </c>
      <c r="AI145" s="137">
        <f t="shared" si="38"/>
        <v>0</v>
      </c>
      <c r="AJ145" s="56" t="str">
        <f t="shared" si="30"/>
        <v/>
      </c>
      <c r="AK145" s="69"/>
      <c r="AL145" s="69" t="str">
        <f t="shared" si="33"/>
        <v>00</v>
      </c>
      <c r="AM145" s="71" t="str">
        <f t="shared" si="34"/>
        <v>00</v>
      </c>
      <c r="AN145" s="71" t="str">
        <f t="shared" si="35"/>
        <v>00</v>
      </c>
      <c r="AO145" s="71" t="str">
        <f t="shared" si="36"/>
        <v>00</v>
      </c>
      <c r="AQ145" t="str">
        <f t="shared" si="31"/>
        <v/>
      </c>
    </row>
    <row r="146" spans="2:43">
      <c r="B146" s="145"/>
      <c r="C146" s="56">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0</v>
      </c>
      <c r="AF146" s="137">
        <f t="shared" si="38"/>
        <v>0</v>
      </c>
      <c r="AG146" s="137">
        <f t="shared" si="38"/>
        <v>0</v>
      </c>
      <c r="AH146" s="137">
        <f t="shared" si="38"/>
        <v>0</v>
      </c>
      <c r="AI146" s="137">
        <f t="shared" si="38"/>
        <v>0</v>
      </c>
      <c r="AJ146" s="56" t="str">
        <f t="shared" si="30"/>
        <v/>
      </c>
      <c r="AK146" s="69"/>
      <c r="AL146" s="69" t="str">
        <f t="shared" si="33"/>
        <v>00</v>
      </c>
      <c r="AM146" s="71" t="str">
        <f t="shared" si="34"/>
        <v>00</v>
      </c>
      <c r="AN146" s="71" t="str">
        <f t="shared" si="35"/>
        <v>00</v>
      </c>
      <c r="AO146" s="71" t="str">
        <f t="shared" si="36"/>
        <v>00</v>
      </c>
      <c r="AQ146" t="str">
        <f t="shared" si="31"/>
        <v/>
      </c>
    </row>
    <row r="147" spans="2:43">
      <c r="B147" s="145"/>
      <c r="C147" s="56">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0</v>
      </c>
      <c r="AF147" s="137">
        <f t="shared" si="38"/>
        <v>0</v>
      </c>
      <c r="AG147" s="137">
        <f t="shared" si="38"/>
        <v>0</v>
      </c>
      <c r="AH147" s="137">
        <f t="shared" si="38"/>
        <v>0</v>
      </c>
      <c r="AI147" s="137">
        <f t="shared" si="38"/>
        <v>0</v>
      </c>
      <c r="AJ147" s="56" t="str">
        <f t="shared" si="30"/>
        <v/>
      </c>
      <c r="AK147" s="69"/>
      <c r="AL147" s="69" t="str">
        <f t="shared" si="33"/>
        <v>00</v>
      </c>
      <c r="AM147" s="71" t="str">
        <f t="shared" si="34"/>
        <v>00</v>
      </c>
      <c r="AN147" s="71" t="str">
        <f t="shared" si="35"/>
        <v>00</v>
      </c>
      <c r="AO147" s="71" t="str">
        <f t="shared" si="36"/>
        <v>00</v>
      </c>
      <c r="AQ147" t="str">
        <f t="shared" si="31"/>
        <v/>
      </c>
    </row>
    <row r="148" spans="2:43">
      <c r="B148" s="145"/>
      <c r="C148" s="56">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0</v>
      </c>
      <c r="AF148" s="137">
        <f t="shared" si="38"/>
        <v>0</v>
      </c>
      <c r="AG148" s="137">
        <f t="shared" si="38"/>
        <v>0</v>
      </c>
      <c r="AH148" s="137">
        <f t="shared" si="38"/>
        <v>0</v>
      </c>
      <c r="AI148" s="137">
        <f t="shared" si="38"/>
        <v>0</v>
      </c>
      <c r="AJ148" s="56" t="str">
        <f t="shared" si="30"/>
        <v/>
      </c>
      <c r="AK148" s="69"/>
      <c r="AL148" s="69" t="str">
        <f t="shared" si="33"/>
        <v>00</v>
      </c>
      <c r="AM148" s="71" t="str">
        <f t="shared" si="34"/>
        <v>00</v>
      </c>
      <c r="AN148" s="71" t="str">
        <f t="shared" si="35"/>
        <v>00</v>
      </c>
      <c r="AO148" s="71" t="str">
        <f t="shared" si="36"/>
        <v>00</v>
      </c>
      <c r="AQ148" t="str">
        <f t="shared" si="31"/>
        <v/>
      </c>
    </row>
    <row r="149" spans="2:43">
      <c r="B149" s="145"/>
      <c r="C149" s="56">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0</v>
      </c>
      <c r="AF149" s="137">
        <f t="shared" si="38"/>
        <v>0</v>
      </c>
      <c r="AG149" s="137">
        <f t="shared" si="38"/>
        <v>0</v>
      </c>
      <c r="AH149" s="137">
        <f t="shared" si="38"/>
        <v>0</v>
      </c>
      <c r="AI149" s="137">
        <f t="shared" si="38"/>
        <v>0</v>
      </c>
      <c r="AJ149" s="56" t="str">
        <f t="shared" si="30"/>
        <v/>
      </c>
      <c r="AK149" s="69"/>
      <c r="AL149" s="69" t="str">
        <f t="shared" si="33"/>
        <v>00</v>
      </c>
      <c r="AM149" s="71" t="str">
        <f t="shared" si="34"/>
        <v>00</v>
      </c>
      <c r="AN149" s="71" t="str">
        <f t="shared" si="35"/>
        <v>00</v>
      </c>
      <c r="AO149" s="71" t="str">
        <f t="shared" si="36"/>
        <v>00</v>
      </c>
      <c r="AQ149" t="str">
        <f t="shared" si="31"/>
        <v/>
      </c>
    </row>
    <row r="150" spans="2:43">
      <c r="B150" s="145"/>
      <c r="C150" s="56">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0</v>
      </c>
      <c r="AF150" s="137">
        <f t="shared" si="38"/>
        <v>0</v>
      </c>
      <c r="AG150" s="137">
        <f t="shared" si="38"/>
        <v>0</v>
      </c>
      <c r="AH150" s="137">
        <f t="shared" si="38"/>
        <v>0</v>
      </c>
      <c r="AI150" s="137">
        <f t="shared" si="38"/>
        <v>0</v>
      </c>
      <c r="AJ150" s="56" t="str">
        <f t="shared" si="30"/>
        <v/>
      </c>
      <c r="AK150" s="69"/>
      <c r="AL150" s="69" t="str">
        <f t="shared" si="33"/>
        <v>00</v>
      </c>
      <c r="AM150" s="71" t="str">
        <f t="shared" si="34"/>
        <v>00</v>
      </c>
      <c r="AN150" s="71" t="str">
        <f t="shared" si="35"/>
        <v>00</v>
      </c>
      <c r="AO150" s="71" t="str">
        <f t="shared" si="36"/>
        <v>00</v>
      </c>
      <c r="AQ150" t="str">
        <f t="shared" si="31"/>
        <v/>
      </c>
    </row>
    <row r="151" spans="2:43">
      <c r="B151" s="145"/>
      <c r="C151" s="56">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0</v>
      </c>
      <c r="AF151" s="137">
        <f t="shared" si="38"/>
        <v>0</v>
      </c>
      <c r="AG151" s="137">
        <f t="shared" si="38"/>
        <v>0</v>
      </c>
      <c r="AH151" s="137">
        <f t="shared" si="38"/>
        <v>0</v>
      </c>
      <c r="AI151" s="137">
        <f t="shared" ref="AI151" si="39">IF(OR(AI21=0,AI21=1),1,0)</f>
        <v>0</v>
      </c>
      <c r="AJ151" s="56" t="str">
        <f t="shared" si="30"/>
        <v/>
      </c>
      <c r="AK151" s="69"/>
      <c r="AL151" s="69" t="str">
        <f t="shared" si="33"/>
        <v>00</v>
      </c>
      <c r="AM151" s="71" t="str">
        <f t="shared" si="34"/>
        <v>00</v>
      </c>
      <c r="AN151" s="71" t="str">
        <f t="shared" si="35"/>
        <v>00</v>
      </c>
      <c r="AO151" s="71" t="str">
        <f t="shared" si="36"/>
        <v>00</v>
      </c>
      <c r="AQ151" t="str">
        <f t="shared" si="31"/>
        <v/>
      </c>
    </row>
    <row r="152" spans="2:43">
      <c r="B152" s="145"/>
      <c r="C152" s="56">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0</v>
      </c>
      <c r="AF152" s="137">
        <f t="shared" si="40"/>
        <v>0</v>
      </c>
      <c r="AG152" s="137">
        <f t="shared" si="40"/>
        <v>0</v>
      </c>
      <c r="AH152" s="137">
        <f t="shared" si="40"/>
        <v>0</v>
      </c>
      <c r="AI152" s="137">
        <f t="shared" si="40"/>
        <v>0</v>
      </c>
      <c r="AJ152" s="56" t="str">
        <f t="shared" si="30"/>
        <v/>
      </c>
      <c r="AK152" s="69"/>
      <c r="AL152" s="69" t="str">
        <f t="shared" si="33"/>
        <v>00</v>
      </c>
      <c r="AM152" s="71" t="str">
        <f t="shared" si="34"/>
        <v>00</v>
      </c>
      <c r="AN152" s="71" t="str">
        <f t="shared" si="35"/>
        <v>00</v>
      </c>
      <c r="AO152" s="71" t="str">
        <f t="shared" si="36"/>
        <v>00</v>
      </c>
      <c r="AQ152" t="str">
        <f t="shared" si="31"/>
        <v/>
      </c>
    </row>
    <row r="153" spans="2:43">
      <c r="B153" s="145"/>
      <c r="C153" s="56">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0</v>
      </c>
      <c r="AF153" s="137">
        <f t="shared" si="40"/>
        <v>0</v>
      </c>
      <c r="AG153" s="137">
        <f t="shared" si="40"/>
        <v>0</v>
      </c>
      <c r="AH153" s="137">
        <f t="shared" si="40"/>
        <v>0</v>
      </c>
      <c r="AI153" s="137">
        <f t="shared" si="40"/>
        <v>0</v>
      </c>
      <c r="AJ153" s="56" t="str">
        <f t="shared" si="30"/>
        <v/>
      </c>
      <c r="AK153" s="69"/>
      <c r="AL153" s="69" t="str">
        <f t="shared" si="33"/>
        <v>00</v>
      </c>
      <c r="AM153" s="71" t="str">
        <f t="shared" si="34"/>
        <v>00</v>
      </c>
      <c r="AN153" s="71" t="str">
        <f t="shared" si="35"/>
        <v>00</v>
      </c>
      <c r="AO153" s="71" t="str">
        <f t="shared" si="36"/>
        <v>00</v>
      </c>
      <c r="AQ153" t="str">
        <f t="shared" si="31"/>
        <v/>
      </c>
    </row>
    <row r="154" spans="2:43">
      <c r="B154" s="145"/>
      <c r="C154" s="56">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0</v>
      </c>
      <c r="AF154" s="137">
        <f t="shared" si="40"/>
        <v>0</v>
      </c>
      <c r="AG154" s="137">
        <f t="shared" si="40"/>
        <v>0</v>
      </c>
      <c r="AH154" s="137">
        <f t="shared" si="40"/>
        <v>0</v>
      </c>
      <c r="AI154" s="137">
        <f t="shared" si="40"/>
        <v>0</v>
      </c>
      <c r="AJ154" s="56" t="str">
        <f t="shared" si="30"/>
        <v/>
      </c>
      <c r="AK154" s="69"/>
      <c r="AL154" s="69" t="str">
        <f t="shared" si="33"/>
        <v>00</v>
      </c>
      <c r="AM154" s="71" t="str">
        <f t="shared" si="34"/>
        <v>00</v>
      </c>
      <c r="AN154" s="71" t="str">
        <f t="shared" si="35"/>
        <v>00</v>
      </c>
      <c r="AO154" s="71" t="str">
        <f t="shared" si="36"/>
        <v>00</v>
      </c>
      <c r="AQ154" t="str">
        <f t="shared" si="31"/>
        <v/>
      </c>
    </row>
    <row r="155" spans="2:43">
      <c r="B155" s="145"/>
      <c r="C155" s="56">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0</v>
      </c>
      <c r="AF155" s="137">
        <f t="shared" si="40"/>
        <v>0</v>
      </c>
      <c r="AG155" s="137">
        <f t="shared" si="40"/>
        <v>0</v>
      </c>
      <c r="AH155" s="137">
        <f t="shared" si="40"/>
        <v>0</v>
      </c>
      <c r="AI155" s="137">
        <f t="shared" si="40"/>
        <v>0</v>
      </c>
      <c r="AJ155" s="56" t="str">
        <f t="shared" si="30"/>
        <v/>
      </c>
      <c r="AK155" s="69"/>
      <c r="AL155" s="69" t="str">
        <f t="shared" si="33"/>
        <v>00</v>
      </c>
      <c r="AM155" s="71" t="str">
        <f t="shared" si="34"/>
        <v>00</v>
      </c>
      <c r="AN155" s="71" t="str">
        <f t="shared" si="35"/>
        <v>00</v>
      </c>
      <c r="AO155" s="71" t="str">
        <f t="shared" si="36"/>
        <v>00</v>
      </c>
      <c r="AQ155" t="str">
        <f t="shared" si="31"/>
        <v/>
      </c>
    </row>
    <row r="156" spans="2:43">
      <c r="B156" s="145"/>
      <c r="C156" s="56">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0</v>
      </c>
      <c r="AF156" s="137">
        <f t="shared" si="40"/>
        <v>0</v>
      </c>
      <c r="AG156" s="137">
        <f t="shared" si="40"/>
        <v>0</v>
      </c>
      <c r="AH156" s="137">
        <f t="shared" si="40"/>
        <v>0</v>
      </c>
      <c r="AI156" s="137">
        <f t="shared" si="40"/>
        <v>0</v>
      </c>
      <c r="AJ156" s="56" t="str">
        <f t="shared" si="30"/>
        <v/>
      </c>
      <c r="AK156" s="69"/>
      <c r="AL156" s="69" t="str">
        <f t="shared" si="33"/>
        <v>00</v>
      </c>
      <c r="AM156" s="71" t="str">
        <f t="shared" si="34"/>
        <v>00</v>
      </c>
      <c r="AN156" s="71" t="str">
        <f t="shared" si="35"/>
        <v>00</v>
      </c>
      <c r="AO156" s="71" t="str">
        <f t="shared" si="36"/>
        <v>00</v>
      </c>
      <c r="AQ156" t="str">
        <f t="shared" si="31"/>
        <v/>
      </c>
    </row>
    <row r="157" spans="2:43">
      <c r="B157" s="145"/>
      <c r="C157" s="56">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0</v>
      </c>
      <c r="AF157" s="137">
        <f t="shared" si="40"/>
        <v>0</v>
      </c>
      <c r="AG157" s="137">
        <f t="shared" si="40"/>
        <v>0</v>
      </c>
      <c r="AH157" s="137">
        <f t="shared" si="40"/>
        <v>0</v>
      </c>
      <c r="AI157" s="137">
        <f t="shared" si="40"/>
        <v>0</v>
      </c>
      <c r="AJ157" s="56" t="str">
        <f t="shared" si="30"/>
        <v/>
      </c>
      <c r="AK157" s="69"/>
      <c r="AL157" s="69" t="str">
        <f t="shared" si="33"/>
        <v>00</v>
      </c>
      <c r="AM157" s="71" t="str">
        <f t="shared" si="34"/>
        <v>00</v>
      </c>
      <c r="AN157" s="71" t="str">
        <f t="shared" si="35"/>
        <v>00</v>
      </c>
      <c r="AO157" s="71" t="str">
        <f t="shared" si="36"/>
        <v>00</v>
      </c>
      <c r="AQ157" t="str">
        <f t="shared" si="31"/>
        <v/>
      </c>
    </row>
    <row r="158" spans="2:43">
      <c r="B158" s="145"/>
      <c r="C158" s="56">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0</v>
      </c>
      <c r="AF158" s="137">
        <f t="shared" si="40"/>
        <v>0</v>
      </c>
      <c r="AG158" s="137">
        <f t="shared" si="40"/>
        <v>0</v>
      </c>
      <c r="AH158" s="137">
        <f t="shared" si="40"/>
        <v>0</v>
      </c>
      <c r="AI158" s="137">
        <f t="shared" si="40"/>
        <v>0</v>
      </c>
      <c r="AJ158" s="56" t="str">
        <f t="shared" si="30"/>
        <v/>
      </c>
      <c r="AK158" s="69"/>
      <c r="AL158" s="69" t="str">
        <f t="shared" si="33"/>
        <v>00</v>
      </c>
      <c r="AM158" s="71" t="str">
        <f t="shared" si="34"/>
        <v>00</v>
      </c>
      <c r="AN158" s="71" t="str">
        <f t="shared" si="35"/>
        <v>00</v>
      </c>
      <c r="AO158" s="71" t="str">
        <f t="shared" si="36"/>
        <v>00</v>
      </c>
      <c r="AQ158" t="str">
        <f t="shared" si="31"/>
        <v/>
      </c>
    </row>
    <row r="159" spans="2:43">
      <c r="B159" s="145"/>
      <c r="C159" s="56">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0</v>
      </c>
      <c r="AF159" s="137">
        <f t="shared" si="40"/>
        <v>0</v>
      </c>
      <c r="AG159" s="137">
        <f t="shared" si="40"/>
        <v>0</v>
      </c>
      <c r="AH159" s="137">
        <f t="shared" si="40"/>
        <v>0</v>
      </c>
      <c r="AI159" s="137">
        <f t="shared" ref="AI159" si="41">IF(OR(AI29=0,AI29=1),1,0)</f>
        <v>0</v>
      </c>
      <c r="AJ159" s="56" t="str">
        <f t="shared" si="30"/>
        <v/>
      </c>
      <c r="AK159" s="69"/>
      <c r="AL159" s="69" t="str">
        <f t="shared" si="33"/>
        <v>00</v>
      </c>
      <c r="AM159" s="71" t="str">
        <f t="shared" si="34"/>
        <v>00</v>
      </c>
      <c r="AN159" s="71" t="str">
        <f t="shared" si="35"/>
        <v>00</v>
      </c>
      <c r="AO159" s="71" t="str">
        <f t="shared" si="36"/>
        <v>00</v>
      </c>
      <c r="AQ159" t="str">
        <f t="shared" si="31"/>
        <v/>
      </c>
    </row>
    <row r="160" spans="2:43">
      <c r="B160" s="145"/>
      <c r="C160" s="56">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0</v>
      </c>
      <c r="AF160" s="137">
        <f t="shared" si="42"/>
        <v>0</v>
      </c>
      <c r="AG160" s="137">
        <f t="shared" si="42"/>
        <v>0</v>
      </c>
      <c r="AH160" s="137">
        <f t="shared" si="42"/>
        <v>0</v>
      </c>
      <c r="AI160" s="137">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5"/>
      <c r="C161" s="56">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0</v>
      </c>
      <c r="AF161" s="137">
        <f t="shared" si="42"/>
        <v>0</v>
      </c>
      <c r="AG161" s="137">
        <f t="shared" si="42"/>
        <v>0</v>
      </c>
      <c r="AH161" s="137">
        <f t="shared" si="42"/>
        <v>0</v>
      </c>
      <c r="AI161" s="137">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5"/>
      <c r="C162" s="56">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0</v>
      </c>
      <c r="AF162" s="137">
        <f t="shared" si="42"/>
        <v>0</v>
      </c>
      <c r="AG162" s="137">
        <f t="shared" si="42"/>
        <v>0</v>
      </c>
      <c r="AH162" s="137">
        <f t="shared" si="42"/>
        <v>0</v>
      </c>
      <c r="AI162" s="137">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5"/>
      <c r="C163" s="56">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0</v>
      </c>
      <c r="AF163" s="137">
        <f t="shared" si="42"/>
        <v>0</v>
      </c>
      <c r="AG163" s="137">
        <f t="shared" si="42"/>
        <v>0</v>
      </c>
      <c r="AH163" s="137">
        <f t="shared" si="42"/>
        <v>0</v>
      </c>
      <c r="AI163" s="137">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5"/>
      <c r="C164" s="56">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0</v>
      </c>
      <c r="AF164" s="137">
        <f t="shared" si="42"/>
        <v>0</v>
      </c>
      <c r="AG164" s="137">
        <f t="shared" si="42"/>
        <v>0</v>
      </c>
      <c r="AH164" s="137">
        <f t="shared" si="42"/>
        <v>0</v>
      </c>
      <c r="AI164" s="137">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5"/>
      <c r="C165" s="56">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0</v>
      </c>
      <c r="AF165" s="137">
        <f t="shared" si="42"/>
        <v>0</v>
      </c>
      <c r="AG165" s="137">
        <f t="shared" si="42"/>
        <v>0</v>
      </c>
      <c r="AH165" s="137">
        <f t="shared" si="42"/>
        <v>0</v>
      </c>
      <c r="AI165" s="137">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5"/>
      <c r="C166" s="56">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0</v>
      </c>
      <c r="AF166" s="137">
        <f t="shared" si="42"/>
        <v>0</v>
      </c>
      <c r="AG166" s="137">
        <f t="shared" si="42"/>
        <v>0</v>
      </c>
      <c r="AH166" s="137">
        <f t="shared" si="42"/>
        <v>0</v>
      </c>
      <c r="AI166" s="137">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5"/>
      <c r="C167" s="56">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0</v>
      </c>
      <c r="AF167" s="137">
        <f t="shared" si="42"/>
        <v>0</v>
      </c>
      <c r="AG167" s="137">
        <f t="shared" si="42"/>
        <v>0</v>
      </c>
      <c r="AH167" s="137">
        <f t="shared" si="42"/>
        <v>0</v>
      </c>
      <c r="AI167" s="137">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5"/>
      <c r="C168" s="56">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5"/>
      <c r="C169" s="56">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5"/>
      <c r="C170" s="56">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5"/>
      <c r="C171" s="56">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5"/>
      <c r="C172" s="56">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5"/>
      <c r="C173" s="56">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5"/>
      <c r="C174" s="56">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5"/>
      <c r="C175" s="56">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5"/>
      <c r="C176" s="56">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5"/>
      <c r="C177" s="56">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5"/>
      <c r="C178" s="56">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5"/>
      <c r="C179" s="56">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5"/>
      <c r="C180" s="56">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5"/>
      <c r="C181" s="56">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5"/>
      <c r="C182" s="56">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5"/>
      <c r="C183" s="56">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5"/>
      <c r="C184" s="56">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5"/>
      <c r="C185" s="56">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5"/>
      <c r="C186" s="56">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5"/>
      <c r="C187" s="56">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5"/>
      <c r="C188" s="56">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5"/>
      <c r="C189" s="56">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5"/>
      <c r="C190" s="56">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5"/>
      <c r="C191" s="56">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5"/>
      <c r="C192" s="56">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5"/>
      <c r="C193" s="56">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5"/>
      <c r="C194" s="56">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5"/>
      <c r="C195" s="56">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5"/>
      <c r="C196" s="56">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5"/>
      <c r="C197" s="56">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5"/>
      <c r="C198" s="56">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6"/>
      <c r="C199" s="56">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L3:AC3 D6:AJ69" name="Table作成編集範囲"/>
    <protectedRange sqref="B3" name="Table作成編集範囲_1"/>
    <protectedRange sqref="AD3:AI3" name="Table作成編集範囲_2"/>
  </protectedRanges>
  <mergeCells count="5">
    <mergeCell ref="C2:C3"/>
    <mergeCell ref="AJ2:AJ3"/>
    <mergeCell ref="AD3:AE3"/>
    <mergeCell ref="AF3:AI3"/>
    <mergeCell ref="A4:B5"/>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2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B73-A394-4E0E-A70B-C898FFFE775A}">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6" t="s">
        <v>123</v>
      </c>
      <c r="C2" s="343" t="s">
        <v>85</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45" t="s">
        <v>55</v>
      </c>
    </row>
    <row r="3" spans="1:49" ht="213" customHeight="1" thickBot="1">
      <c r="B3" s="212" t="str">
        <f>IF(OR(IF(COUNTIF(D6:AC69,"0")&lt;&gt;0,TRUE,FALSE),IF(COUNTIF(D6:AC69,"1")&lt;&gt;0,TRUE,FALSE)),"Search Table","Index Table")</f>
        <v>Index Table</v>
      </c>
      <c r="C3" s="344"/>
      <c r="D3" s="138" t="s">
        <v>65</v>
      </c>
      <c r="E3" s="138" t="s">
        <v>70</v>
      </c>
      <c r="F3" s="138" t="s">
        <v>53</v>
      </c>
      <c r="G3" s="138" t="s">
        <v>52</v>
      </c>
      <c r="H3" s="138" t="s">
        <v>121</v>
      </c>
      <c r="I3" s="138" t="s">
        <v>120</v>
      </c>
      <c r="J3" s="138" t="s">
        <v>125</v>
      </c>
      <c r="K3" s="138" t="s">
        <v>124</v>
      </c>
      <c r="L3" s="139" t="s">
        <v>70</v>
      </c>
      <c r="M3" s="139" t="s">
        <v>66</v>
      </c>
      <c r="N3" s="139" t="s">
        <v>66</v>
      </c>
      <c r="O3" s="139" t="s">
        <v>66</v>
      </c>
      <c r="P3" s="139" t="s">
        <v>66</v>
      </c>
      <c r="Q3" s="139" t="s">
        <v>66</v>
      </c>
      <c r="R3" s="139" t="s">
        <v>66</v>
      </c>
      <c r="S3" s="139" t="s">
        <v>66</v>
      </c>
      <c r="T3" s="139" t="s">
        <v>66</v>
      </c>
      <c r="U3" s="139" t="s">
        <v>66</v>
      </c>
      <c r="V3" s="139" t="s">
        <v>66</v>
      </c>
      <c r="W3" s="139" t="s">
        <v>66</v>
      </c>
      <c r="X3" s="139" t="s">
        <v>66</v>
      </c>
      <c r="Y3" s="139" t="s">
        <v>66</v>
      </c>
      <c r="Z3" s="139" t="s">
        <v>66</v>
      </c>
      <c r="AA3" s="139" t="s">
        <v>66</v>
      </c>
      <c r="AB3" s="139" t="s">
        <v>66</v>
      </c>
      <c r="AC3" s="139" t="s">
        <v>66</v>
      </c>
      <c r="AD3" s="139" t="s">
        <v>66</v>
      </c>
      <c r="AE3" s="274" t="s">
        <v>485</v>
      </c>
      <c r="AF3" s="272" t="s">
        <v>282</v>
      </c>
      <c r="AG3" s="273"/>
      <c r="AH3" s="272" t="s">
        <v>318</v>
      </c>
      <c r="AI3" s="273"/>
      <c r="AJ3" s="346"/>
      <c r="AR3" s="103" t="s">
        <v>96</v>
      </c>
    </row>
    <row r="4" spans="1:49" ht="14.25" thickBot="1">
      <c r="A4" s="347" t="s">
        <v>67</v>
      </c>
      <c r="B4" s="348"/>
      <c r="C4" s="270"/>
      <c r="D4" s="270"/>
      <c r="E4" s="270"/>
      <c r="F4" s="270"/>
      <c r="G4" s="270"/>
      <c r="H4" s="270"/>
      <c r="I4" s="270"/>
      <c r="J4" s="270"/>
      <c r="K4" s="270"/>
      <c r="L4" s="270"/>
      <c r="M4" s="270"/>
      <c r="N4" s="270"/>
      <c r="O4" s="270"/>
      <c r="P4" s="270"/>
      <c r="Q4" s="270"/>
      <c r="R4" s="270"/>
      <c r="S4" s="270"/>
      <c r="T4" s="270"/>
      <c r="U4" s="270"/>
      <c r="V4" s="270"/>
      <c r="W4" s="270"/>
      <c r="X4" s="270"/>
      <c r="Y4" s="270"/>
      <c r="Z4" s="270"/>
      <c r="AA4" s="270"/>
      <c r="AB4" s="270"/>
      <c r="AC4" s="270"/>
      <c r="AD4" s="270"/>
      <c r="AE4" s="270"/>
      <c r="AF4" s="270"/>
      <c r="AG4" s="270"/>
      <c r="AH4" s="270"/>
      <c r="AI4" s="270"/>
      <c r="AJ4" s="141"/>
      <c r="AR4" s="91" t="s">
        <v>83</v>
      </c>
      <c r="AS4" s="92"/>
      <c r="AT4" s="92"/>
      <c r="AU4" s="92"/>
      <c r="AV4" s="92"/>
      <c r="AW4" s="93"/>
    </row>
    <row r="5" spans="1:49" ht="14.25" thickBot="1">
      <c r="A5" s="349"/>
      <c r="B5" s="350"/>
      <c r="C5" s="271"/>
      <c r="D5" s="271"/>
      <c r="E5" s="271"/>
      <c r="F5" s="271"/>
      <c r="G5" s="271"/>
      <c r="H5" s="271"/>
      <c r="I5" s="271"/>
      <c r="J5" s="271"/>
      <c r="K5" s="271"/>
      <c r="L5" s="271"/>
      <c r="M5" s="271"/>
      <c r="N5" s="271"/>
      <c r="O5" s="271"/>
      <c r="P5" s="271"/>
      <c r="Q5" s="271"/>
      <c r="R5" s="271"/>
      <c r="S5" s="271"/>
      <c r="T5" s="271"/>
      <c r="U5" s="271"/>
      <c r="V5" s="271"/>
      <c r="W5" s="271"/>
      <c r="X5" s="271"/>
      <c r="Y5" s="271"/>
      <c r="Z5" s="271"/>
      <c r="AA5" s="271"/>
      <c r="AB5" s="271"/>
      <c r="AC5" s="271"/>
      <c r="AD5" s="271"/>
      <c r="AE5" s="271"/>
      <c r="AF5" s="271"/>
      <c r="AG5" s="271"/>
      <c r="AH5" s="271"/>
      <c r="AI5" s="271"/>
      <c r="AJ5" s="142"/>
      <c r="AR5" s="94" t="str">
        <f ca="1">"static const U4  "&amp;AW8&amp;"["&amp;AW10&amp;"]"&amp;" = {"</f>
        <v>static const U4  u4_sp_ALERT_C_EPB_TT_ATOFF_CRIT[ALERT_C_EPB_TT_ATOFF_NUM_DST] = {</v>
      </c>
      <c r="AS5" s="94" t="str">
        <f ca="1">"static const U4  "&amp;$AW$9&amp;"["&amp;$AW$10&amp;"] = {"</f>
        <v>static const U4  u4_sp_ALERT_C_EPB_TT_ATOFF_MASK[ALERT_C_EPB_TT_ATOFF_NUM_DST] = {</v>
      </c>
      <c r="AT5" s="94" t="str">
        <f ca="1">"static const U1  "&amp;$AW$11&amp;"["&amp;$AW$10&amp;"] = {"</f>
        <v>static const U1  u1_sp_ALERT_C_EPB_TT_ATOFF_DST[ALERT_C_EPB_TT_ATOFF_NUM_DST] = {</v>
      </c>
      <c r="AU5" s="94" t="str">
        <f ca="1">"const ST_ALERT_MTRX "&amp;$AW$12&amp;" = {"</f>
        <v>const ST_ALERT_MTRX st_gp_ALERT_C_EPB_MTRX[4] = {</v>
      </c>
      <c r="AV5" s="74" t="str">
        <f ca="1">"#define "&amp;AW10&amp;REPT(" ",41-LEN(AW10))&amp;"("&amp;AW13&amp;"U)"</f>
        <v>#define ALERT_C_EPB_TT_ATOFF_NUM_DST             (32U)</v>
      </c>
      <c r="AW5" s="75"/>
    </row>
    <row r="6" spans="1:49">
      <c r="B6" s="145" t="str">
        <f ca="1">"Table "&amp;$AW$6</f>
        <v>Table TT_ATOFF</v>
      </c>
      <c r="C6" s="61">
        <f>ROW()-ROW($C$6)</f>
        <v>0</v>
      </c>
      <c r="D6" s="140" t="s">
        <v>71</v>
      </c>
      <c r="E6" s="140" t="s">
        <v>71</v>
      </c>
      <c r="F6" s="140" t="s">
        <v>71</v>
      </c>
      <c r="G6" s="140" t="s">
        <v>71</v>
      </c>
      <c r="H6" s="140" t="s">
        <v>71</v>
      </c>
      <c r="I6" s="140" t="s">
        <v>71</v>
      </c>
      <c r="J6" s="140" t="s">
        <v>287</v>
      </c>
      <c r="K6" s="140" t="s">
        <v>287</v>
      </c>
      <c r="L6" s="140" t="s">
        <v>287</v>
      </c>
      <c r="M6" s="140" t="s">
        <v>287</v>
      </c>
      <c r="N6" s="140" t="s">
        <v>287</v>
      </c>
      <c r="O6" s="140" t="s">
        <v>287</v>
      </c>
      <c r="P6" s="140" t="s">
        <v>287</v>
      </c>
      <c r="Q6" s="140" t="s">
        <v>287</v>
      </c>
      <c r="R6" s="140" t="s">
        <v>287</v>
      </c>
      <c r="S6" s="140" t="s">
        <v>287</v>
      </c>
      <c r="T6" s="140" t="s">
        <v>287</v>
      </c>
      <c r="U6" s="140" t="s">
        <v>287</v>
      </c>
      <c r="V6" s="140" t="s">
        <v>287</v>
      </c>
      <c r="W6" s="140" t="s">
        <v>287</v>
      </c>
      <c r="X6" s="140" t="s">
        <v>287</v>
      </c>
      <c r="Y6" s="140" t="s">
        <v>287</v>
      </c>
      <c r="Z6" s="140" t="s">
        <v>287</v>
      </c>
      <c r="AA6" s="140" t="s">
        <v>287</v>
      </c>
      <c r="AB6" s="140" t="s">
        <v>287</v>
      </c>
      <c r="AC6" s="140" t="s">
        <v>287</v>
      </c>
      <c r="AD6" s="140" t="s">
        <v>287</v>
      </c>
      <c r="AE6" s="143">
        <v>0</v>
      </c>
      <c r="AF6" s="143">
        <v>0</v>
      </c>
      <c r="AG6" s="143">
        <v>0</v>
      </c>
      <c r="AH6" s="143">
        <v>0</v>
      </c>
      <c r="AI6" s="143">
        <v>0</v>
      </c>
      <c r="AJ6" s="60" t="s">
        <v>32</v>
      </c>
      <c r="AL6" t="str">
        <f t="shared" ref="AL6:AL69" si="0">IF($AJ6="UNKNOWN","    (U1)ALERT_REQ_UNKNOWN","    (U1)"&amp;"ALERT_REQ_"&amp;$AW$17&amp;"_"&amp;IF($AW$6&lt;&gt;$AW$17,$AW$6&amp;"_","")&amp;AJ6)</f>
        <v xml:space="preserve">    (U1)ALERT_REQ_UNKNOWN</v>
      </c>
      <c r="AR6" s="72" t="str">
        <f>IF(AQ71&lt;&gt;"",AQ71,IF(AQ70&lt;&gt;"","};",""))</f>
        <v xml:space="preserve">    (U4)0x00000000U,                                                           /* 00 UNKNOWN                                         */</v>
      </c>
      <c r="AS6" s="72" t="str">
        <f>IF(AQ136&lt;&gt;"",AQ136,IF(AQ135&lt;&gt;"","};",""))</f>
        <v xml:space="preserve">    (U4)0x0000001FU,                                                           /* 00 UNKNOWN                                         */</v>
      </c>
      <c r="AT6" s="72" t="str">
        <f t="shared" ref="AT6:AT69" si="1">IF(AJ6&lt;&gt;"",AL6&amp;IF(AJ7&lt;&gt;"",","," ")&amp;REPT(" ",78-LEN(AL6))&amp;"/* "&amp;IF(C6&lt;10,"0"&amp;C6,C6)&amp;" "&amp;AJ6&amp;REPT(" ",48-LEN(AJ6))&amp;"*/",IF(AJ5&lt;&gt;"","};",""))</f>
        <v xml:space="preserve">    (U1)ALERT_REQ_UNKNOWN,                                                     /* 00 UNKNOWN                                         */</v>
      </c>
      <c r="AU6" s="72" t="s">
        <v>471</v>
      </c>
      <c r="AV6" s="57" t="s">
        <v>72</v>
      </c>
      <c r="AW6" s="76" t="str">
        <f ca="1">UPPER(RIGHT(CELL("filename",A1),LEN(CELL("filename",A1))-FIND("]",CELL("filename",A1))))</f>
        <v>TT_ATOFF</v>
      </c>
    </row>
    <row r="7" spans="1:49">
      <c r="B7" s="145"/>
      <c r="C7" s="56">
        <f t="shared" ref="C7:C69" si="2">ROW()-ROW($C$6)</f>
        <v>1</v>
      </c>
      <c r="D7" s="70" t="s">
        <v>71</v>
      </c>
      <c r="E7" s="70" t="s">
        <v>71</v>
      </c>
      <c r="F7" s="70" t="s">
        <v>71</v>
      </c>
      <c r="G7" s="70" t="s">
        <v>71</v>
      </c>
      <c r="H7" s="70" t="s">
        <v>71</v>
      </c>
      <c r="I7" s="70" t="s">
        <v>71</v>
      </c>
      <c r="J7" s="70" t="s">
        <v>287</v>
      </c>
      <c r="K7" s="140" t="s">
        <v>287</v>
      </c>
      <c r="L7" s="70" t="s">
        <v>287</v>
      </c>
      <c r="M7" s="70" t="s">
        <v>287</v>
      </c>
      <c r="N7" s="70" t="s">
        <v>287</v>
      </c>
      <c r="O7" s="70" t="s">
        <v>287</v>
      </c>
      <c r="P7" s="70" t="s">
        <v>287</v>
      </c>
      <c r="Q7" s="70" t="s">
        <v>287</v>
      </c>
      <c r="R7" s="70" t="s">
        <v>287</v>
      </c>
      <c r="S7" s="70" t="s">
        <v>287</v>
      </c>
      <c r="T7" s="70" t="s">
        <v>287</v>
      </c>
      <c r="U7" s="70" t="s">
        <v>287</v>
      </c>
      <c r="V7" s="70" t="s">
        <v>287</v>
      </c>
      <c r="W7" s="70" t="s">
        <v>287</v>
      </c>
      <c r="X7" s="70" t="s">
        <v>287</v>
      </c>
      <c r="Y7" s="70" t="s">
        <v>287</v>
      </c>
      <c r="Z7" s="70" t="s">
        <v>287</v>
      </c>
      <c r="AA7" s="70" t="s">
        <v>287</v>
      </c>
      <c r="AB7" s="70" t="s">
        <v>287</v>
      </c>
      <c r="AC7" s="70" t="s">
        <v>287</v>
      </c>
      <c r="AD7" s="70" t="s">
        <v>287</v>
      </c>
      <c r="AE7" s="143">
        <v>0</v>
      </c>
      <c r="AF7" s="143">
        <v>0</v>
      </c>
      <c r="AG7" s="143">
        <v>0</v>
      </c>
      <c r="AH7" s="143">
        <v>0</v>
      </c>
      <c r="AI7" s="143">
        <v>1</v>
      </c>
      <c r="AJ7" s="60" t="s">
        <v>32</v>
      </c>
      <c r="AL7" t="str">
        <f t="shared" si="0"/>
        <v xml:space="preserve">    (U1)ALERT_REQ_UNKNOWN</v>
      </c>
      <c r="AR7" s="72" t="str">
        <f t="shared" ref="AR7:AR70" si="3">IF(AQ72&lt;&gt;"",AQ72,IF(AQ71&lt;&gt;"","};",""))</f>
        <v xml:space="preserve">    (U4)0x00000001U,                                                           /* 01 UNKNOWN                                         */</v>
      </c>
      <c r="AS7" s="72" t="str">
        <f t="shared" ref="AS7:AS70" si="4">IF(AQ137&lt;&gt;"",AQ137,IF(AQ136&lt;&gt;"","};",""))</f>
        <v xml:space="preserve">    (U4)0x0000001FU,                                                           /* 01 UNKNOWN                                         */</v>
      </c>
      <c r="AT7" s="72" t="str">
        <f t="shared" si="1"/>
        <v xml:space="preserve">    (U1)ALERT_REQ_UNKNOWN,                                                     /* 01 UNKNOWN                                         */</v>
      </c>
      <c r="AU7" s="72" t="str">
        <f ca="1">"        &amp;"&amp;$AW$14&amp;","&amp;REPT(" ",69-LEN($AW$14))&amp;"/* fp_u4_SRC_CHK                                      */"</f>
        <v xml:space="preserve">        &amp;u4_s_AlertC_epbTtAtoffSrcchk,                                         /* fp_u4_SRC_CHK                                      */</v>
      </c>
      <c r="AV7" s="58" t="s">
        <v>73</v>
      </c>
      <c r="AW7" s="144">
        <f>IF(B3="Search Table",1,0)</f>
        <v>0</v>
      </c>
    </row>
    <row r="8" spans="1:49">
      <c r="B8" s="145"/>
      <c r="C8" s="56">
        <f t="shared" si="2"/>
        <v>2</v>
      </c>
      <c r="D8" s="70" t="s">
        <v>71</v>
      </c>
      <c r="E8" s="70" t="s">
        <v>71</v>
      </c>
      <c r="F8" s="70" t="s">
        <v>71</v>
      </c>
      <c r="G8" s="70" t="s">
        <v>71</v>
      </c>
      <c r="H8" s="70" t="s">
        <v>71</v>
      </c>
      <c r="I8" s="70" t="s">
        <v>71</v>
      </c>
      <c r="J8" s="70" t="s">
        <v>287</v>
      </c>
      <c r="K8" s="70" t="s">
        <v>287</v>
      </c>
      <c r="L8" s="70" t="s">
        <v>287</v>
      </c>
      <c r="M8" s="70" t="s">
        <v>287</v>
      </c>
      <c r="N8" s="70" t="s">
        <v>287</v>
      </c>
      <c r="O8" s="70" t="s">
        <v>287</v>
      </c>
      <c r="P8" s="70" t="s">
        <v>287</v>
      </c>
      <c r="Q8" s="70" t="s">
        <v>287</v>
      </c>
      <c r="R8" s="70" t="s">
        <v>287</v>
      </c>
      <c r="S8" s="70" t="s">
        <v>287</v>
      </c>
      <c r="T8" s="70" t="s">
        <v>287</v>
      </c>
      <c r="U8" s="70" t="s">
        <v>287</v>
      </c>
      <c r="V8" s="70" t="s">
        <v>287</v>
      </c>
      <c r="W8" s="70" t="s">
        <v>287</v>
      </c>
      <c r="X8" s="70" t="s">
        <v>287</v>
      </c>
      <c r="Y8" s="70" t="s">
        <v>287</v>
      </c>
      <c r="Z8" s="70" t="s">
        <v>287</v>
      </c>
      <c r="AA8" s="70" t="s">
        <v>287</v>
      </c>
      <c r="AB8" s="70" t="s">
        <v>287</v>
      </c>
      <c r="AC8" s="70" t="s">
        <v>287</v>
      </c>
      <c r="AD8" s="70" t="s">
        <v>287</v>
      </c>
      <c r="AE8" s="143">
        <v>0</v>
      </c>
      <c r="AF8" s="143">
        <v>0</v>
      </c>
      <c r="AG8" s="143">
        <v>0</v>
      </c>
      <c r="AH8" s="143">
        <v>1</v>
      </c>
      <c r="AI8" s="143">
        <v>0</v>
      </c>
      <c r="AJ8" s="24" t="s">
        <v>32</v>
      </c>
      <c r="AL8" t="str">
        <f t="shared" si="0"/>
        <v xml:space="preserve">    (U1)ALERT_REQ_UNKNOWN</v>
      </c>
      <c r="AR8" s="72" t="str">
        <f t="shared" si="3"/>
        <v xml:space="preserve">    (U4)0x00000002U,                                                           /* 02 UNKNOWN                                         */</v>
      </c>
      <c r="AS8" s="72" t="str">
        <f t="shared" si="4"/>
        <v xml:space="preserve">    (U4)0x0000001FU,                                                           /* 02 UNKNOWN                                         */</v>
      </c>
      <c r="AT8" s="72" t="str">
        <f>IF(AJ8&lt;&gt;"",AL8&amp;IF(AJ9&lt;&gt;"",","," ")&amp;REPT(" ",78-LEN(AL8))&amp;"/* "&amp;IF(C8&lt;10,"0"&amp;C8,C8)&amp;" "&amp;AJ8&amp;REPT(" ",48-LEN(AJ8))&amp;"*/",IF(AJ7&lt;&gt;"","};",""))</f>
        <v xml:space="preserve">    (U1)ALERT_REQ_UNKNOWN,                                                     /* 02 UNKNOWN                                         */</v>
      </c>
      <c r="AU8" s="72" t="str">
        <f ca="1">IF($AW$15&lt;&gt;"NULL","        &amp;"&amp;$AW$15&amp;","&amp;REPT(" ",69-LEN($AW$15))&amp;"/* fp_vd_XDST                                         */","        vdp_PTR_NA,                                                            /* fp_vd_XDST                                         */")</f>
        <v xml:space="preserve">        vdp_PTR_NA,                                                            /* fp_vd_XDST                                         */</v>
      </c>
      <c r="AV8" s="58" t="s">
        <v>74</v>
      </c>
      <c r="AW8" s="77" t="str">
        <f ca="1">"u4_sp_ALERT_"&amp;IF(AW6&lt;&gt;AW17,$AW$17&amp;"_"&amp;$AW$6,AW17)&amp;"_CRIT"</f>
        <v>u4_sp_ALERT_C_EPB_TT_ATOFF_CRIT</v>
      </c>
    </row>
    <row r="9" spans="1:49">
      <c r="B9" s="145"/>
      <c r="C9" s="56">
        <f t="shared" si="2"/>
        <v>3</v>
      </c>
      <c r="D9" s="70" t="s">
        <v>71</v>
      </c>
      <c r="E9" s="70" t="s">
        <v>71</v>
      </c>
      <c r="F9" s="70" t="s">
        <v>71</v>
      </c>
      <c r="G9" s="70" t="s">
        <v>71</v>
      </c>
      <c r="H9" s="70" t="s">
        <v>71</v>
      </c>
      <c r="I9" s="70" t="s">
        <v>71</v>
      </c>
      <c r="J9" s="70" t="s">
        <v>287</v>
      </c>
      <c r="K9" s="70" t="s">
        <v>287</v>
      </c>
      <c r="L9" s="70" t="s">
        <v>287</v>
      </c>
      <c r="M9" s="70" t="s">
        <v>287</v>
      </c>
      <c r="N9" s="70" t="s">
        <v>287</v>
      </c>
      <c r="O9" s="70" t="s">
        <v>287</v>
      </c>
      <c r="P9" s="70" t="s">
        <v>287</v>
      </c>
      <c r="Q9" s="70" t="s">
        <v>287</v>
      </c>
      <c r="R9" s="70" t="s">
        <v>287</v>
      </c>
      <c r="S9" s="70" t="s">
        <v>287</v>
      </c>
      <c r="T9" s="70" t="s">
        <v>287</v>
      </c>
      <c r="U9" s="70" t="s">
        <v>287</v>
      </c>
      <c r="V9" s="70" t="s">
        <v>287</v>
      </c>
      <c r="W9" s="70" t="s">
        <v>287</v>
      </c>
      <c r="X9" s="70" t="s">
        <v>287</v>
      </c>
      <c r="Y9" s="70" t="s">
        <v>287</v>
      </c>
      <c r="Z9" s="70" t="s">
        <v>287</v>
      </c>
      <c r="AA9" s="70" t="s">
        <v>287</v>
      </c>
      <c r="AB9" s="70" t="s">
        <v>287</v>
      </c>
      <c r="AC9" s="70" t="s">
        <v>287</v>
      </c>
      <c r="AD9" s="70" t="s">
        <v>287</v>
      </c>
      <c r="AE9" s="143">
        <v>0</v>
      </c>
      <c r="AF9" s="143">
        <v>0</v>
      </c>
      <c r="AG9" s="143">
        <v>0</v>
      </c>
      <c r="AH9" s="143">
        <v>1</v>
      </c>
      <c r="AI9" s="143">
        <v>1</v>
      </c>
      <c r="AJ9" s="24" t="s">
        <v>32</v>
      </c>
      <c r="AL9" t="str">
        <f t="shared" si="0"/>
        <v xml:space="preserve">    (U1)ALERT_REQ_UNKNOWN</v>
      </c>
      <c r="AR9" s="72" t="str">
        <f t="shared" si="3"/>
        <v xml:space="preserve">    (U4)0x00000003U,                                                           /* 03 UNKNOWN                                         */</v>
      </c>
      <c r="AS9" s="72" t="str">
        <f t="shared" si="4"/>
        <v xml:space="preserve">    (U4)0x0000001FU,                                                           /* 03 UNKNOWN                                         */</v>
      </c>
      <c r="AT9" s="72" t="str">
        <f t="shared" si="1"/>
        <v xml:space="preserve">    (U1)ALERT_REQ_UNKNOWN,                                                     /* 03 UNKNOWN                                         */</v>
      </c>
      <c r="AU9" s="72"/>
      <c r="AV9" s="58" t="s">
        <v>75</v>
      </c>
      <c r="AW9" s="77" t="str">
        <f ca="1">"u4_sp_ALERT_"&amp;IF(AW6&lt;&gt;AW17,$AW$17&amp;"_"&amp;$AW$6,AW17)&amp;"_MASK"</f>
        <v>u4_sp_ALERT_C_EPB_TT_ATOFF_MASK</v>
      </c>
    </row>
    <row r="10" spans="1:49">
      <c r="B10" s="145"/>
      <c r="C10" s="56">
        <f t="shared" si="2"/>
        <v>4</v>
      </c>
      <c r="D10" s="70" t="s">
        <v>71</v>
      </c>
      <c r="E10" s="70" t="s">
        <v>71</v>
      </c>
      <c r="F10" s="70" t="s">
        <v>71</v>
      </c>
      <c r="G10" s="70" t="s">
        <v>71</v>
      </c>
      <c r="H10" s="70" t="s">
        <v>71</v>
      </c>
      <c r="I10" s="70" t="s">
        <v>71</v>
      </c>
      <c r="J10" s="70" t="s">
        <v>287</v>
      </c>
      <c r="K10" s="70" t="s">
        <v>287</v>
      </c>
      <c r="L10" s="70" t="s">
        <v>287</v>
      </c>
      <c r="M10" s="70" t="s">
        <v>287</v>
      </c>
      <c r="N10" s="70" t="s">
        <v>287</v>
      </c>
      <c r="O10" s="70" t="s">
        <v>287</v>
      </c>
      <c r="P10" s="70" t="s">
        <v>287</v>
      </c>
      <c r="Q10" s="70" t="s">
        <v>287</v>
      </c>
      <c r="R10" s="70" t="s">
        <v>287</v>
      </c>
      <c r="S10" s="70" t="s">
        <v>287</v>
      </c>
      <c r="T10" s="70" t="s">
        <v>287</v>
      </c>
      <c r="U10" s="70" t="s">
        <v>287</v>
      </c>
      <c r="V10" s="70" t="s">
        <v>287</v>
      </c>
      <c r="W10" s="70" t="s">
        <v>287</v>
      </c>
      <c r="X10" s="70" t="s">
        <v>287</v>
      </c>
      <c r="Y10" s="70" t="s">
        <v>287</v>
      </c>
      <c r="Z10" s="70" t="s">
        <v>287</v>
      </c>
      <c r="AA10" s="70" t="s">
        <v>287</v>
      </c>
      <c r="AB10" s="70" t="s">
        <v>287</v>
      </c>
      <c r="AC10" s="70" t="s">
        <v>287</v>
      </c>
      <c r="AD10" s="70" t="s">
        <v>287</v>
      </c>
      <c r="AE10" s="143">
        <v>0</v>
      </c>
      <c r="AF10" s="143">
        <v>0</v>
      </c>
      <c r="AG10" s="143">
        <v>1</v>
      </c>
      <c r="AH10" s="143">
        <v>0</v>
      </c>
      <c r="AI10" s="143">
        <v>0</v>
      </c>
      <c r="AJ10" s="60" t="s">
        <v>32</v>
      </c>
      <c r="AL10" t="str">
        <f t="shared" si="0"/>
        <v xml:space="preserve">    (U1)ALERT_REQ_UNKNOWN</v>
      </c>
      <c r="AR10" s="72" t="str">
        <f t="shared" si="3"/>
        <v xml:space="preserve">    (U4)0x00000004U,                                                           /* 04 UNKNOWN                                         */</v>
      </c>
      <c r="AS10" s="72" t="str">
        <f t="shared" si="4"/>
        <v xml:space="preserve">    (U4)0x0000001FU,                                                           /* 04 UNKNOWN                                         */</v>
      </c>
      <c r="AT10" s="72" t="str">
        <f t="shared" si="1"/>
        <v xml:space="preserve">    (U1)ALERT_REQ_UNKNOWN,                                                     /* 04 UNKNOWN                                         */</v>
      </c>
      <c r="AU10" s="72" t="str">
        <f>IF($AW$7=1,"        &amp;"&amp;$AW$9&amp;"[0],"&amp;REPT(" ",66-LEN($AW$9))&amp;"/* u4p_MASK                                           */","        (const U4 *)vdp_PTR_NA,                                                /* u4p_MASK                                           */")</f>
        <v xml:space="preserve">        (const U4 *)vdp_PTR_NA,                                                /* u4p_MASK                                           */</v>
      </c>
      <c r="AV10" s="58" t="s">
        <v>76</v>
      </c>
      <c r="AW10" s="77" t="str">
        <f ca="1">"ALERT_"&amp;IF(AW6&lt;&gt;AW17,$AW$17&amp;"_"&amp;$AW$6,AW17)&amp;"_NUM_DST"</f>
        <v>ALERT_C_EPB_TT_ATOFF_NUM_DST</v>
      </c>
    </row>
    <row r="11" spans="1:49">
      <c r="B11" s="145"/>
      <c r="C11" s="56">
        <f t="shared" si="2"/>
        <v>5</v>
      </c>
      <c r="D11" s="70" t="s">
        <v>71</v>
      </c>
      <c r="E11" s="70" t="s">
        <v>71</v>
      </c>
      <c r="F11" s="70" t="s">
        <v>71</v>
      </c>
      <c r="G11" s="70" t="s">
        <v>71</v>
      </c>
      <c r="H11" s="70" t="s">
        <v>71</v>
      </c>
      <c r="I11" s="70" t="s">
        <v>71</v>
      </c>
      <c r="J11" s="70" t="s">
        <v>287</v>
      </c>
      <c r="K11" s="70" t="s">
        <v>287</v>
      </c>
      <c r="L11" s="70" t="s">
        <v>287</v>
      </c>
      <c r="M11" s="70" t="s">
        <v>287</v>
      </c>
      <c r="N11" s="70" t="s">
        <v>287</v>
      </c>
      <c r="O11" s="70" t="s">
        <v>287</v>
      </c>
      <c r="P11" s="70" t="s">
        <v>287</v>
      </c>
      <c r="Q11" s="70" t="s">
        <v>287</v>
      </c>
      <c r="R11" s="70" t="s">
        <v>287</v>
      </c>
      <c r="S11" s="70" t="s">
        <v>287</v>
      </c>
      <c r="T11" s="70" t="s">
        <v>287</v>
      </c>
      <c r="U11" s="70" t="s">
        <v>287</v>
      </c>
      <c r="V11" s="70" t="s">
        <v>287</v>
      </c>
      <c r="W11" s="70" t="s">
        <v>287</v>
      </c>
      <c r="X11" s="70" t="s">
        <v>287</v>
      </c>
      <c r="Y11" s="70" t="s">
        <v>287</v>
      </c>
      <c r="Z11" s="70" t="s">
        <v>287</v>
      </c>
      <c r="AA11" s="70" t="s">
        <v>287</v>
      </c>
      <c r="AB11" s="70" t="s">
        <v>287</v>
      </c>
      <c r="AC11" s="70" t="s">
        <v>287</v>
      </c>
      <c r="AD11" s="70" t="s">
        <v>287</v>
      </c>
      <c r="AE11" s="143">
        <v>0</v>
      </c>
      <c r="AF11" s="143">
        <v>0</v>
      </c>
      <c r="AG11" s="143">
        <v>1</v>
      </c>
      <c r="AH11" s="143">
        <v>0</v>
      </c>
      <c r="AI11" s="143">
        <v>1</v>
      </c>
      <c r="AJ11" s="60" t="s">
        <v>32</v>
      </c>
      <c r="AL11" t="str">
        <f t="shared" si="0"/>
        <v xml:space="preserve">    (U1)ALERT_REQ_UNKNOWN</v>
      </c>
      <c r="AR11" s="72" t="str">
        <f t="shared" si="3"/>
        <v xml:space="preserve">    (U4)0x00000005U,                                                           /* 05 UNKNOWN                                         */</v>
      </c>
      <c r="AS11" s="72" t="str">
        <f t="shared" si="4"/>
        <v xml:space="preserve">    (U4)0x0000001FU,                                                           /* 05 UNKNOWN                                         */</v>
      </c>
      <c r="AT11" s="72" t="str">
        <f t="shared" si="1"/>
        <v xml:space="preserve">    (U1)ALERT_REQ_UNKNOWN,                                                     /* 05 UNKNOWN                                         */</v>
      </c>
      <c r="AU11" s="72" t="str">
        <f>IF($AW$7=1,"        &amp;"&amp;$AW$8&amp;"[0],"&amp;REPT(" ",66-LEN($AW$8))&amp;"/* u4p_CRIT                                           */","        (const U4 *)vdp_PTR_NA,                                                /* u4p_CRIT                                           */")</f>
        <v xml:space="preserve">        (const U4 *)vdp_PTR_NA,                                                /* u4p_CRIT                                           */</v>
      </c>
      <c r="AV11" s="58" t="s">
        <v>77</v>
      </c>
      <c r="AW11" s="77" t="str">
        <f ca="1">"u1_sp_ALERT_"&amp;IF(AW6&lt;&gt;AW17,$AW$17&amp;"_"&amp;$AW$6,AW17)&amp;"_DST"</f>
        <v>u1_sp_ALERT_C_EPB_TT_ATOFF_DST</v>
      </c>
    </row>
    <row r="12" spans="1:49">
      <c r="B12" s="145"/>
      <c r="C12" s="56">
        <f t="shared" si="2"/>
        <v>6</v>
      </c>
      <c r="D12" s="70" t="s">
        <v>71</v>
      </c>
      <c r="E12" s="70" t="s">
        <v>71</v>
      </c>
      <c r="F12" s="70" t="s">
        <v>71</v>
      </c>
      <c r="G12" s="70" t="s">
        <v>71</v>
      </c>
      <c r="H12" s="70" t="s">
        <v>71</v>
      </c>
      <c r="I12" s="70" t="s">
        <v>71</v>
      </c>
      <c r="J12" s="70" t="s">
        <v>71</v>
      </c>
      <c r="K12" s="70" t="s">
        <v>71</v>
      </c>
      <c r="L12" s="70" t="s">
        <v>71</v>
      </c>
      <c r="M12" s="70" t="s">
        <v>71</v>
      </c>
      <c r="N12" s="70" t="s">
        <v>71</v>
      </c>
      <c r="O12" s="70" t="s">
        <v>71</v>
      </c>
      <c r="P12" s="70" t="s">
        <v>71</v>
      </c>
      <c r="Q12" s="70" t="s">
        <v>71</v>
      </c>
      <c r="R12" s="70" t="s">
        <v>71</v>
      </c>
      <c r="S12" s="70" t="s">
        <v>71</v>
      </c>
      <c r="T12" s="70" t="s">
        <v>71</v>
      </c>
      <c r="U12" s="70" t="s">
        <v>71</v>
      </c>
      <c r="V12" s="70" t="s">
        <v>71</v>
      </c>
      <c r="W12" s="70" t="s">
        <v>71</v>
      </c>
      <c r="X12" s="70" t="s">
        <v>71</v>
      </c>
      <c r="Y12" s="70" t="s">
        <v>71</v>
      </c>
      <c r="Z12" s="70" t="s">
        <v>71</v>
      </c>
      <c r="AA12" s="70" t="s">
        <v>71</v>
      </c>
      <c r="AB12" s="70" t="s">
        <v>71</v>
      </c>
      <c r="AC12" s="70" t="s">
        <v>71</v>
      </c>
      <c r="AD12" s="70" t="s">
        <v>71</v>
      </c>
      <c r="AE12" s="70">
        <v>0</v>
      </c>
      <c r="AF12" s="70">
        <v>0</v>
      </c>
      <c r="AG12" s="70">
        <v>1</v>
      </c>
      <c r="AH12" s="70">
        <v>1</v>
      </c>
      <c r="AI12" s="70">
        <v>0</v>
      </c>
      <c r="AJ12" s="60" t="s">
        <v>32</v>
      </c>
      <c r="AL12" t="str">
        <f t="shared" si="0"/>
        <v xml:space="preserve">    (U1)ALERT_REQ_UNKNOWN</v>
      </c>
      <c r="AR12" s="72" t="str">
        <f t="shared" si="3"/>
        <v xml:space="preserve">    (U4)0x00000006U,                                                           /* 06 UNKNOWN                                         */</v>
      </c>
      <c r="AS12" s="72" t="str">
        <f t="shared" si="4"/>
        <v xml:space="preserve">    (U4)0x0000001FU,                                                           /* 06 UNKNOWN                                         */</v>
      </c>
      <c r="AT12" s="72" t="str">
        <f t="shared" si="1"/>
        <v xml:space="preserve">    (U1)ALERT_REQ_UNKNOWN,                                                     /* 06 UNKNOWN                                         */</v>
      </c>
      <c r="AU12" s="72"/>
      <c r="AV12" s="58" t="s">
        <v>89</v>
      </c>
      <c r="AW12" s="77" t="str">
        <f ca="1">Matrix!D8&amp;"["&amp;Matrix!D7&amp;"]"</f>
        <v>st_gp_ALERT_C_EPB_MTRX[4]</v>
      </c>
    </row>
    <row r="13" spans="1:49">
      <c r="B13" s="145"/>
      <c r="C13" s="56">
        <f t="shared" si="2"/>
        <v>7</v>
      </c>
      <c r="D13" s="70" t="s">
        <v>71</v>
      </c>
      <c r="E13" s="70" t="s">
        <v>71</v>
      </c>
      <c r="F13" s="70" t="s">
        <v>71</v>
      </c>
      <c r="G13" s="70" t="s">
        <v>71</v>
      </c>
      <c r="H13" s="70" t="s">
        <v>71</v>
      </c>
      <c r="I13" s="70" t="s">
        <v>71</v>
      </c>
      <c r="J13" s="70" t="s">
        <v>71</v>
      </c>
      <c r="K13" s="70" t="s">
        <v>71</v>
      </c>
      <c r="L13" s="70" t="s">
        <v>71</v>
      </c>
      <c r="M13" s="70" t="s">
        <v>71</v>
      </c>
      <c r="N13" s="70" t="s">
        <v>71</v>
      </c>
      <c r="O13" s="70" t="s">
        <v>71</v>
      </c>
      <c r="P13" s="70" t="s">
        <v>71</v>
      </c>
      <c r="Q13" s="70" t="s">
        <v>71</v>
      </c>
      <c r="R13" s="70" t="s">
        <v>71</v>
      </c>
      <c r="S13" s="70" t="s">
        <v>71</v>
      </c>
      <c r="T13" s="70" t="s">
        <v>71</v>
      </c>
      <c r="U13" s="70" t="s">
        <v>71</v>
      </c>
      <c r="V13" s="70" t="s">
        <v>71</v>
      </c>
      <c r="W13" s="70" t="s">
        <v>71</v>
      </c>
      <c r="X13" s="70" t="s">
        <v>71</v>
      </c>
      <c r="Y13" s="70" t="s">
        <v>71</v>
      </c>
      <c r="Z13" s="70" t="s">
        <v>71</v>
      </c>
      <c r="AA13" s="70" t="s">
        <v>71</v>
      </c>
      <c r="AB13" s="70" t="s">
        <v>71</v>
      </c>
      <c r="AC13" s="70" t="s">
        <v>71</v>
      </c>
      <c r="AD13" s="70" t="s">
        <v>71</v>
      </c>
      <c r="AE13" s="70">
        <v>0</v>
      </c>
      <c r="AF13" s="70">
        <v>0</v>
      </c>
      <c r="AG13" s="70">
        <v>1</v>
      </c>
      <c r="AH13" s="70">
        <v>1</v>
      </c>
      <c r="AI13" s="70">
        <v>1</v>
      </c>
      <c r="AJ13" s="60" t="s">
        <v>32</v>
      </c>
      <c r="AL13" t="str">
        <f t="shared" si="0"/>
        <v xml:space="preserve">    (U1)ALERT_REQ_UNKNOWN</v>
      </c>
      <c r="AR13" s="72" t="str">
        <f t="shared" si="3"/>
        <v xml:space="preserve">    (U4)0x00000007U,                                                           /* 07 UNKNOWN                                         */</v>
      </c>
      <c r="AS13" s="72" t="str">
        <f t="shared" si="4"/>
        <v xml:space="preserve">    (U4)0x0000001FU,                                                           /* 07 UNKNOWN                                         */</v>
      </c>
      <c r="AT13" s="72" t="str">
        <f t="shared" si="1"/>
        <v xml:space="preserve">    (U1)ALERT_REQ_UNKNOWN,                                                     /* 07 UNKNOWN                                         */</v>
      </c>
      <c r="AU13" s="72" t="str">
        <f ca="1">"        &amp;"&amp;$AW$11&amp;"[0],"&amp;REPT(" ",66-LEN($AW$11))&amp;"/* u1p_DST                                            */"</f>
        <v xml:space="preserve">        &amp;u1_sp_ALERT_C_EPB_TT_ATOFF_DST[0],                                    /* u1p_DST                                            */</v>
      </c>
      <c r="AV13" s="58" t="s">
        <v>78</v>
      </c>
      <c r="AW13" s="144">
        <f>COUNTA($AJ$6:$AJ$69)</f>
        <v>32</v>
      </c>
    </row>
    <row r="14" spans="1:49">
      <c r="B14" s="145"/>
      <c r="C14" s="56">
        <f t="shared" si="2"/>
        <v>8</v>
      </c>
      <c r="D14" s="70" t="s">
        <v>71</v>
      </c>
      <c r="E14" s="70" t="s">
        <v>71</v>
      </c>
      <c r="F14" s="70" t="s">
        <v>71</v>
      </c>
      <c r="G14" s="70" t="s">
        <v>71</v>
      </c>
      <c r="H14" s="70" t="s">
        <v>71</v>
      </c>
      <c r="I14" s="70" t="s">
        <v>71</v>
      </c>
      <c r="J14" s="70" t="s">
        <v>71</v>
      </c>
      <c r="K14" s="70" t="s">
        <v>71</v>
      </c>
      <c r="L14" s="70" t="s">
        <v>71</v>
      </c>
      <c r="M14" s="70" t="s">
        <v>71</v>
      </c>
      <c r="N14" s="70" t="s">
        <v>71</v>
      </c>
      <c r="O14" s="70" t="s">
        <v>71</v>
      </c>
      <c r="P14" s="70" t="s">
        <v>71</v>
      </c>
      <c r="Q14" s="70" t="s">
        <v>71</v>
      </c>
      <c r="R14" s="70" t="s">
        <v>71</v>
      </c>
      <c r="S14" s="70" t="s">
        <v>71</v>
      </c>
      <c r="T14" s="70" t="s">
        <v>71</v>
      </c>
      <c r="U14" s="70" t="s">
        <v>71</v>
      </c>
      <c r="V14" s="70" t="s">
        <v>71</v>
      </c>
      <c r="W14" s="70" t="s">
        <v>71</v>
      </c>
      <c r="X14" s="70" t="s">
        <v>71</v>
      </c>
      <c r="Y14" s="70" t="s">
        <v>71</v>
      </c>
      <c r="Z14" s="70" t="s">
        <v>71</v>
      </c>
      <c r="AA14" s="70" t="s">
        <v>71</v>
      </c>
      <c r="AB14" s="70" t="s">
        <v>71</v>
      </c>
      <c r="AC14" s="70" t="s">
        <v>71</v>
      </c>
      <c r="AD14" s="70" t="s">
        <v>71</v>
      </c>
      <c r="AE14" s="70">
        <v>0</v>
      </c>
      <c r="AF14" s="70">
        <v>1</v>
      </c>
      <c r="AG14" s="70">
        <v>0</v>
      </c>
      <c r="AH14" s="70">
        <v>0</v>
      </c>
      <c r="AI14" s="70">
        <v>0</v>
      </c>
      <c r="AJ14" s="60" t="s">
        <v>32</v>
      </c>
      <c r="AL14" t="str">
        <f t="shared" si="0"/>
        <v xml:space="preserve">    (U1)ALERT_REQ_UNKNOWN</v>
      </c>
      <c r="AR14" s="72" t="str">
        <f t="shared" si="3"/>
        <v xml:space="preserve">    (U4)0x00000008U,                                                           /* 08 UNKNOWN                                         */</v>
      </c>
      <c r="AS14" s="72" t="str">
        <f t="shared" si="4"/>
        <v xml:space="preserve">    (U4)0x0000001FU,                                                           /* 08 UNKNOWN                                         */</v>
      </c>
      <c r="AT14" s="72" t="str">
        <f t="shared" si="1"/>
        <v xml:space="preserve">    (U1)ALERT_REQ_UNKNOWN,                                                     /* 08 UNKNOWN                                         */</v>
      </c>
      <c r="AU14" s="72" t="str">
        <f ca="1">"        (U2)"&amp;$AW$10&amp;","&amp;REPT(" ",66-LEN($AW$10))&amp;"/* u2_num_srch                                        */"</f>
        <v xml:space="preserve">        (U2)ALERT_C_EPB_TT_ATOFF_NUM_DST,                                      /* u2_num_srch                                        */</v>
      </c>
      <c r="AV14" s="58" t="s">
        <v>79</v>
      </c>
      <c r="AW14" s="77" t="str">
        <f ca="1">IF(AW6&lt;&gt;AW17,VLOOKUP(AW6,Matrix!$C$13:$G$37,4,FALSE),Matrix!F13)</f>
        <v>u4_s_AlertC_epbTtAtoffSrcchk</v>
      </c>
    </row>
    <row r="15" spans="1:49">
      <c r="B15" s="145"/>
      <c r="C15" s="56">
        <f t="shared" si="2"/>
        <v>9</v>
      </c>
      <c r="D15" s="70" t="s">
        <v>71</v>
      </c>
      <c r="E15" s="70" t="s">
        <v>71</v>
      </c>
      <c r="F15" s="70" t="s">
        <v>71</v>
      </c>
      <c r="G15" s="70" t="s">
        <v>71</v>
      </c>
      <c r="H15" s="70" t="s">
        <v>71</v>
      </c>
      <c r="I15" s="70" t="s">
        <v>71</v>
      </c>
      <c r="J15" s="70" t="s">
        <v>71</v>
      </c>
      <c r="K15" s="70" t="s">
        <v>71</v>
      </c>
      <c r="L15" s="70" t="s">
        <v>71</v>
      </c>
      <c r="M15" s="70" t="s">
        <v>71</v>
      </c>
      <c r="N15" s="70" t="s">
        <v>71</v>
      </c>
      <c r="O15" s="70" t="s">
        <v>71</v>
      </c>
      <c r="P15" s="70" t="s">
        <v>71</v>
      </c>
      <c r="Q15" s="70" t="s">
        <v>71</v>
      </c>
      <c r="R15" s="70" t="s">
        <v>71</v>
      </c>
      <c r="S15" s="70" t="s">
        <v>71</v>
      </c>
      <c r="T15" s="70" t="s">
        <v>71</v>
      </c>
      <c r="U15" s="70" t="s">
        <v>71</v>
      </c>
      <c r="V15" s="70" t="s">
        <v>71</v>
      </c>
      <c r="W15" s="70" t="s">
        <v>71</v>
      </c>
      <c r="X15" s="70" t="s">
        <v>71</v>
      </c>
      <c r="Y15" s="70" t="s">
        <v>71</v>
      </c>
      <c r="Z15" s="70" t="s">
        <v>71</v>
      </c>
      <c r="AA15" s="70" t="s">
        <v>71</v>
      </c>
      <c r="AB15" s="70" t="s">
        <v>71</v>
      </c>
      <c r="AC15" s="70" t="s">
        <v>71</v>
      </c>
      <c r="AD15" s="70" t="s">
        <v>71</v>
      </c>
      <c r="AE15" s="70">
        <v>0</v>
      </c>
      <c r="AF15" s="70">
        <v>1</v>
      </c>
      <c r="AG15" s="70">
        <v>0</v>
      </c>
      <c r="AH15" s="70">
        <v>0</v>
      </c>
      <c r="AI15" s="70">
        <v>1</v>
      </c>
      <c r="AJ15" s="60" t="s">
        <v>32</v>
      </c>
      <c r="AL15" t="str">
        <f t="shared" si="0"/>
        <v xml:space="preserve">    (U1)ALERT_REQ_UNKNOWN</v>
      </c>
      <c r="AR15" s="72" t="str">
        <f t="shared" si="3"/>
        <v xml:space="preserve">    (U4)0x00000009U,                                                           /* 09 UNKNOWN                                         */</v>
      </c>
      <c r="AS15" s="72" t="str">
        <f t="shared" si="4"/>
        <v xml:space="preserve">    (U4)0x0000001FU,                                                           /* 09 UNKNOWN                                         */</v>
      </c>
      <c r="AT15" s="72" t="str">
        <f t="shared" si="1"/>
        <v xml:space="preserve">    (U1)ALERT_REQ_UNKNOWN,                                                     /* 09 UNKNOWN                                         */</v>
      </c>
      <c r="AU15" s="72" t="str">
        <f ca="1">"        (U1)"&amp;$AW$16&amp;REPT(" ",67-LEN($AW$16))&amp;"/* u1_vom_act                                         */"</f>
        <v xml:space="preserve">        (U1)ALERT_VOM_BAT_WT                                                   /* u1_vom_act                                         */</v>
      </c>
      <c r="AV15" s="58" t="s">
        <v>82</v>
      </c>
      <c r="AW15" s="77" t="str">
        <f ca="1">IF(AW6&lt;&gt;AW17,VLOOKUP(AW6,Matrix!$C$13:$G$37,5,FALSE),Matrix!G13)</f>
        <v>NULL</v>
      </c>
    </row>
    <row r="16" spans="1:49">
      <c r="B16" s="145"/>
      <c r="C16" s="56">
        <f t="shared" si="2"/>
        <v>10</v>
      </c>
      <c r="D16" s="70" t="s">
        <v>71</v>
      </c>
      <c r="E16" s="70" t="s">
        <v>71</v>
      </c>
      <c r="F16" s="70" t="s">
        <v>71</v>
      </c>
      <c r="G16" s="70" t="s">
        <v>71</v>
      </c>
      <c r="H16" s="70" t="s">
        <v>71</v>
      </c>
      <c r="I16" s="70" t="s">
        <v>71</v>
      </c>
      <c r="J16" s="70" t="s">
        <v>71</v>
      </c>
      <c r="K16" s="70" t="s">
        <v>71</v>
      </c>
      <c r="L16" s="70" t="s">
        <v>71</v>
      </c>
      <c r="M16" s="70" t="s">
        <v>71</v>
      </c>
      <c r="N16" s="70" t="s">
        <v>71</v>
      </c>
      <c r="O16" s="70" t="s">
        <v>71</v>
      </c>
      <c r="P16" s="70" t="s">
        <v>71</v>
      </c>
      <c r="Q16" s="70" t="s">
        <v>71</v>
      </c>
      <c r="R16" s="70" t="s">
        <v>71</v>
      </c>
      <c r="S16" s="70" t="s">
        <v>71</v>
      </c>
      <c r="T16" s="70" t="s">
        <v>71</v>
      </c>
      <c r="U16" s="70" t="s">
        <v>71</v>
      </c>
      <c r="V16" s="70" t="s">
        <v>71</v>
      </c>
      <c r="W16" s="70" t="s">
        <v>71</v>
      </c>
      <c r="X16" s="70" t="s">
        <v>71</v>
      </c>
      <c r="Y16" s="70" t="s">
        <v>71</v>
      </c>
      <c r="Z16" s="70" t="s">
        <v>71</v>
      </c>
      <c r="AA16" s="70" t="s">
        <v>71</v>
      </c>
      <c r="AB16" s="70" t="s">
        <v>71</v>
      </c>
      <c r="AC16" s="70" t="s">
        <v>71</v>
      </c>
      <c r="AD16" s="70" t="s">
        <v>71</v>
      </c>
      <c r="AE16" s="70">
        <v>0</v>
      </c>
      <c r="AF16" s="70">
        <v>1</v>
      </c>
      <c r="AG16" s="70">
        <v>0</v>
      </c>
      <c r="AH16" s="70">
        <v>1</v>
      </c>
      <c r="AI16" s="70">
        <v>0</v>
      </c>
      <c r="AJ16" s="60" t="s">
        <v>32</v>
      </c>
      <c r="AL16" t="str">
        <f t="shared" si="0"/>
        <v xml:space="preserve">    (U1)ALERT_REQ_UNKNOWN</v>
      </c>
      <c r="AR16" s="72" t="str">
        <f t="shared" si="3"/>
        <v xml:space="preserve">    (U4)0x0000000AU,                                                           /* 10 UNKNOWN                                         */</v>
      </c>
      <c r="AS16" s="72" t="str">
        <f t="shared" si="4"/>
        <v xml:space="preserve">    (U4)0x0000001FU,                                                           /* 10 UNKNOWN                                         */</v>
      </c>
      <c r="AT16" s="72" t="str">
        <f t="shared" si="1"/>
        <v xml:space="preserve">    (U1)ALERT_REQ_UNKNOWN,                                                     /* 10 UNKNOWN                                         */</v>
      </c>
      <c r="AU16" s="72" t="s">
        <v>472</v>
      </c>
      <c r="AV16" s="58" t="s">
        <v>80</v>
      </c>
      <c r="AW16" s="77" t="str">
        <f ca="1">IF(AW6&lt;&gt;AW17,VLOOKUP(AW6,Matrix!$C$13:$G$37,2,FALSE),Matrix!D13)</f>
        <v>ALERT_VOM_BAT_WT</v>
      </c>
    </row>
    <row r="17" spans="2:49" ht="14.25" thickBot="1">
      <c r="B17" s="145"/>
      <c r="C17" s="56">
        <f t="shared" si="2"/>
        <v>11</v>
      </c>
      <c r="D17" s="70" t="s">
        <v>71</v>
      </c>
      <c r="E17" s="70" t="s">
        <v>71</v>
      </c>
      <c r="F17" s="70" t="s">
        <v>71</v>
      </c>
      <c r="G17" s="70" t="s">
        <v>71</v>
      </c>
      <c r="H17" s="70" t="s">
        <v>71</v>
      </c>
      <c r="I17" s="70" t="s">
        <v>71</v>
      </c>
      <c r="J17" s="70" t="s">
        <v>71</v>
      </c>
      <c r="K17" s="70" t="s">
        <v>71</v>
      </c>
      <c r="L17" s="70" t="s">
        <v>71</v>
      </c>
      <c r="M17" s="70" t="s">
        <v>71</v>
      </c>
      <c r="N17" s="70" t="s">
        <v>71</v>
      </c>
      <c r="O17" s="70" t="s">
        <v>71</v>
      </c>
      <c r="P17" s="70" t="s">
        <v>71</v>
      </c>
      <c r="Q17" s="70" t="s">
        <v>71</v>
      </c>
      <c r="R17" s="70" t="s">
        <v>71</v>
      </c>
      <c r="S17" s="70" t="s">
        <v>71</v>
      </c>
      <c r="T17" s="70" t="s">
        <v>71</v>
      </c>
      <c r="U17" s="70" t="s">
        <v>71</v>
      </c>
      <c r="V17" s="70" t="s">
        <v>71</v>
      </c>
      <c r="W17" s="70" t="s">
        <v>71</v>
      </c>
      <c r="X17" s="70" t="s">
        <v>71</v>
      </c>
      <c r="Y17" s="70" t="s">
        <v>71</v>
      </c>
      <c r="Z17" s="70" t="s">
        <v>71</v>
      </c>
      <c r="AA17" s="70" t="s">
        <v>71</v>
      </c>
      <c r="AB17" s="70" t="s">
        <v>71</v>
      </c>
      <c r="AC17" s="70" t="s">
        <v>71</v>
      </c>
      <c r="AD17" s="70" t="s">
        <v>71</v>
      </c>
      <c r="AE17" s="70">
        <v>0</v>
      </c>
      <c r="AF17" s="70">
        <v>1</v>
      </c>
      <c r="AG17" s="70">
        <v>0</v>
      </c>
      <c r="AH17" s="70">
        <v>1</v>
      </c>
      <c r="AI17" s="70">
        <v>1</v>
      </c>
      <c r="AJ17" s="60" t="s">
        <v>32</v>
      </c>
      <c r="AL17" t="str">
        <f t="shared" si="0"/>
        <v xml:space="preserve">    (U1)ALERT_REQ_UNKNOWN</v>
      </c>
      <c r="AR17" s="72" t="str">
        <f t="shared" si="3"/>
        <v xml:space="preserve">    (U4)0x0000000BU,                                                           /* 11 UNKNOWN                                         */</v>
      </c>
      <c r="AS17" s="72" t="str">
        <f t="shared" si="4"/>
        <v xml:space="preserve">    (U4)0x0000001FU,                                                           /* 11 UNKNOWN                                         */</v>
      </c>
      <c r="AT17" s="72" t="str">
        <f t="shared" si="1"/>
        <v xml:space="preserve">    (U1)ALERT_REQ_UNKNOWN,                                                     /* 11 UNKNOWN                                         */</v>
      </c>
      <c r="AU17" s="73" t="s">
        <v>473</v>
      </c>
      <c r="AV17" s="59" t="s">
        <v>81</v>
      </c>
      <c r="AW17" s="78" t="str">
        <f ca="1">UPPER(Matrix!$D$6)</f>
        <v>C_EPB</v>
      </c>
    </row>
    <row r="18" spans="2:49">
      <c r="B18" s="145"/>
      <c r="C18" s="56">
        <f t="shared" si="2"/>
        <v>12</v>
      </c>
      <c r="D18" s="70" t="s">
        <v>71</v>
      </c>
      <c r="E18" s="70" t="s">
        <v>71</v>
      </c>
      <c r="F18" s="70" t="s">
        <v>71</v>
      </c>
      <c r="G18" s="70" t="s">
        <v>71</v>
      </c>
      <c r="H18" s="70" t="s">
        <v>71</v>
      </c>
      <c r="I18" s="70" t="s">
        <v>71</v>
      </c>
      <c r="J18" s="70" t="s">
        <v>71</v>
      </c>
      <c r="K18" s="70" t="s">
        <v>71</v>
      </c>
      <c r="L18" s="70" t="s">
        <v>71</v>
      </c>
      <c r="M18" s="70" t="s">
        <v>71</v>
      </c>
      <c r="N18" s="70" t="s">
        <v>71</v>
      </c>
      <c r="O18" s="70" t="s">
        <v>71</v>
      </c>
      <c r="P18" s="70" t="s">
        <v>71</v>
      </c>
      <c r="Q18" s="70" t="s">
        <v>71</v>
      </c>
      <c r="R18" s="70" t="s">
        <v>71</v>
      </c>
      <c r="S18" s="70" t="s">
        <v>71</v>
      </c>
      <c r="T18" s="70" t="s">
        <v>71</v>
      </c>
      <c r="U18" s="70" t="s">
        <v>71</v>
      </c>
      <c r="V18" s="70" t="s">
        <v>71</v>
      </c>
      <c r="W18" s="70" t="s">
        <v>71</v>
      </c>
      <c r="X18" s="70" t="s">
        <v>71</v>
      </c>
      <c r="Y18" s="70" t="s">
        <v>71</v>
      </c>
      <c r="Z18" s="70" t="s">
        <v>71</v>
      </c>
      <c r="AA18" s="70" t="s">
        <v>71</v>
      </c>
      <c r="AB18" s="70" t="s">
        <v>71</v>
      </c>
      <c r="AC18" s="70" t="s">
        <v>71</v>
      </c>
      <c r="AD18" s="70" t="s">
        <v>71</v>
      </c>
      <c r="AE18" s="70">
        <v>0</v>
      </c>
      <c r="AF18" s="70">
        <v>0</v>
      </c>
      <c r="AG18" s="70">
        <v>1</v>
      </c>
      <c r="AH18" s="70">
        <v>0</v>
      </c>
      <c r="AI18" s="70">
        <v>0</v>
      </c>
      <c r="AJ18" s="60" t="s">
        <v>32</v>
      </c>
      <c r="AL18" t="str">
        <f t="shared" si="0"/>
        <v xml:space="preserve">    (U1)ALERT_REQ_UNKNOWN</v>
      </c>
      <c r="AR18" s="72" t="str">
        <f t="shared" si="3"/>
        <v xml:space="preserve">    (U4)0x00000004U,                                                           /* 12 UNKNOWN                                         */</v>
      </c>
      <c r="AS18" s="72" t="str">
        <f t="shared" si="4"/>
        <v xml:space="preserve">    (U4)0x0000001FU,                                                           /* 12 UNKNOWN                                         */</v>
      </c>
      <c r="AT18" s="72" t="str">
        <f t="shared" si="1"/>
        <v xml:space="preserve">    (U1)ALERT_REQ_UNKNOWN,                                                     /* 12 UNKNOWN                                         */</v>
      </c>
    </row>
    <row r="19" spans="2:49">
      <c r="B19" s="145"/>
      <c r="C19" s="56">
        <f t="shared" si="2"/>
        <v>13</v>
      </c>
      <c r="D19" s="70" t="s">
        <v>71</v>
      </c>
      <c r="E19" s="70" t="s">
        <v>71</v>
      </c>
      <c r="F19" s="70" t="s">
        <v>71</v>
      </c>
      <c r="G19" s="70" t="s">
        <v>71</v>
      </c>
      <c r="H19" s="70" t="s">
        <v>71</v>
      </c>
      <c r="I19" s="70" t="s">
        <v>71</v>
      </c>
      <c r="J19" s="70" t="s">
        <v>71</v>
      </c>
      <c r="K19" s="70" t="s">
        <v>71</v>
      </c>
      <c r="L19" s="70" t="s">
        <v>71</v>
      </c>
      <c r="M19" s="70" t="s">
        <v>71</v>
      </c>
      <c r="N19" s="70" t="s">
        <v>71</v>
      </c>
      <c r="O19" s="70" t="s">
        <v>71</v>
      </c>
      <c r="P19" s="70" t="s">
        <v>71</v>
      </c>
      <c r="Q19" s="70" t="s">
        <v>71</v>
      </c>
      <c r="R19" s="70" t="s">
        <v>71</v>
      </c>
      <c r="S19" s="70" t="s">
        <v>71</v>
      </c>
      <c r="T19" s="70" t="s">
        <v>71</v>
      </c>
      <c r="U19" s="70" t="s">
        <v>71</v>
      </c>
      <c r="V19" s="70" t="s">
        <v>71</v>
      </c>
      <c r="W19" s="70" t="s">
        <v>71</v>
      </c>
      <c r="X19" s="70" t="s">
        <v>71</v>
      </c>
      <c r="Y19" s="70" t="s">
        <v>71</v>
      </c>
      <c r="Z19" s="70" t="s">
        <v>71</v>
      </c>
      <c r="AA19" s="70" t="s">
        <v>71</v>
      </c>
      <c r="AB19" s="70" t="s">
        <v>71</v>
      </c>
      <c r="AC19" s="70" t="s">
        <v>71</v>
      </c>
      <c r="AD19" s="70" t="s">
        <v>71</v>
      </c>
      <c r="AE19" s="70">
        <v>0</v>
      </c>
      <c r="AF19" s="70">
        <v>0</v>
      </c>
      <c r="AG19" s="70">
        <v>1</v>
      </c>
      <c r="AH19" s="70">
        <v>0</v>
      </c>
      <c r="AI19" s="70">
        <v>1</v>
      </c>
      <c r="AJ19" s="60" t="s">
        <v>32</v>
      </c>
      <c r="AL19" t="str">
        <f t="shared" si="0"/>
        <v xml:space="preserve">    (U1)ALERT_REQ_UNKNOWN</v>
      </c>
      <c r="AR19" s="72" t="str">
        <f t="shared" si="3"/>
        <v xml:space="preserve">    (U4)0x00000005U,                                                           /* 13 UNKNOWN                                         */</v>
      </c>
      <c r="AS19" s="72" t="str">
        <f t="shared" si="4"/>
        <v xml:space="preserve">    (U4)0x0000001FU,                                                           /* 13 UNKNOWN                                         */</v>
      </c>
      <c r="AT19" s="72" t="str">
        <f t="shared" si="1"/>
        <v xml:space="preserve">    (U1)ALERT_REQ_UNKNOWN,                                                     /* 13 UNKNOWN                                         */</v>
      </c>
    </row>
    <row r="20" spans="2:49">
      <c r="B20" s="145"/>
      <c r="C20" s="56">
        <f t="shared" si="2"/>
        <v>14</v>
      </c>
      <c r="D20" s="70" t="s">
        <v>71</v>
      </c>
      <c r="E20" s="70" t="s">
        <v>71</v>
      </c>
      <c r="F20" s="70" t="s">
        <v>71</v>
      </c>
      <c r="G20" s="70" t="s">
        <v>71</v>
      </c>
      <c r="H20" s="70" t="s">
        <v>71</v>
      </c>
      <c r="I20" s="70" t="s">
        <v>71</v>
      </c>
      <c r="J20" s="70" t="s">
        <v>71</v>
      </c>
      <c r="K20" s="70" t="s">
        <v>71</v>
      </c>
      <c r="L20" s="70" t="s">
        <v>71</v>
      </c>
      <c r="M20" s="70" t="s">
        <v>71</v>
      </c>
      <c r="N20" s="70" t="s">
        <v>71</v>
      </c>
      <c r="O20" s="70" t="s">
        <v>71</v>
      </c>
      <c r="P20" s="70" t="s">
        <v>71</v>
      </c>
      <c r="Q20" s="70" t="s">
        <v>71</v>
      </c>
      <c r="R20" s="70" t="s">
        <v>71</v>
      </c>
      <c r="S20" s="70" t="s">
        <v>71</v>
      </c>
      <c r="T20" s="70" t="s">
        <v>71</v>
      </c>
      <c r="U20" s="70" t="s">
        <v>71</v>
      </c>
      <c r="V20" s="70" t="s">
        <v>71</v>
      </c>
      <c r="W20" s="70" t="s">
        <v>71</v>
      </c>
      <c r="X20" s="70" t="s">
        <v>71</v>
      </c>
      <c r="Y20" s="70" t="s">
        <v>71</v>
      </c>
      <c r="Z20" s="70" t="s">
        <v>71</v>
      </c>
      <c r="AA20" s="70" t="s">
        <v>71</v>
      </c>
      <c r="AB20" s="70" t="s">
        <v>71</v>
      </c>
      <c r="AC20" s="70" t="s">
        <v>71</v>
      </c>
      <c r="AD20" s="70" t="s">
        <v>71</v>
      </c>
      <c r="AE20" s="70">
        <v>0</v>
      </c>
      <c r="AF20" s="70">
        <v>0</v>
      </c>
      <c r="AG20" s="70">
        <v>1</v>
      </c>
      <c r="AH20" s="70">
        <v>1</v>
      </c>
      <c r="AI20" s="70">
        <v>0</v>
      </c>
      <c r="AJ20" s="60" t="s">
        <v>32</v>
      </c>
      <c r="AL20" t="str">
        <f t="shared" si="0"/>
        <v xml:space="preserve">    (U1)ALERT_REQ_UNKNOWN</v>
      </c>
      <c r="AR20" s="72" t="str">
        <f t="shared" si="3"/>
        <v xml:space="preserve">    (U4)0x00000006U,                                                           /* 14 UNKNOWN                                         */</v>
      </c>
      <c r="AS20" s="72" t="str">
        <f t="shared" si="4"/>
        <v xml:space="preserve">    (U4)0x0000001FU,                                                           /* 14 UNKNOWN                                         */</v>
      </c>
      <c r="AT20" s="72" t="str">
        <f t="shared" si="1"/>
        <v xml:space="preserve">    (U1)ALERT_REQ_UNKNOWN,                                                     /* 14 UNKNOWN                                         */</v>
      </c>
    </row>
    <row r="21" spans="2:49">
      <c r="B21" s="145"/>
      <c r="C21" s="56">
        <f t="shared" si="2"/>
        <v>15</v>
      </c>
      <c r="D21" s="70" t="s">
        <v>71</v>
      </c>
      <c r="E21" s="70" t="s">
        <v>71</v>
      </c>
      <c r="F21" s="70" t="s">
        <v>71</v>
      </c>
      <c r="G21" s="70" t="s">
        <v>71</v>
      </c>
      <c r="H21" s="70" t="s">
        <v>71</v>
      </c>
      <c r="I21" s="70" t="s">
        <v>71</v>
      </c>
      <c r="J21" s="70" t="s">
        <v>71</v>
      </c>
      <c r="K21" s="70" t="s">
        <v>71</v>
      </c>
      <c r="L21" s="70" t="s">
        <v>71</v>
      </c>
      <c r="M21" s="70" t="s">
        <v>71</v>
      </c>
      <c r="N21" s="70" t="s">
        <v>71</v>
      </c>
      <c r="O21" s="70" t="s">
        <v>71</v>
      </c>
      <c r="P21" s="70" t="s">
        <v>71</v>
      </c>
      <c r="Q21" s="70" t="s">
        <v>71</v>
      </c>
      <c r="R21" s="70" t="s">
        <v>71</v>
      </c>
      <c r="S21" s="70" t="s">
        <v>71</v>
      </c>
      <c r="T21" s="70" t="s">
        <v>71</v>
      </c>
      <c r="U21" s="70" t="s">
        <v>71</v>
      </c>
      <c r="V21" s="70" t="s">
        <v>71</v>
      </c>
      <c r="W21" s="70" t="s">
        <v>71</v>
      </c>
      <c r="X21" s="70" t="s">
        <v>71</v>
      </c>
      <c r="Y21" s="70" t="s">
        <v>71</v>
      </c>
      <c r="Z21" s="70" t="s">
        <v>71</v>
      </c>
      <c r="AA21" s="70" t="s">
        <v>71</v>
      </c>
      <c r="AB21" s="70" t="s">
        <v>71</v>
      </c>
      <c r="AC21" s="70" t="s">
        <v>71</v>
      </c>
      <c r="AD21" s="70" t="s">
        <v>71</v>
      </c>
      <c r="AE21" s="70">
        <v>0</v>
      </c>
      <c r="AF21" s="70">
        <v>0</v>
      </c>
      <c r="AG21" s="70">
        <v>1</v>
      </c>
      <c r="AH21" s="70">
        <v>1</v>
      </c>
      <c r="AI21" s="70">
        <v>1</v>
      </c>
      <c r="AJ21" s="60" t="s">
        <v>32</v>
      </c>
      <c r="AL21" t="str">
        <f t="shared" si="0"/>
        <v xml:space="preserve">    (U1)ALERT_REQ_UNKNOWN</v>
      </c>
      <c r="AR21" s="72" t="str">
        <f t="shared" si="3"/>
        <v xml:space="preserve">    (U4)0x00000007U,                                                           /* 15 UNKNOWN                                         */</v>
      </c>
      <c r="AS21" s="72" t="str">
        <f t="shared" si="4"/>
        <v xml:space="preserve">    (U4)0x0000001FU,                                                           /* 15 UNKNOWN                                         */</v>
      </c>
      <c r="AT21" s="72" t="str">
        <f t="shared" si="1"/>
        <v xml:space="preserve">    (U1)ALERT_REQ_UNKNOWN,                                                     /* 15 UNKNOWN                                         */</v>
      </c>
    </row>
    <row r="22" spans="2:49">
      <c r="B22" s="145"/>
      <c r="C22" s="56">
        <f t="shared" si="2"/>
        <v>16</v>
      </c>
      <c r="D22" s="70" t="s">
        <v>71</v>
      </c>
      <c r="E22" s="70" t="s">
        <v>71</v>
      </c>
      <c r="F22" s="70" t="s">
        <v>71</v>
      </c>
      <c r="G22" s="70" t="s">
        <v>71</v>
      </c>
      <c r="H22" s="70" t="s">
        <v>71</v>
      </c>
      <c r="I22" s="70" t="s">
        <v>71</v>
      </c>
      <c r="J22" s="70" t="s">
        <v>71</v>
      </c>
      <c r="K22" s="70" t="s">
        <v>71</v>
      </c>
      <c r="L22" s="70" t="s">
        <v>71</v>
      </c>
      <c r="M22" s="70" t="s">
        <v>71</v>
      </c>
      <c r="N22" s="70" t="s">
        <v>71</v>
      </c>
      <c r="O22" s="70" t="s">
        <v>71</v>
      </c>
      <c r="P22" s="70" t="s">
        <v>71</v>
      </c>
      <c r="Q22" s="70" t="s">
        <v>71</v>
      </c>
      <c r="R22" s="70" t="s">
        <v>71</v>
      </c>
      <c r="S22" s="70" t="s">
        <v>71</v>
      </c>
      <c r="T22" s="70" t="s">
        <v>71</v>
      </c>
      <c r="U22" s="70" t="s">
        <v>71</v>
      </c>
      <c r="V22" s="70" t="s">
        <v>71</v>
      </c>
      <c r="W22" s="70" t="s">
        <v>71</v>
      </c>
      <c r="X22" s="70" t="s">
        <v>71</v>
      </c>
      <c r="Y22" s="70" t="s">
        <v>71</v>
      </c>
      <c r="Z22" s="70" t="s">
        <v>71</v>
      </c>
      <c r="AA22" s="70" t="s">
        <v>71</v>
      </c>
      <c r="AB22" s="70" t="s">
        <v>71</v>
      </c>
      <c r="AC22" s="70" t="s">
        <v>71</v>
      </c>
      <c r="AD22" s="70" t="s">
        <v>71</v>
      </c>
      <c r="AE22" s="70">
        <v>1</v>
      </c>
      <c r="AF22" s="70">
        <v>0</v>
      </c>
      <c r="AG22" s="70">
        <v>0</v>
      </c>
      <c r="AH22" s="70">
        <v>0</v>
      </c>
      <c r="AI22" s="70">
        <v>0</v>
      </c>
      <c r="AJ22" s="60" t="s">
        <v>32</v>
      </c>
      <c r="AL22" t="str">
        <f t="shared" si="0"/>
        <v xml:space="preserve">    (U1)ALERT_REQ_UNKNOWN</v>
      </c>
      <c r="AR22" s="72" t="str">
        <f t="shared" si="3"/>
        <v xml:space="preserve">    (U4)0x00000010U,                                                           /* 16 UNKNOWN                                         */</v>
      </c>
      <c r="AS22" s="72" t="str">
        <f t="shared" si="4"/>
        <v xml:space="preserve">    (U4)0x0000001FU,                                                           /* 16 UNKNOWN                                         */</v>
      </c>
      <c r="AT22" s="72" t="str">
        <f t="shared" si="1"/>
        <v xml:space="preserve">    (U1)ALERT_REQ_UNKNOWN,                                                     /* 16 UNKNOWN                                         */</v>
      </c>
    </row>
    <row r="23" spans="2:49">
      <c r="B23" s="145"/>
      <c r="C23" s="56">
        <f t="shared" si="2"/>
        <v>17</v>
      </c>
      <c r="D23" s="70" t="s">
        <v>71</v>
      </c>
      <c r="E23" s="70" t="s">
        <v>71</v>
      </c>
      <c r="F23" s="70" t="s">
        <v>71</v>
      </c>
      <c r="G23" s="70" t="s">
        <v>71</v>
      </c>
      <c r="H23" s="70" t="s">
        <v>71</v>
      </c>
      <c r="I23" s="70" t="s">
        <v>71</v>
      </c>
      <c r="J23" s="70" t="s">
        <v>71</v>
      </c>
      <c r="K23" s="70" t="s">
        <v>71</v>
      </c>
      <c r="L23" s="70" t="s">
        <v>71</v>
      </c>
      <c r="M23" s="70" t="s">
        <v>71</v>
      </c>
      <c r="N23" s="70" t="s">
        <v>71</v>
      </c>
      <c r="O23" s="70" t="s">
        <v>71</v>
      </c>
      <c r="P23" s="70" t="s">
        <v>71</v>
      </c>
      <c r="Q23" s="70" t="s">
        <v>71</v>
      </c>
      <c r="R23" s="70" t="s">
        <v>71</v>
      </c>
      <c r="S23" s="70" t="s">
        <v>71</v>
      </c>
      <c r="T23" s="70" t="s">
        <v>71</v>
      </c>
      <c r="U23" s="70" t="s">
        <v>71</v>
      </c>
      <c r="V23" s="70" t="s">
        <v>71</v>
      </c>
      <c r="W23" s="70" t="s">
        <v>71</v>
      </c>
      <c r="X23" s="70" t="s">
        <v>71</v>
      </c>
      <c r="Y23" s="70" t="s">
        <v>71</v>
      </c>
      <c r="Z23" s="70" t="s">
        <v>71</v>
      </c>
      <c r="AA23" s="70" t="s">
        <v>71</v>
      </c>
      <c r="AB23" s="70" t="s">
        <v>71</v>
      </c>
      <c r="AC23" s="70" t="s">
        <v>71</v>
      </c>
      <c r="AD23" s="70" t="s">
        <v>71</v>
      </c>
      <c r="AE23" s="70">
        <v>1</v>
      </c>
      <c r="AF23" s="70">
        <v>0</v>
      </c>
      <c r="AG23" s="70">
        <v>0</v>
      </c>
      <c r="AH23" s="70">
        <v>0</v>
      </c>
      <c r="AI23" s="70">
        <v>1</v>
      </c>
      <c r="AJ23" s="60" t="s">
        <v>239</v>
      </c>
      <c r="AL23" t="str">
        <f t="shared" ca="1" si="0"/>
        <v xml:space="preserve">    (U1)ALERT_REQ_C_EPB_TT_ATOFF_TT_ON</v>
      </c>
      <c r="AR23" s="72" t="str">
        <f t="shared" si="3"/>
        <v xml:space="preserve">    (U4)0x00000011U,                                                           /* 17 TT_ON                                           */</v>
      </c>
      <c r="AS23" s="72" t="str">
        <f t="shared" si="4"/>
        <v xml:space="preserve">    (U4)0x0000001FU,                                                           /* 17 TT_ON                                           */</v>
      </c>
      <c r="AT23" s="72" t="str">
        <f t="shared" ca="1" si="1"/>
        <v xml:space="preserve">    (U1)ALERT_REQ_C_EPB_TT_ATOFF_TT_ON,                                        /* 17 TT_ON                                           */</v>
      </c>
    </row>
    <row r="24" spans="2:49">
      <c r="B24" s="145"/>
      <c r="C24" s="56">
        <f t="shared" si="2"/>
        <v>18</v>
      </c>
      <c r="D24" s="70" t="s">
        <v>71</v>
      </c>
      <c r="E24" s="70" t="s">
        <v>71</v>
      </c>
      <c r="F24" s="70" t="s">
        <v>71</v>
      </c>
      <c r="G24" s="70" t="s">
        <v>71</v>
      </c>
      <c r="H24" s="70" t="s">
        <v>71</v>
      </c>
      <c r="I24" s="70" t="s">
        <v>71</v>
      </c>
      <c r="J24" s="70" t="s">
        <v>71</v>
      </c>
      <c r="K24" s="70" t="s">
        <v>71</v>
      </c>
      <c r="L24" s="70" t="s">
        <v>71</v>
      </c>
      <c r="M24" s="70" t="s">
        <v>71</v>
      </c>
      <c r="N24" s="70" t="s">
        <v>71</v>
      </c>
      <c r="O24" s="70" t="s">
        <v>71</v>
      </c>
      <c r="P24" s="70" t="s">
        <v>71</v>
      </c>
      <c r="Q24" s="70" t="s">
        <v>71</v>
      </c>
      <c r="R24" s="70" t="s">
        <v>71</v>
      </c>
      <c r="S24" s="70" t="s">
        <v>71</v>
      </c>
      <c r="T24" s="70" t="s">
        <v>71</v>
      </c>
      <c r="U24" s="70" t="s">
        <v>71</v>
      </c>
      <c r="V24" s="70" t="s">
        <v>71</v>
      </c>
      <c r="W24" s="70" t="s">
        <v>71</v>
      </c>
      <c r="X24" s="70" t="s">
        <v>71</v>
      </c>
      <c r="Y24" s="70" t="s">
        <v>71</v>
      </c>
      <c r="Z24" s="70" t="s">
        <v>71</v>
      </c>
      <c r="AA24" s="70" t="s">
        <v>71</v>
      </c>
      <c r="AB24" s="70" t="s">
        <v>71</v>
      </c>
      <c r="AC24" s="70" t="s">
        <v>71</v>
      </c>
      <c r="AD24" s="70" t="s">
        <v>71</v>
      </c>
      <c r="AE24" s="70">
        <v>1</v>
      </c>
      <c r="AF24" s="70">
        <v>0</v>
      </c>
      <c r="AG24" s="70">
        <v>0</v>
      </c>
      <c r="AH24" s="70">
        <v>1</v>
      </c>
      <c r="AI24" s="70">
        <v>0</v>
      </c>
      <c r="AJ24" s="60" t="s">
        <v>239</v>
      </c>
      <c r="AL24" t="str">
        <f t="shared" ca="1" si="0"/>
        <v xml:space="preserve">    (U1)ALERT_REQ_C_EPB_TT_ATOFF_TT_ON</v>
      </c>
      <c r="AR24" s="72" t="str">
        <f t="shared" si="3"/>
        <v xml:space="preserve">    (U4)0x00000012U,                                                           /* 18 TT_ON                                           */</v>
      </c>
      <c r="AS24" s="72" t="str">
        <f t="shared" si="4"/>
        <v xml:space="preserve">    (U4)0x0000001FU,                                                           /* 18 TT_ON                                           */</v>
      </c>
      <c r="AT24" s="72" t="str">
        <f t="shared" ca="1" si="1"/>
        <v xml:space="preserve">    (U1)ALERT_REQ_C_EPB_TT_ATOFF_TT_ON,                                        /* 18 TT_ON                                           */</v>
      </c>
    </row>
    <row r="25" spans="2:49">
      <c r="B25" s="145"/>
      <c r="C25" s="56">
        <f t="shared" si="2"/>
        <v>19</v>
      </c>
      <c r="D25" s="70" t="s">
        <v>71</v>
      </c>
      <c r="E25" s="70" t="s">
        <v>71</v>
      </c>
      <c r="F25" s="70" t="s">
        <v>71</v>
      </c>
      <c r="G25" s="70" t="s">
        <v>71</v>
      </c>
      <c r="H25" s="70" t="s">
        <v>71</v>
      </c>
      <c r="I25" s="70" t="s">
        <v>71</v>
      </c>
      <c r="J25" s="70" t="s">
        <v>71</v>
      </c>
      <c r="K25" s="70" t="s">
        <v>71</v>
      </c>
      <c r="L25" s="70" t="s">
        <v>71</v>
      </c>
      <c r="M25" s="70" t="s">
        <v>71</v>
      </c>
      <c r="N25" s="70" t="s">
        <v>71</v>
      </c>
      <c r="O25" s="70" t="s">
        <v>71</v>
      </c>
      <c r="P25" s="70" t="s">
        <v>71</v>
      </c>
      <c r="Q25" s="70" t="s">
        <v>71</v>
      </c>
      <c r="R25" s="70" t="s">
        <v>71</v>
      </c>
      <c r="S25" s="70" t="s">
        <v>71</v>
      </c>
      <c r="T25" s="70" t="s">
        <v>71</v>
      </c>
      <c r="U25" s="70" t="s">
        <v>71</v>
      </c>
      <c r="V25" s="70" t="s">
        <v>71</v>
      </c>
      <c r="W25" s="70" t="s">
        <v>71</v>
      </c>
      <c r="X25" s="70" t="s">
        <v>71</v>
      </c>
      <c r="Y25" s="70" t="s">
        <v>71</v>
      </c>
      <c r="Z25" s="70" t="s">
        <v>71</v>
      </c>
      <c r="AA25" s="70" t="s">
        <v>71</v>
      </c>
      <c r="AB25" s="70" t="s">
        <v>71</v>
      </c>
      <c r="AC25" s="70" t="s">
        <v>71</v>
      </c>
      <c r="AD25" s="70" t="s">
        <v>71</v>
      </c>
      <c r="AE25" s="70">
        <v>1</v>
      </c>
      <c r="AF25" s="70">
        <v>0</v>
      </c>
      <c r="AG25" s="70">
        <v>0</v>
      </c>
      <c r="AH25" s="70">
        <v>1</v>
      </c>
      <c r="AI25" s="70">
        <v>1</v>
      </c>
      <c r="AJ25" s="60" t="s">
        <v>32</v>
      </c>
      <c r="AL25" t="str">
        <f t="shared" si="0"/>
        <v xml:space="preserve">    (U1)ALERT_REQ_UNKNOWN</v>
      </c>
      <c r="AR25" s="72" t="str">
        <f t="shared" si="3"/>
        <v xml:space="preserve">    (U4)0x00000013U,                                                           /* 19 UNKNOWN                                         */</v>
      </c>
      <c r="AS25" s="72" t="str">
        <f t="shared" si="4"/>
        <v xml:space="preserve">    (U4)0x0000001FU,                                                           /* 19 UNKNOWN                                         */</v>
      </c>
      <c r="AT25" s="72" t="str">
        <f t="shared" si="1"/>
        <v xml:space="preserve">    (U1)ALERT_REQ_UNKNOWN,                                                     /* 19 UNKNOWN                                         */</v>
      </c>
    </row>
    <row r="26" spans="2:49">
      <c r="B26" s="145"/>
      <c r="C26" s="56">
        <f t="shared" si="2"/>
        <v>20</v>
      </c>
      <c r="D26" s="70" t="s">
        <v>71</v>
      </c>
      <c r="E26" s="70" t="s">
        <v>71</v>
      </c>
      <c r="F26" s="70" t="s">
        <v>71</v>
      </c>
      <c r="G26" s="70" t="s">
        <v>71</v>
      </c>
      <c r="H26" s="70" t="s">
        <v>71</v>
      </c>
      <c r="I26" s="70" t="s">
        <v>71</v>
      </c>
      <c r="J26" s="70" t="s">
        <v>71</v>
      </c>
      <c r="K26" s="70" t="s">
        <v>71</v>
      </c>
      <c r="L26" s="70" t="s">
        <v>71</v>
      </c>
      <c r="M26" s="70" t="s">
        <v>71</v>
      </c>
      <c r="N26" s="70" t="s">
        <v>71</v>
      </c>
      <c r="O26" s="70" t="s">
        <v>71</v>
      </c>
      <c r="P26" s="70" t="s">
        <v>71</v>
      </c>
      <c r="Q26" s="70" t="s">
        <v>71</v>
      </c>
      <c r="R26" s="70" t="s">
        <v>71</v>
      </c>
      <c r="S26" s="70" t="s">
        <v>71</v>
      </c>
      <c r="T26" s="70" t="s">
        <v>71</v>
      </c>
      <c r="U26" s="70" t="s">
        <v>71</v>
      </c>
      <c r="V26" s="70" t="s">
        <v>71</v>
      </c>
      <c r="W26" s="70" t="s">
        <v>71</v>
      </c>
      <c r="X26" s="70" t="s">
        <v>71</v>
      </c>
      <c r="Y26" s="70" t="s">
        <v>71</v>
      </c>
      <c r="Z26" s="70" t="s">
        <v>71</v>
      </c>
      <c r="AA26" s="70" t="s">
        <v>71</v>
      </c>
      <c r="AB26" s="70" t="s">
        <v>71</v>
      </c>
      <c r="AC26" s="70" t="s">
        <v>71</v>
      </c>
      <c r="AD26" s="70" t="s">
        <v>71</v>
      </c>
      <c r="AE26" s="70">
        <v>1</v>
      </c>
      <c r="AF26" s="70">
        <v>0</v>
      </c>
      <c r="AG26" s="70">
        <v>1</v>
      </c>
      <c r="AH26" s="70">
        <v>0</v>
      </c>
      <c r="AI26" s="70">
        <v>0</v>
      </c>
      <c r="AJ26" s="60" t="s">
        <v>32</v>
      </c>
      <c r="AL26" t="str">
        <f t="shared" si="0"/>
        <v xml:space="preserve">    (U1)ALERT_REQ_UNKNOWN</v>
      </c>
      <c r="AR26" s="72" t="str">
        <f t="shared" si="3"/>
        <v xml:space="preserve">    (U4)0x00000014U,                                                           /* 20 UNKNOWN                                         */</v>
      </c>
      <c r="AS26" s="72" t="str">
        <f t="shared" si="4"/>
        <v xml:space="preserve">    (U4)0x0000001FU,                                                           /* 20 UNKNOWN                                         */</v>
      </c>
      <c r="AT26" s="72" t="str">
        <f t="shared" si="1"/>
        <v xml:space="preserve">    (U1)ALERT_REQ_UNKNOWN,                                                     /* 20 UNKNOWN                                         */</v>
      </c>
    </row>
    <row r="27" spans="2:49">
      <c r="B27" s="145"/>
      <c r="C27" s="56">
        <f t="shared" si="2"/>
        <v>21</v>
      </c>
      <c r="D27" s="70" t="s">
        <v>71</v>
      </c>
      <c r="E27" s="70" t="s">
        <v>71</v>
      </c>
      <c r="F27" s="70" t="s">
        <v>71</v>
      </c>
      <c r="G27" s="70" t="s">
        <v>71</v>
      </c>
      <c r="H27" s="70" t="s">
        <v>71</v>
      </c>
      <c r="I27" s="70" t="s">
        <v>71</v>
      </c>
      <c r="J27" s="70" t="s">
        <v>71</v>
      </c>
      <c r="K27" s="70" t="s">
        <v>71</v>
      </c>
      <c r="L27" s="70" t="s">
        <v>71</v>
      </c>
      <c r="M27" s="70" t="s">
        <v>71</v>
      </c>
      <c r="N27" s="70" t="s">
        <v>71</v>
      </c>
      <c r="O27" s="70" t="s">
        <v>71</v>
      </c>
      <c r="P27" s="70" t="s">
        <v>71</v>
      </c>
      <c r="Q27" s="70" t="s">
        <v>71</v>
      </c>
      <c r="R27" s="70" t="s">
        <v>71</v>
      </c>
      <c r="S27" s="70" t="s">
        <v>71</v>
      </c>
      <c r="T27" s="70" t="s">
        <v>71</v>
      </c>
      <c r="U27" s="70" t="s">
        <v>71</v>
      </c>
      <c r="V27" s="70" t="s">
        <v>71</v>
      </c>
      <c r="W27" s="70" t="s">
        <v>71</v>
      </c>
      <c r="X27" s="70" t="s">
        <v>71</v>
      </c>
      <c r="Y27" s="70" t="s">
        <v>71</v>
      </c>
      <c r="Z27" s="70" t="s">
        <v>71</v>
      </c>
      <c r="AA27" s="70" t="s">
        <v>71</v>
      </c>
      <c r="AB27" s="70" t="s">
        <v>71</v>
      </c>
      <c r="AC27" s="70" t="s">
        <v>71</v>
      </c>
      <c r="AD27" s="70" t="s">
        <v>71</v>
      </c>
      <c r="AE27" s="70">
        <v>1</v>
      </c>
      <c r="AF27" s="70">
        <v>0</v>
      </c>
      <c r="AG27" s="70">
        <v>1</v>
      </c>
      <c r="AH27" s="70">
        <v>0</v>
      </c>
      <c r="AI27" s="70">
        <v>1</v>
      </c>
      <c r="AJ27" s="60" t="s">
        <v>32</v>
      </c>
      <c r="AL27" t="str">
        <f t="shared" si="0"/>
        <v xml:space="preserve">    (U1)ALERT_REQ_UNKNOWN</v>
      </c>
      <c r="AR27" s="72" t="str">
        <f t="shared" si="3"/>
        <v xml:space="preserve">    (U4)0x00000015U,                                                           /* 21 UNKNOWN                                         */</v>
      </c>
      <c r="AS27" s="72" t="str">
        <f t="shared" si="4"/>
        <v xml:space="preserve">    (U4)0x0000001FU,                                                           /* 21 UNKNOWN                                         */</v>
      </c>
      <c r="AT27" s="72" t="str">
        <f t="shared" si="1"/>
        <v xml:space="preserve">    (U1)ALERT_REQ_UNKNOWN,                                                     /* 21 UNKNOWN                                         */</v>
      </c>
    </row>
    <row r="28" spans="2:49">
      <c r="B28" s="145"/>
      <c r="C28" s="56">
        <f t="shared" si="2"/>
        <v>22</v>
      </c>
      <c r="D28" s="70" t="s">
        <v>71</v>
      </c>
      <c r="E28" s="70" t="s">
        <v>71</v>
      </c>
      <c r="F28" s="70" t="s">
        <v>71</v>
      </c>
      <c r="G28" s="70" t="s">
        <v>71</v>
      </c>
      <c r="H28" s="70" t="s">
        <v>71</v>
      </c>
      <c r="I28" s="70" t="s">
        <v>71</v>
      </c>
      <c r="J28" s="70" t="s">
        <v>71</v>
      </c>
      <c r="K28" s="70" t="s">
        <v>71</v>
      </c>
      <c r="L28" s="70" t="s">
        <v>71</v>
      </c>
      <c r="M28" s="70" t="s">
        <v>71</v>
      </c>
      <c r="N28" s="70" t="s">
        <v>71</v>
      </c>
      <c r="O28" s="70" t="s">
        <v>71</v>
      </c>
      <c r="P28" s="70" t="s">
        <v>71</v>
      </c>
      <c r="Q28" s="70" t="s">
        <v>71</v>
      </c>
      <c r="R28" s="70" t="s">
        <v>71</v>
      </c>
      <c r="S28" s="70" t="s">
        <v>71</v>
      </c>
      <c r="T28" s="70" t="s">
        <v>71</v>
      </c>
      <c r="U28" s="70" t="s">
        <v>71</v>
      </c>
      <c r="V28" s="70" t="s">
        <v>71</v>
      </c>
      <c r="W28" s="70" t="s">
        <v>71</v>
      </c>
      <c r="X28" s="70" t="s">
        <v>71</v>
      </c>
      <c r="Y28" s="70" t="s">
        <v>71</v>
      </c>
      <c r="Z28" s="70" t="s">
        <v>71</v>
      </c>
      <c r="AA28" s="70" t="s">
        <v>71</v>
      </c>
      <c r="AB28" s="70" t="s">
        <v>71</v>
      </c>
      <c r="AC28" s="70" t="s">
        <v>71</v>
      </c>
      <c r="AD28" s="70" t="s">
        <v>71</v>
      </c>
      <c r="AE28" s="70">
        <v>1</v>
      </c>
      <c r="AF28" s="70">
        <v>0</v>
      </c>
      <c r="AG28" s="70">
        <v>1</v>
      </c>
      <c r="AH28" s="70">
        <v>1</v>
      </c>
      <c r="AI28" s="70">
        <v>0</v>
      </c>
      <c r="AJ28" s="60" t="s">
        <v>32</v>
      </c>
      <c r="AL28" t="str">
        <f t="shared" si="0"/>
        <v xml:space="preserve">    (U1)ALERT_REQ_UNKNOWN</v>
      </c>
      <c r="AR28" s="72" t="str">
        <f t="shared" si="3"/>
        <v xml:space="preserve">    (U4)0x00000016U,                                                           /* 22 UNKNOWN                                         */</v>
      </c>
      <c r="AS28" s="72" t="str">
        <f t="shared" si="4"/>
        <v xml:space="preserve">    (U4)0x0000001FU,                                                           /* 22 UNKNOWN                                         */</v>
      </c>
      <c r="AT28" s="72" t="str">
        <f t="shared" si="1"/>
        <v xml:space="preserve">    (U1)ALERT_REQ_UNKNOWN,                                                     /* 22 UNKNOWN                                         */</v>
      </c>
    </row>
    <row r="29" spans="2:49">
      <c r="B29" s="145"/>
      <c r="C29" s="56">
        <f t="shared" si="2"/>
        <v>23</v>
      </c>
      <c r="D29" s="70" t="s">
        <v>71</v>
      </c>
      <c r="E29" s="70" t="s">
        <v>71</v>
      </c>
      <c r="F29" s="70" t="s">
        <v>71</v>
      </c>
      <c r="G29" s="70" t="s">
        <v>71</v>
      </c>
      <c r="H29" s="70" t="s">
        <v>71</v>
      </c>
      <c r="I29" s="70" t="s">
        <v>71</v>
      </c>
      <c r="J29" s="70" t="s">
        <v>71</v>
      </c>
      <c r="K29" s="70" t="s">
        <v>71</v>
      </c>
      <c r="L29" s="70" t="s">
        <v>71</v>
      </c>
      <c r="M29" s="70" t="s">
        <v>71</v>
      </c>
      <c r="N29" s="70" t="s">
        <v>71</v>
      </c>
      <c r="O29" s="70" t="s">
        <v>71</v>
      </c>
      <c r="P29" s="70" t="s">
        <v>71</v>
      </c>
      <c r="Q29" s="70" t="s">
        <v>71</v>
      </c>
      <c r="R29" s="70" t="s">
        <v>71</v>
      </c>
      <c r="S29" s="70" t="s">
        <v>71</v>
      </c>
      <c r="T29" s="70" t="s">
        <v>71</v>
      </c>
      <c r="U29" s="70" t="s">
        <v>71</v>
      </c>
      <c r="V29" s="70" t="s">
        <v>71</v>
      </c>
      <c r="W29" s="70" t="s">
        <v>71</v>
      </c>
      <c r="X29" s="70" t="s">
        <v>71</v>
      </c>
      <c r="Y29" s="70" t="s">
        <v>71</v>
      </c>
      <c r="Z29" s="70" t="s">
        <v>71</v>
      </c>
      <c r="AA29" s="70" t="s">
        <v>71</v>
      </c>
      <c r="AB29" s="70" t="s">
        <v>71</v>
      </c>
      <c r="AC29" s="70" t="s">
        <v>71</v>
      </c>
      <c r="AD29" s="70" t="s">
        <v>71</v>
      </c>
      <c r="AE29" s="70">
        <v>1</v>
      </c>
      <c r="AF29" s="70">
        <v>0</v>
      </c>
      <c r="AG29" s="70">
        <v>1</v>
      </c>
      <c r="AH29" s="70">
        <v>1</v>
      </c>
      <c r="AI29" s="70">
        <v>1</v>
      </c>
      <c r="AJ29" s="60" t="s">
        <v>32</v>
      </c>
      <c r="AL29" t="str">
        <f t="shared" si="0"/>
        <v xml:space="preserve">    (U1)ALERT_REQ_UNKNOWN</v>
      </c>
      <c r="AR29" s="72" t="str">
        <f t="shared" si="3"/>
        <v xml:space="preserve">    (U4)0x00000017U,                                                           /* 23 UNKNOWN                                         */</v>
      </c>
      <c r="AS29" s="72" t="str">
        <f t="shared" si="4"/>
        <v xml:space="preserve">    (U4)0x0000001FU,                                                           /* 23 UNKNOWN                                         */</v>
      </c>
      <c r="AT29" s="72" t="str">
        <f t="shared" si="1"/>
        <v xml:space="preserve">    (U1)ALERT_REQ_UNKNOWN,                                                     /* 23 UNKNOWN                                         */</v>
      </c>
    </row>
    <row r="30" spans="2:49">
      <c r="B30" s="145"/>
      <c r="C30" s="56">
        <f t="shared" si="2"/>
        <v>24</v>
      </c>
      <c r="D30" s="70" t="s">
        <v>71</v>
      </c>
      <c r="E30" s="70" t="s">
        <v>71</v>
      </c>
      <c r="F30" s="70" t="s">
        <v>71</v>
      </c>
      <c r="G30" s="70" t="s">
        <v>71</v>
      </c>
      <c r="H30" s="70" t="s">
        <v>71</v>
      </c>
      <c r="I30" s="70" t="s">
        <v>71</v>
      </c>
      <c r="J30" s="70" t="s">
        <v>71</v>
      </c>
      <c r="K30" s="70" t="s">
        <v>71</v>
      </c>
      <c r="L30" s="70" t="s">
        <v>71</v>
      </c>
      <c r="M30" s="70" t="s">
        <v>71</v>
      </c>
      <c r="N30" s="70" t="s">
        <v>71</v>
      </c>
      <c r="O30" s="70" t="s">
        <v>71</v>
      </c>
      <c r="P30" s="70" t="s">
        <v>71</v>
      </c>
      <c r="Q30" s="70" t="s">
        <v>71</v>
      </c>
      <c r="R30" s="70" t="s">
        <v>71</v>
      </c>
      <c r="S30" s="70" t="s">
        <v>71</v>
      </c>
      <c r="T30" s="70" t="s">
        <v>71</v>
      </c>
      <c r="U30" s="70" t="s">
        <v>71</v>
      </c>
      <c r="V30" s="70" t="s">
        <v>71</v>
      </c>
      <c r="W30" s="70" t="s">
        <v>71</v>
      </c>
      <c r="X30" s="70" t="s">
        <v>71</v>
      </c>
      <c r="Y30" s="70" t="s">
        <v>71</v>
      </c>
      <c r="Z30" s="70" t="s">
        <v>71</v>
      </c>
      <c r="AA30" s="70" t="s">
        <v>71</v>
      </c>
      <c r="AB30" s="70" t="s">
        <v>71</v>
      </c>
      <c r="AC30" s="70" t="s">
        <v>71</v>
      </c>
      <c r="AD30" s="70" t="s">
        <v>71</v>
      </c>
      <c r="AE30" s="70">
        <v>1</v>
      </c>
      <c r="AF30" s="70">
        <v>1</v>
      </c>
      <c r="AG30" s="70">
        <v>0</v>
      </c>
      <c r="AH30" s="70">
        <v>0</v>
      </c>
      <c r="AI30" s="70">
        <v>0</v>
      </c>
      <c r="AJ30" s="60" t="s">
        <v>32</v>
      </c>
      <c r="AL30" t="str">
        <f t="shared" si="0"/>
        <v xml:space="preserve">    (U1)ALERT_REQ_UNKNOWN</v>
      </c>
      <c r="AR30" s="72" t="str">
        <f t="shared" si="3"/>
        <v xml:space="preserve">    (U4)0x00000018U,                                                           /* 24 UNKNOWN                                         */</v>
      </c>
      <c r="AS30" s="72" t="str">
        <f t="shared" si="4"/>
        <v xml:space="preserve">    (U4)0x0000001FU,                                                           /* 24 UNKNOWN                                         */</v>
      </c>
      <c r="AT30" s="72" t="str">
        <f t="shared" si="1"/>
        <v xml:space="preserve">    (U1)ALERT_REQ_UNKNOWN,                                                     /* 24 UNKNOWN                                         */</v>
      </c>
    </row>
    <row r="31" spans="2:49">
      <c r="B31" s="145"/>
      <c r="C31" s="56">
        <f t="shared" si="2"/>
        <v>25</v>
      </c>
      <c r="D31" s="70" t="s">
        <v>71</v>
      </c>
      <c r="E31" s="70" t="s">
        <v>71</v>
      </c>
      <c r="F31" s="70" t="s">
        <v>71</v>
      </c>
      <c r="G31" s="70" t="s">
        <v>71</v>
      </c>
      <c r="H31" s="70" t="s">
        <v>71</v>
      </c>
      <c r="I31" s="70" t="s">
        <v>71</v>
      </c>
      <c r="J31" s="70" t="s">
        <v>71</v>
      </c>
      <c r="K31" s="70" t="s">
        <v>71</v>
      </c>
      <c r="L31" s="70" t="s">
        <v>71</v>
      </c>
      <c r="M31" s="70" t="s">
        <v>71</v>
      </c>
      <c r="N31" s="70" t="s">
        <v>71</v>
      </c>
      <c r="O31" s="70" t="s">
        <v>71</v>
      </c>
      <c r="P31" s="70" t="s">
        <v>71</v>
      </c>
      <c r="Q31" s="70" t="s">
        <v>71</v>
      </c>
      <c r="R31" s="70" t="s">
        <v>71</v>
      </c>
      <c r="S31" s="70" t="s">
        <v>71</v>
      </c>
      <c r="T31" s="70" t="s">
        <v>71</v>
      </c>
      <c r="U31" s="70" t="s">
        <v>71</v>
      </c>
      <c r="V31" s="70" t="s">
        <v>71</v>
      </c>
      <c r="W31" s="70" t="s">
        <v>71</v>
      </c>
      <c r="X31" s="70" t="s">
        <v>71</v>
      </c>
      <c r="Y31" s="70" t="s">
        <v>71</v>
      </c>
      <c r="Z31" s="70" t="s">
        <v>71</v>
      </c>
      <c r="AA31" s="70" t="s">
        <v>71</v>
      </c>
      <c r="AB31" s="70" t="s">
        <v>71</v>
      </c>
      <c r="AC31" s="70" t="s">
        <v>71</v>
      </c>
      <c r="AD31" s="70" t="s">
        <v>71</v>
      </c>
      <c r="AE31" s="70">
        <v>1</v>
      </c>
      <c r="AF31" s="70">
        <v>1</v>
      </c>
      <c r="AG31" s="70">
        <v>0</v>
      </c>
      <c r="AH31" s="70">
        <v>0</v>
      </c>
      <c r="AI31" s="70">
        <v>1</v>
      </c>
      <c r="AJ31" s="60" t="s">
        <v>32</v>
      </c>
      <c r="AL31" t="str">
        <f t="shared" si="0"/>
        <v xml:space="preserve">    (U1)ALERT_REQ_UNKNOWN</v>
      </c>
      <c r="AR31" s="72" t="str">
        <f t="shared" si="3"/>
        <v xml:space="preserve">    (U4)0x00000019U,                                                           /* 25 UNKNOWN                                         */</v>
      </c>
      <c r="AS31" s="72" t="str">
        <f t="shared" si="4"/>
        <v xml:space="preserve">    (U4)0x0000001FU,                                                           /* 25 UNKNOWN                                         */</v>
      </c>
      <c r="AT31" s="72" t="str">
        <f t="shared" si="1"/>
        <v xml:space="preserve">    (U1)ALERT_REQ_UNKNOWN,                                                     /* 25 UNKNOWN                                         */</v>
      </c>
    </row>
    <row r="32" spans="2:49">
      <c r="B32" s="145"/>
      <c r="C32" s="56">
        <f t="shared" si="2"/>
        <v>26</v>
      </c>
      <c r="D32" s="70" t="s">
        <v>71</v>
      </c>
      <c r="E32" s="70" t="s">
        <v>71</v>
      </c>
      <c r="F32" s="70" t="s">
        <v>71</v>
      </c>
      <c r="G32" s="70" t="s">
        <v>71</v>
      </c>
      <c r="H32" s="70" t="s">
        <v>71</v>
      </c>
      <c r="I32" s="70" t="s">
        <v>71</v>
      </c>
      <c r="J32" s="70" t="s">
        <v>71</v>
      </c>
      <c r="K32" s="70" t="s">
        <v>71</v>
      </c>
      <c r="L32" s="70" t="s">
        <v>71</v>
      </c>
      <c r="M32" s="70" t="s">
        <v>71</v>
      </c>
      <c r="N32" s="70" t="s">
        <v>71</v>
      </c>
      <c r="O32" s="70" t="s">
        <v>71</v>
      </c>
      <c r="P32" s="70" t="s">
        <v>71</v>
      </c>
      <c r="Q32" s="70" t="s">
        <v>71</v>
      </c>
      <c r="R32" s="70" t="s">
        <v>71</v>
      </c>
      <c r="S32" s="70" t="s">
        <v>71</v>
      </c>
      <c r="T32" s="70" t="s">
        <v>71</v>
      </c>
      <c r="U32" s="70" t="s">
        <v>71</v>
      </c>
      <c r="V32" s="70" t="s">
        <v>71</v>
      </c>
      <c r="W32" s="70" t="s">
        <v>71</v>
      </c>
      <c r="X32" s="70" t="s">
        <v>71</v>
      </c>
      <c r="Y32" s="70" t="s">
        <v>71</v>
      </c>
      <c r="Z32" s="70" t="s">
        <v>71</v>
      </c>
      <c r="AA32" s="70" t="s">
        <v>71</v>
      </c>
      <c r="AB32" s="70" t="s">
        <v>71</v>
      </c>
      <c r="AC32" s="70" t="s">
        <v>71</v>
      </c>
      <c r="AD32" s="70" t="s">
        <v>71</v>
      </c>
      <c r="AE32" s="70">
        <v>1</v>
      </c>
      <c r="AF32" s="70">
        <v>1</v>
      </c>
      <c r="AG32" s="70">
        <v>0</v>
      </c>
      <c r="AH32" s="70">
        <v>1</v>
      </c>
      <c r="AI32" s="70">
        <v>0</v>
      </c>
      <c r="AJ32" s="60" t="s">
        <v>32</v>
      </c>
      <c r="AL32" t="str">
        <f t="shared" si="0"/>
        <v xml:space="preserve">    (U1)ALERT_REQ_UNKNOWN</v>
      </c>
      <c r="AR32" s="72" t="str">
        <f t="shared" si="3"/>
        <v xml:space="preserve">    (U4)0x0000001AU,                                                           /* 26 UNKNOWN                                         */</v>
      </c>
      <c r="AS32" s="72" t="str">
        <f t="shared" si="4"/>
        <v xml:space="preserve">    (U4)0x0000001FU,                                                           /* 26 UNKNOWN                                         */</v>
      </c>
      <c r="AT32" s="72" t="str">
        <f t="shared" si="1"/>
        <v xml:space="preserve">    (U1)ALERT_REQ_UNKNOWN,                                                     /* 26 UNKNOWN                                         */</v>
      </c>
    </row>
    <row r="33" spans="2:46">
      <c r="B33" s="145"/>
      <c r="C33" s="56">
        <f t="shared" si="2"/>
        <v>27</v>
      </c>
      <c r="D33" s="70" t="s">
        <v>71</v>
      </c>
      <c r="E33" s="70" t="s">
        <v>71</v>
      </c>
      <c r="F33" s="70" t="s">
        <v>71</v>
      </c>
      <c r="G33" s="70" t="s">
        <v>71</v>
      </c>
      <c r="H33" s="70" t="s">
        <v>71</v>
      </c>
      <c r="I33" s="70" t="s">
        <v>71</v>
      </c>
      <c r="J33" s="70" t="s">
        <v>71</v>
      </c>
      <c r="K33" s="70" t="s">
        <v>71</v>
      </c>
      <c r="L33" s="70" t="s">
        <v>71</v>
      </c>
      <c r="M33" s="70" t="s">
        <v>71</v>
      </c>
      <c r="N33" s="70" t="s">
        <v>71</v>
      </c>
      <c r="O33" s="70" t="s">
        <v>71</v>
      </c>
      <c r="P33" s="70" t="s">
        <v>71</v>
      </c>
      <c r="Q33" s="70" t="s">
        <v>71</v>
      </c>
      <c r="R33" s="70" t="s">
        <v>71</v>
      </c>
      <c r="S33" s="70" t="s">
        <v>71</v>
      </c>
      <c r="T33" s="70" t="s">
        <v>71</v>
      </c>
      <c r="U33" s="70" t="s">
        <v>71</v>
      </c>
      <c r="V33" s="70" t="s">
        <v>71</v>
      </c>
      <c r="W33" s="70" t="s">
        <v>71</v>
      </c>
      <c r="X33" s="70" t="s">
        <v>71</v>
      </c>
      <c r="Y33" s="70" t="s">
        <v>71</v>
      </c>
      <c r="Z33" s="70" t="s">
        <v>71</v>
      </c>
      <c r="AA33" s="70" t="s">
        <v>71</v>
      </c>
      <c r="AB33" s="70" t="s">
        <v>71</v>
      </c>
      <c r="AC33" s="70" t="s">
        <v>71</v>
      </c>
      <c r="AD33" s="70" t="s">
        <v>71</v>
      </c>
      <c r="AE33" s="70">
        <v>1</v>
      </c>
      <c r="AF33" s="70">
        <v>1</v>
      </c>
      <c r="AG33" s="70">
        <v>0</v>
      </c>
      <c r="AH33" s="70">
        <v>1</v>
      </c>
      <c r="AI33" s="70">
        <v>1</v>
      </c>
      <c r="AJ33" s="60" t="s">
        <v>32</v>
      </c>
      <c r="AL33" t="str">
        <f t="shared" si="0"/>
        <v xml:space="preserve">    (U1)ALERT_REQ_UNKNOWN</v>
      </c>
      <c r="AR33" s="72" t="str">
        <f t="shared" si="3"/>
        <v xml:space="preserve">    (U4)0x0000001BU,                                                           /* 27 UNKNOWN                                         */</v>
      </c>
      <c r="AS33" s="72" t="str">
        <f t="shared" si="4"/>
        <v xml:space="preserve">    (U4)0x0000001FU,                                                           /* 27 UNKNOWN                                         */</v>
      </c>
      <c r="AT33" s="72" t="str">
        <f t="shared" si="1"/>
        <v xml:space="preserve">    (U1)ALERT_REQ_UNKNOWN,                                                     /* 27 UNKNOWN                                         */</v>
      </c>
    </row>
    <row r="34" spans="2:46">
      <c r="B34" s="145"/>
      <c r="C34" s="56">
        <f t="shared" si="2"/>
        <v>28</v>
      </c>
      <c r="D34" s="70" t="s">
        <v>71</v>
      </c>
      <c r="E34" s="70" t="s">
        <v>71</v>
      </c>
      <c r="F34" s="70" t="s">
        <v>71</v>
      </c>
      <c r="G34" s="70" t="s">
        <v>71</v>
      </c>
      <c r="H34" s="70" t="s">
        <v>71</v>
      </c>
      <c r="I34" s="70" t="s">
        <v>71</v>
      </c>
      <c r="J34" s="70" t="s">
        <v>71</v>
      </c>
      <c r="K34" s="70" t="s">
        <v>71</v>
      </c>
      <c r="L34" s="70" t="s">
        <v>71</v>
      </c>
      <c r="M34" s="70" t="s">
        <v>71</v>
      </c>
      <c r="N34" s="70" t="s">
        <v>71</v>
      </c>
      <c r="O34" s="70" t="s">
        <v>71</v>
      </c>
      <c r="P34" s="70" t="s">
        <v>71</v>
      </c>
      <c r="Q34" s="70" t="s">
        <v>71</v>
      </c>
      <c r="R34" s="70" t="s">
        <v>71</v>
      </c>
      <c r="S34" s="70" t="s">
        <v>71</v>
      </c>
      <c r="T34" s="70" t="s">
        <v>71</v>
      </c>
      <c r="U34" s="70" t="s">
        <v>71</v>
      </c>
      <c r="V34" s="70" t="s">
        <v>71</v>
      </c>
      <c r="W34" s="70" t="s">
        <v>71</v>
      </c>
      <c r="X34" s="70" t="s">
        <v>71</v>
      </c>
      <c r="Y34" s="70" t="s">
        <v>71</v>
      </c>
      <c r="Z34" s="70" t="s">
        <v>71</v>
      </c>
      <c r="AA34" s="70" t="s">
        <v>71</v>
      </c>
      <c r="AB34" s="70" t="s">
        <v>71</v>
      </c>
      <c r="AC34" s="70" t="s">
        <v>71</v>
      </c>
      <c r="AD34" s="70" t="s">
        <v>71</v>
      </c>
      <c r="AE34" s="70">
        <v>1</v>
      </c>
      <c r="AF34" s="70">
        <v>0</v>
      </c>
      <c r="AG34" s="70">
        <v>1</v>
      </c>
      <c r="AH34" s="70">
        <v>0</v>
      </c>
      <c r="AI34" s="70">
        <v>0</v>
      </c>
      <c r="AJ34" s="60" t="s">
        <v>32</v>
      </c>
      <c r="AL34" t="str">
        <f t="shared" si="0"/>
        <v xml:space="preserve">    (U1)ALERT_REQ_UNKNOWN</v>
      </c>
      <c r="AR34" s="72" t="str">
        <f t="shared" si="3"/>
        <v xml:space="preserve">    (U4)0x00000014U,                                                           /* 28 UNKNOWN                                         */</v>
      </c>
      <c r="AS34" s="72" t="str">
        <f t="shared" si="4"/>
        <v xml:space="preserve">    (U4)0x0000001FU,                                                           /* 28 UNKNOWN                                         */</v>
      </c>
      <c r="AT34" s="72" t="str">
        <f t="shared" si="1"/>
        <v xml:space="preserve">    (U1)ALERT_REQ_UNKNOWN,                                                     /* 28 UNKNOWN                                         */</v>
      </c>
    </row>
    <row r="35" spans="2:46">
      <c r="B35" s="145"/>
      <c r="C35" s="56">
        <f t="shared" si="2"/>
        <v>29</v>
      </c>
      <c r="D35" s="70" t="s">
        <v>71</v>
      </c>
      <c r="E35" s="70" t="s">
        <v>71</v>
      </c>
      <c r="F35" s="70" t="s">
        <v>71</v>
      </c>
      <c r="G35" s="70" t="s">
        <v>71</v>
      </c>
      <c r="H35" s="70" t="s">
        <v>71</v>
      </c>
      <c r="I35" s="70" t="s">
        <v>71</v>
      </c>
      <c r="J35" s="70" t="s">
        <v>71</v>
      </c>
      <c r="K35" s="70" t="s">
        <v>71</v>
      </c>
      <c r="L35" s="70" t="s">
        <v>71</v>
      </c>
      <c r="M35" s="70" t="s">
        <v>71</v>
      </c>
      <c r="N35" s="70" t="s">
        <v>71</v>
      </c>
      <c r="O35" s="70" t="s">
        <v>71</v>
      </c>
      <c r="P35" s="70" t="s">
        <v>71</v>
      </c>
      <c r="Q35" s="70" t="s">
        <v>71</v>
      </c>
      <c r="R35" s="70" t="s">
        <v>71</v>
      </c>
      <c r="S35" s="70" t="s">
        <v>71</v>
      </c>
      <c r="T35" s="70" t="s">
        <v>71</v>
      </c>
      <c r="U35" s="70" t="s">
        <v>71</v>
      </c>
      <c r="V35" s="70" t="s">
        <v>71</v>
      </c>
      <c r="W35" s="70" t="s">
        <v>71</v>
      </c>
      <c r="X35" s="70" t="s">
        <v>71</v>
      </c>
      <c r="Y35" s="70" t="s">
        <v>71</v>
      </c>
      <c r="Z35" s="70" t="s">
        <v>71</v>
      </c>
      <c r="AA35" s="70" t="s">
        <v>71</v>
      </c>
      <c r="AB35" s="70" t="s">
        <v>71</v>
      </c>
      <c r="AC35" s="70" t="s">
        <v>71</v>
      </c>
      <c r="AD35" s="70" t="s">
        <v>71</v>
      </c>
      <c r="AE35" s="70">
        <v>1</v>
      </c>
      <c r="AF35" s="70">
        <v>0</v>
      </c>
      <c r="AG35" s="70">
        <v>1</v>
      </c>
      <c r="AH35" s="70">
        <v>0</v>
      </c>
      <c r="AI35" s="70">
        <v>1</v>
      </c>
      <c r="AJ35" s="60" t="s">
        <v>32</v>
      </c>
      <c r="AL35" t="str">
        <f t="shared" si="0"/>
        <v xml:space="preserve">    (U1)ALERT_REQ_UNKNOWN</v>
      </c>
      <c r="AR35" s="72" t="str">
        <f t="shared" si="3"/>
        <v xml:space="preserve">    (U4)0x00000015U,                                                           /* 29 UNKNOWN                                         */</v>
      </c>
      <c r="AS35" s="72" t="str">
        <f t="shared" si="4"/>
        <v xml:space="preserve">    (U4)0x0000001FU,                                                           /* 29 UNKNOWN                                         */</v>
      </c>
      <c r="AT35" s="72" t="str">
        <f t="shared" si="1"/>
        <v xml:space="preserve">    (U1)ALERT_REQ_UNKNOWN,                                                     /* 29 UNKNOWN                                         */</v>
      </c>
    </row>
    <row r="36" spans="2:46">
      <c r="B36" s="145"/>
      <c r="C36" s="56">
        <f t="shared" si="2"/>
        <v>30</v>
      </c>
      <c r="D36" s="70" t="s">
        <v>71</v>
      </c>
      <c r="E36" s="70" t="s">
        <v>71</v>
      </c>
      <c r="F36" s="70" t="s">
        <v>71</v>
      </c>
      <c r="G36" s="70" t="s">
        <v>71</v>
      </c>
      <c r="H36" s="70" t="s">
        <v>71</v>
      </c>
      <c r="I36" s="70" t="s">
        <v>71</v>
      </c>
      <c r="J36" s="70" t="s">
        <v>71</v>
      </c>
      <c r="K36" s="70" t="s">
        <v>71</v>
      </c>
      <c r="L36" s="70" t="s">
        <v>71</v>
      </c>
      <c r="M36" s="70" t="s">
        <v>71</v>
      </c>
      <c r="N36" s="70" t="s">
        <v>71</v>
      </c>
      <c r="O36" s="70" t="s">
        <v>71</v>
      </c>
      <c r="P36" s="70" t="s">
        <v>71</v>
      </c>
      <c r="Q36" s="70" t="s">
        <v>71</v>
      </c>
      <c r="R36" s="70" t="s">
        <v>71</v>
      </c>
      <c r="S36" s="70" t="s">
        <v>71</v>
      </c>
      <c r="T36" s="70" t="s">
        <v>71</v>
      </c>
      <c r="U36" s="70" t="s">
        <v>71</v>
      </c>
      <c r="V36" s="70" t="s">
        <v>71</v>
      </c>
      <c r="W36" s="70" t="s">
        <v>71</v>
      </c>
      <c r="X36" s="70" t="s">
        <v>71</v>
      </c>
      <c r="Y36" s="70" t="s">
        <v>71</v>
      </c>
      <c r="Z36" s="70" t="s">
        <v>71</v>
      </c>
      <c r="AA36" s="70" t="s">
        <v>71</v>
      </c>
      <c r="AB36" s="70" t="s">
        <v>71</v>
      </c>
      <c r="AC36" s="70" t="s">
        <v>71</v>
      </c>
      <c r="AD36" s="70" t="s">
        <v>71</v>
      </c>
      <c r="AE36" s="70">
        <v>1</v>
      </c>
      <c r="AF36" s="70">
        <v>0</v>
      </c>
      <c r="AG36" s="70">
        <v>1</v>
      </c>
      <c r="AH36" s="70">
        <v>1</v>
      </c>
      <c r="AI36" s="70">
        <v>0</v>
      </c>
      <c r="AJ36" s="60" t="s">
        <v>32</v>
      </c>
      <c r="AL36" t="str">
        <f t="shared" si="0"/>
        <v xml:space="preserve">    (U1)ALERT_REQ_UNKNOWN</v>
      </c>
      <c r="AR36" s="72" t="str">
        <f t="shared" si="3"/>
        <v xml:space="preserve">    (U4)0x00000016U,                                                           /* 30 UNKNOWN                                         */</v>
      </c>
      <c r="AS36" s="72" t="str">
        <f t="shared" si="4"/>
        <v xml:space="preserve">    (U4)0x0000001FU,                                                           /* 30 UNKNOWN                                         */</v>
      </c>
      <c r="AT36" s="72" t="str">
        <f t="shared" si="1"/>
        <v xml:space="preserve">    (U1)ALERT_REQ_UNKNOWN,                                                     /* 30 UNKNOWN                                         */</v>
      </c>
    </row>
    <row r="37" spans="2:46">
      <c r="B37" s="145"/>
      <c r="C37" s="56">
        <f t="shared" si="2"/>
        <v>31</v>
      </c>
      <c r="D37" s="70" t="s">
        <v>71</v>
      </c>
      <c r="E37" s="70" t="s">
        <v>71</v>
      </c>
      <c r="F37" s="70" t="s">
        <v>71</v>
      </c>
      <c r="G37" s="70" t="s">
        <v>71</v>
      </c>
      <c r="H37" s="70" t="s">
        <v>71</v>
      </c>
      <c r="I37" s="70" t="s">
        <v>71</v>
      </c>
      <c r="J37" s="70" t="s">
        <v>71</v>
      </c>
      <c r="K37" s="70" t="s">
        <v>71</v>
      </c>
      <c r="L37" s="70" t="s">
        <v>71</v>
      </c>
      <c r="M37" s="70" t="s">
        <v>71</v>
      </c>
      <c r="N37" s="70" t="s">
        <v>71</v>
      </c>
      <c r="O37" s="70" t="s">
        <v>71</v>
      </c>
      <c r="P37" s="70" t="s">
        <v>71</v>
      </c>
      <c r="Q37" s="70" t="s">
        <v>71</v>
      </c>
      <c r="R37" s="70" t="s">
        <v>71</v>
      </c>
      <c r="S37" s="70" t="s">
        <v>71</v>
      </c>
      <c r="T37" s="70" t="s">
        <v>71</v>
      </c>
      <c r="U37" s="70" t="s">
        <v>71</v>
      </c>
      <c r="V37" s="70" t="s">
        <v>71</v>
      </c>
      <c r="W37" s="70" t="s">
        <v>71</v>
      </c>
      <c r="X37" s="70" t="s">
        <v>71</v>
      </c>
      <c r="Y37" s="70" t="s">
        <v>71</v>
      </c>
      <c r="Z37" s="70" t="s">
        <v>71</v>
      </c>
      <c r="AA37" s="70" t="s">
        <v>71</v>
      </c>
      <c r="AB37" s="70" t="s">
        <v>71</v>
      </c>
      <c r="AC37" s="70" t="s">
        <v>71</v>
      </c>
      <c r="AD37" s="70" t="s">
        <v>71</v>
      </c>
      <c r="AE37" s="70">
        <v>1</v>
      </c>
      <c r="AF37" s="70">
        <v>0</v>
      </c>
      <c r="AG37" s="70">
        <v>1</v>
      </c>
      <c r="AH37" s="70">
        <v>1</v>
      </c>
      <c r="AI37" s="70">
        <v>1</v>
      </c>
      <c r="AJ37" s="60" t="s">
        <v>32</v>
      </c>
      <c r="AL37" t="str">
        <f t="shared" si="0"/>
        <v xml:space="preserve">    (U1)ALERT_REQ_UNKNOWN</v>
      </c>
      <c r="AR37" s="72" t="str">
        <f t="shared" si="3"/>
        <v xml:space="preserve">    (U4)0x00000017U                                                            /* 31 UNKNOWN                                         */</v>
      </c>
      <c r="AS37" s="72" t="str">
        <f t="shared" si="4"/>
        <v xml:space="preserve">    (U4)0x0000001FU                                                            /* 31 UNKNOWN                                         */</v>
      </c>
      <c r="AT37" s="72" t="str">
        <f t="shared" si="1"/>
        <v xml:space="preserve">    (U1)ALERT_REQ_UNKNOWN                                                      /* 31 UNKNOWN                                         */</v>
      </c>
    </row>
    <row r="38" spans="2:46">
      <c r="B38" s="145"/>
      <c r="C38" s="56">
        <f t="shared" si="2"/>
        <v>32</v>
      </c>
      <c r="D38" s="70" t="s">
        <v>71</v>
      </c>
      <c r="E38" s="70" t="s">
        <v>71</v>
      </c>
      <c r="F38" s="70" t="s">
        <v>71</v>
      </c>
      <c r="G38" s="70" t="s">
        <v>71</v>
      </c>
      <c r="H38" s="70" t="s">
        <v>71</v>
      </c>
      <c r="I38" s="70" t="s">
        <v>71</v>
      </c>
      <c r="J38" s="70" t="s">
        <v>71</v>
      </c>
      <c r="K38" s="70" t="s">
        <v>71</v>
      </c>
      <c r="L38" s="70" t="s">
        <v>71</v>
      </c>
      <c r="M38" s="70" t="s">
        <v>71</v>
      </c>
      <c r="N38" s="70" t="s">
        <v>71</v>
      </c>
      <c r="O38" s="70" t="s">
        <v>71</v>
      </c>
      <c r="P38" s="70" t="s">
        <v>71</v>
      </c>
      <c r="Q38" s="70" t="s">
        <v>71</v>
      </c>
      <c r="R38" s="70" t="s">
        <v>71</v>
      </c>
      <c r="S38" s="70" t="s">
        <v>71</v>
      </c>
      <c r="T38" s="70" t="s">
        <v>71</v>
      </c>
      <c r="U38" s="70" t="s">
        <v>71</v>
      </c>
      <c r="V38" s="70" t="s">
        <v>71</v>
      </c>
      <c r="W38" s="70" t="s">
        <v>71</v>
      </c>
      <c r="X38" s="70" t="s">
        <v>71</v>
      </c>
      <c r="Y38" s="70" t="s">
        <v>71</v>
      </c>
      <c r="Z38" s="70" t="s">
        <v>71</v>
      </c>
      <c r="AA38" s="70" t="s">
        <v>71</v>
      </c>
      <c r="AB38" s="70" t="s">
        <v>71</v>
      </c>
      <c r="AC38" s="70" t="s">
        <v>71</v>
      </c>
      <c r="AD38" s="70" t="s">
        <v>71</v>
      </c>
      <c r="AE38" s="70" t="s">
        <v>71</v>
      </c>
      <c r="AF38" s="70" t="s">
        <v>71</v>
      </c>
      <c r="AG38" s="70" t="s">
        <v>71</v>
      </c>
      <c r="AH38" s="70" t="s">
        <v>71</v>
      </c>
      <c r="AI38" s="70" t="s">
        <v>71</v>
      </c>
      <c r="AJ38" s="60"/>
      <c r="AL38" t="str">
        <f t="shared" ca="1" si="0"/>
        <v xml:space="preserve">    (U1)ALERT_REQ_C_EPB_TT_ATOFF_</v>
      </c>
      <c r="AR38" s="72" t="str">
        <f t="shared" si="3"/>
        <v>};</v>
      </c>
      <c r="AS38" s="72" t="str">
        <f t="shared" si="4"/>
        <v>};</v>
      </c>
      <c r="AT38" s="72" t="str">
        <f t="shared" si="1"/>
        <v>};</v>
      </c>
    </row>
    <row r="39" spans="2:46">
      <c r="B39" s="145"/>
      <c r="C39" s="56">
        <f t="shared" si="2"/>
        <v>33</v>
      </c>
      <c r="D39" s="70" t="s">
        <v>71</v>
      </c>
      <c r="E39" s="70" t="s">
        <v>71</v>
      </c>
      <c r="F39" s="70" t="s">
        <v>71</v>
      </c>
      <c r="G39" s="70" t="s">
        <v>71</v>
      </c>
      <c r="H39" s="70" t="s">
        <v>71</v>
      </c>
      <c r="I39" s="70" t="s">
        <v>71</v>
      </c>
      <c r="J39" s="70" t="s">
        <v>71</v>
      </c>
      <c r="K39" s="70" t="s">
        <v>71</v>
      </c>
      <c r="L39" s="70" t="s">
        <v>71</v>
      </c>
      <c r="M39" s="70" t="s">
        <v>71</v>
      </c>
      <c r="N39" s="70" t="s">
        <v>71</v>
      </c>
      <c r="O39" s="70" t="s">
        <v>71</v>
      </c>
      <c r="P39" s="70" t="s">
        <v>71</v>
      </c>
      <c r="Q39" s="70" t="s">
        <v>71</v>
      </c>
      <c r="R39" s="70" t="s">
        <v>71</v>
      </c>
      <c r="S39" s="70" t="s">
        <v>71</v>
      </c>
      <c r="T39" s="70" t="s">
        <v>71</v>
      </c>
      <c r="U39" s="70" t="s">
        <v>71</v>
      </c>
      <c r="V39" s="70" t="s">
        <v>71</v>
      </c>
      <c r="W39" s="70" t="s">
        <v>71</v>
      </c>
      <c r="X39" s="70" t="s">
        <v>71</v>
      </c>
      <c r="Y39" s="70" t="s">
        <v>71</v>
      </c>
      <c r="Z39" s="70" t="s">
        <v>71</v>
      </c>
      <c r="AA39" s="70" t="s">
        <v>71</v>
      </c>
      <c r="AB39" s="70" t="s">
        <v>71</v>
      </c>
      <c r="AC39" s="70" t="s">
        <v>71</v>
      </c>
      <c r="AD39" s="70" t="s">
        <v>71</v>
      </c>
      <c r="AE39" s="70" t="s">
        <v>71</v>
      </c>
      <c r="AF39" s="70" t="s">
        <v>71</v>
      </c>
      <c r="AG39" s="70" t="s">
        <v>71</v>
      </c>
      <c r="AH39" s="70" t="s">
        <v>71</v>
      </c>
      <c r="AI39" s="70" t="s">
        <v>71</v>
      </c>
      <c r="AJ39" s="60"/>
      <c r="AL39" t="str">
        <f t="shared" ca="1" si="0"/>
        <v xml:space="preserve">    (U1)ALERT_REQ_C_EPB_TT_ATOFF_</v>
      </c>
      <c r="AR39" s="72" t="str">
        <f t="shared" si="3"/>
        <v/>
      </c>
      <c r="AS39" s="72" t="str">
        <f t="shared" si="4"/>
        <v/>
      </c>
      <c r="AT39" s="72" t="str">
        <f t="shared" si="1"/>
        <v/>
      </c>
    </row>
    <row r="40" spans="2:46">
      <c r="B40" s="145"/>
      <c r="C40" s="56">
        <f t="shared" si="2"/>
        <v>34</v>
      </c>
      <c r="D40" s="70" t="s">
        <v>71</v>
      </c>
      <c r="E40" s="70" t="s">
        <v>71</v>
      </c>
      <c r="F40" s="70" t="s">
        <v>71</v>
      </c>
      <c r="G40" s="70" t="s">
        <v>71</v>
      </c>
      <c r="H40" s="70" t="s">
        <v>71</v>
      </c>
      <c r="I40" s="70" t="s">
        <v>71</v>
      </c>
      <c r="J40" s="70" t="s">
        <v>71</v>
      </c>
      <c r="K40" s="70" t="s">
        <v>71</v>
      </c>
      <c r="L40" s="70" t="s">
        <v>71</v>
      </c>
      <c r="M40" s="70" t="s">
        <v>71</v>
      </c>
      <c r="N40" s="70" t="s">
        <v>71</v>
      </c>
      <c r="O40" s="70" t="s">
        <v>71</v>
      </c>
      <c r="P40" s="70" t="s">
        <v>71</v>
      </c>
      <c r="Q40" s="70" t="s">
        <v>71</v>
      </c>
      <c r="R40" s="70" t="s">
        <v>71</v>
      </c>
      <c r="S40" s="70" t="s">
        <v>71</v>
      </c>
      <c r="T40" s="70" t="s">
        <v>71</v>
      </c>
      <c r="U40" s="70" t="s">
        <v>71</v>
      </c>
      <c r="V40" s="70" t="s">
        <v>71</v>
      </c>
      <c r="W40" s="70" t="s">
        <v>71</v>
      </c>
      <c r="X40" s="70" t="s">
        <v>71</v>
      </c>
      <c r="Y40" s="70" t="s">
        <v>71</v>
      </c>
      <c r="Z40" s="70" t="s">
        <v>71</v>
      </c>
      <c r="AA40" s="70" t="s">
        <v>71</v>
      </c>
      <c r="AB40" s="70" t="s">
        <v>71</v>
      </c>
      <c r="AC40" s="70" t="s">
        <v>71</v>
      </c>
      <c r="AD40" s="70" t="s">
        <v>71</v>
      </c>
      <c r="AE40" s="70" t="s">
        <v>71</v>
      </c>
      <c r="AF40" s="70" t="s">
        <v>71</v>
      </c>
      <c r="AG40" s="70" t="s">
        <v>71</v>
      </c>
      <c r="AH40" s="70" t="s">
        <v>71</v>
      </c>
      <c r="AI40" s="70" t="s">
        <v>71</v>
      </c>
      <c r="AJ40" s="60"/>
      <c r="AL40" t="str">
        <f t="shared" ca="1" si="0"/>
        <v xml:space="preserve">    (U1)ALERT_REQ_C_EPB_TT_ATOFF_</v>
      </c>
      <c r="AR40" s="72" t="str">
        <f t="shared" si="3"/>
        <v/>
      </c>
      <c r="AS40" s="72" t="str">
        <f t="shared" si="4"/>
        <v/>
      </c>
      <c r="AT40" s="72" t="str">
        <f t="shared" si="1"/>
        <v/>
      </c>
    </row>
    <row r="41" spans="2:46">
      <c r="B41" s="145"/>
      <c r="C41" s="56">
        <f t="shared" si="2"/>
        <v>35</v>
      </c>
      <c r="D41" s="70" t="s">
        <v>71</v>
      </c>
      <c r="E41" s="70" t="s">
        <v>71</v>
      </c>
      <c r="F41" s="70" t="s">
        <v>71</v>
      </c>
      <c r="G41" s="70" t="s">
        <v>71</v>
      </c>
      <c r="H41" s="70" t="s">
        <v>71</v>
      </c>
      <c r="I41" s="70" t="s">
        <v>71</v>
      </c>
      <c r="J41" s="70" t="s">
        <v>71</v>
      </c>
      <c r="K41" s="70" t="s">
        <v>71</v>
      </c>
      <c r="L41" s="70" t="s">
        <v>71</v>
      </c>
      <c r="M41" s="70" t="s">
        <v>71</v>
      </c>
      <c r="N41" s="70" t="s">
        <v>71</v>
      </c>
      <c r="O41" s="70" t="s">
        <v>71</v>
      </c>
      <c r="P41" s="70" t="s">
        <v>71</v>
      </c>
      <c r="Q41" s="70" t="s">
        <v>71</v>
      </c>
      <c r="R41" s="70" t="s">
        <v>71</v>
      </c>
      <c r="S41" s="70" t="s">
        <v>71</v>
      </c>
      <c r="T41" s="70" t="s">
        <v>71</v>
      </c>
      <c r="U41" s="70" t="s">
        <v>71</v>
      </c>
      <c r="V41" s="70" t="s">
        <v>71</v>
      </c>
      <c r="W41" s="70" t="s">
        <v>71</v>
      </c>
      <c r="X41" s="70" t="s">
        <v>71</v>
      </c>
      <c r="Y41" s="70" t="s">
        <v>71</v>
      </c>
      <c r="Z41" s="70" t="s">
        <v>71</v>
      </c>
      <c r="AA41" s="70" t="s">
        <v>71</v>
      </c>
      <c r="AB41" s="70" t="s">
        <v>71</v>
      </c>
      <c r="AC41" s="70" t="s">
        <v>71</v>
      </c>
      <c r="AD41" s="70" t="s">
        <v>71</v>
      </c>
      <c r="AE41" s="70" t="s">
        <v>71</v>
      </c>
      <c r="AF41" s="70" t="s">
        <v>71</v>
      </c>
      <c r="AG41" s="70" t="s">
        <v>71</v>
      </c>
      <c r="AH41" s="70" t="s">
        <v>71</v>
      </c>
      <c r="AI41" s="70" t="s">
        <v>71</v>
      </c>
      <c r="AJ41" s="60"/>
      <c r="AL41" t="str">
        <f t="shared" ca="1" si="0"/>
        <v xml:space="preserve">    (U1)ALERT_REQ_C_EPB_TT_ATOFF_</v>
      </c>
      <c r="AR41" s="72" t="str">
        <f t="shared" si="3"/>
        <v/>
      </c>
      <c r="AS41" s="72" t="str">
        <f t="shared" si="4"/>
        <v/>
      </c>
      <c r="AT41" s="72" t="str">
        <f t="shared" si="1"/>
        <v/>
      </c>
    </row>
    <row r="42" spans="2:46">
      <c r="B42" s="145"/>
      <c r="C42" s="56">
        <f t="shared" si="2"/>
        <v>36</v>
      </c>
      <c r="D42" s="70" t="s">
        <v>71</v>
      </c>
      <c r="E42" s="70" t="s">
        <v>71</v>
      </c>
      <c r="F42" s="70" t="s">
        <v>71</v>
      </c>
      <c r="G42" s="70" t="s">
        <v>71</v>
      </c>
      <c r="H42" s="70" t="s">
        <v>71</v>
      </c>
      <c r="I42" s="70" t="s">
        <v>71</v>
      </c>
      <c r="J42" s="70" t="s">
        <v>71</v>
      </c>
      <c r="K42" s="70" t="s">
        <v>71</v>
      </c>
      <c r="L42" s="70" t="s">
        <v>71</v>
      </c>
      <c r="M42" s="70" t="s">
        <v>71</v>
      </c>
      <c r="N42" s="70" t="s">
        <v>71</v>
      </c>
      <c r="O42" s="70" t="s">
        <v>71</v>
      </c>
      <c r="P42" s="70" t="s">
        <v>71</v>
      </c>
      <c r="Q42" s="70" t="s">
        <v>71</v>
      </c>
      <c r="R42" s="70" t="s">
        <v>71</v>
      </c>
      <c r="S42" s="70" t="s">
        <v>71</v>
      </c>
      <c r="T42" s="70" t="s">
        <v>71</v>
      </c>
      <c r="U42" s="70" t="s">
        <v>71</v>
      </c>
      <c r="V42" s="70" t="s">
        <v>71</v>
      </c>
      <c r="W42" s="70" t="s">
        <v>71</v>
      </c>
      <c r="X42" s="70" t="s">
        <v>71</v>
      </c>
      <c r="Y42" s="70" t="s">
        <v>71</v>
      </c>
      <c r="Z42" s="70" t="s">
        <v>71</v>
      </c>
      <c r="AA42" s="70" t="s">
        <v>71</v>
      </c>
      <c r="AB42" s="70" t="s">
        <v>71</v>
      </c>
      <c r="AC42" s="70" t="s">
        <v>71</v>
      </c>
      <c r="AD42" s="70" t="s">
        <v>71</v>
      </c>
      <c r="AE42" s="70" t="s">
        <v>71</v>
      </c>
      <c r="AF42" s="70" t="s">
        <v>71</v>
      </c>
      <c r="AG42" s="70" t="s">
        <v>71</v>
      </c>
      <c r="AH42" s="70" t="s">
        <v>71</v>
      </c>
      <c r="AI42" s="70" t="s">
        <v>71</v>
      </c>
      <c r="AJ42" s="60"/>
      <c r="AL42" t="str">
        <f t="shared" ca="1" si="0"/>
        <v xml:space="preserve">    (U1)ALERT_REQ_C_EPB_TT_ATOFF_</v>
      </c>
      <c r="AR42" s="72" t="str">
        <f t="shared" si="3"/>
        <v/>
      </c>
      <c r="AS42" s="72" t="str">
        <f t="shared" si="4"/>
        <v/>
      </c>
      <c r="AT42" s="72" t="str">
        <f t="shared" si="1"/>
        <v/>
      </c>
    </row>
    <row r="43" spans="2:46">
      <c r="B43" s="145"/>
      <c r="C43" s="56">
        <f t="shared" si="2"/>
        <v>37</v>
      </c>
      <c r="D43" s="70" t="s">
        <v>71</v>
      </c>
      <c r="E43" s="70" t="s">
        <v>71</v>
      </c>
      <c r="F43" s="70" t="s">
        <v>71</v>
      </c>
      <c r="G43" s="70" t="s">
        <v>71</v>
      </c>
      <c r="H43" s="70" t="s">
        <v>71</v>
      </c>
      <c r="I43" s="70" t="s">
        <v>71</v>
      </c>
      <c r="J43" s="70" t="s">
        <v>71</v>
      </c>
      <c r="K43" s="70" t="s">
        <v>71</v>
      </c>
      <c r="L43" s="70" t="s">
        <v>71</v>
      </c>
      <c r="M43" s="70" t="s">
        <v>71</v>
      </c>
      <c r="N43" s="70" t="s">
        <v>71</v>
      </c>
      <c r="O43" s="70" t="s">
        <v>71</v>
      </c>
      <c r="P43" s="70" t="s">
        <v>71</v>
      </c>
      <c r="Q43" s="70" t="s">
        <v>71</v>
      </c>
      <c r="R43" s="70" t="s">
        <v>71</v>
      </c>
      <c r="S43" s="70" t="s">
        <v>71</v>
      </c>
      <c r="T43" s="70" t="s">
        <v>71</v>
      </c>
      <c r="U43" s="70" t="s">
        <v>71</v>
      </c>
      <c r="V43" s="70" t="s">
        <v>71</v>
      </c>
      <c r="W43" s="70" t="s">
        <v>71</v>
      </c>
      <c r="X43" s="70" t="s">
        <v>71</v>
      </c>
      <c r="Y43" s="70" t="s">
        <v>71</v>
      </c>
      <c r="Z43" s="70" t="s">
        <v>71</v>
      </c>
      <c r="AA43" s="70" t="s">
        <v>71</v>
      </c>
      <c r="AB43" s="70" t="s">
        <v>71</v>
      </c>
      <c r="AC43" s="70" t="s">
        <v>71</v>
      </c>
      <c r="AD43" s="70" t="s">
        <v>71</v>
      </c>
      <c r="AE43" s="70" t="s">
        <v>71</v>
      </c>
      <c r="AF43" s="70" t="s">
        <v>71</v>
      </c>
      <c r="AG43" s="70" t="s">
        <v>71</v>
      </c>
      <c r="AH43" s="70" t="s">
        <v>71</v>
      </c>
      <c r="AI43" s="70" t="s">
        <v>71</v>
      </c>
      <c r="AJ43" s="60"/>
      <c r="AL43" t="str">
        <f t="shared" ca="1" si="0"/>
        <v xml:space="preserve">    (U1)ALERT_REQ_C_EPB_TT_ATOFF_</v>
      </c>
      <c r="AR43" s="72" t="str">
        <f t="shared" si="3"/>
        <v/>
      </c>
      <c r="AS43" s="72" t="str">
        <f t="shared" si="4"/>
        <v/>
      </c>
      <c r="AT43" s="72" t="str">
        <f t="shared" si="1"/>
        <v/>
      </c>
    </row>
    <row r="44" spans="2:46">
      <c r="B44" s="145"/>
      <c r="C44" s="56">
        <f t="shared" si="2"/>
        <v>38</v>
      </c>
      <c r="D44" s="70" t="s">
        <v>71</v>
      </c>
      <c r="E44" s="70" t="s">
        <v>71</v>
      </c>
      <c r="F44" s="70" t="s">
        <v>71</v>
      </c>
      <c r="G44" s="70" t="s">
        <v>71</v>
      </c>
      <c r="H44" s="70" t="s">
        <v>71</v>
      </c>
      <c r="I44" s="70" t="s">
        <v>71</v>
      </c>
      <c r="J44" s="70" t="s">
        <v>71</v>
      </c>
      <c r="K44" s="70" t="s">
        <v>71</v>
      </c>
      <c r="L44" s="70" t="s">
        <v>71</v>
      </c>
      <c r="M44" s="70" t="s">
        <v>71</v>
      </c>
      <c r="N44" s="70" t="s">
        <v>71</v>
      </c>
      <c r="O44" s="70" t="s">
        <v>71</v>
      </c>
      <c r="P44" s="70" t="s">
        <v>71</v>
      </c>
      <c r="Q44" s="70" t="s">
        <v>71</v>
      </c>
      <c r="R44" s="70" t="s">
        <v>71</v>
      </c>
      <c r="S44" s="70" t="s">
        <v>71</v>
      </c>
      <c r="T44" s="70" t="s">
        <v>71</v>
      </c>
      <c r="U44" s="70" t="s">
        <v>71</v>
      </c>
      <c r="V44" s="70" t="s">
        <v>71</v>
      </c>
      <c r="W44" s="70" t="s">
        <v>71</v>
      </c>
      <c r="X44" s="70" t="s">
        <v>71</v>
      </c>
      <c r="Y44" s="70" t="s">
        <v>71</v>
      </c>
      <c r="Z44" s="70" t="s">
        <v>71</v>
      </c>
      <c r="AA44" s="70" t="s">
        <v>71</v>
      </c>
      <c r="AB44" s="70" t="s">
        <v>71</v>
      </c>
      <c r="AC44" s="70" t="s">
        <v>71</v>
      </c>
      <c r="AD44" s="70" t="s">
        <v>71</v>
      </c>
      <c r="AE44" s="70" t="s">
        <v>71</v>
      </c>
      <c r="AF44" s="70" t="s">
        <v>71</v>
      </c>
      <c r="AG44" s="70" t="s">
        <v>71</v>
      </c>
      <c r="AH44" s="70" t="s">
        <v>71</v>
      </c>
      <c r="AI44" s="70" t="s">
        <v>71</v>
      </c>
      <c r="AJ44" s="60"/>
      <c r="AL44" t="str">
        <f t="shared" ca="1" si="0"/>
        <v xml:space="preserve">    (U1)ALERT_REQ_C_EPB_TT_ATOFF_</v>
      </c>
      <c r="AR44" s="72" t="str">
        <f t="shared" si="3"/>
        <v/>
      </c>
      <c r="AS44" s="72" t="str">
        <f t="shared" si="4"/>
        <v/>
      </c>
      <c r="AT44" s="72" t="str">
        <f t="shared" si="1"/>
        <v/>
      </c>
    </row>
    <row r="45" spans="2:46">
      <c r="B45" s="145"/>
      <c r="C45" s="56">
        <f t="shared" si="2"/>
        <v>39</v>
      </c>
      <c r="D45" s="70" t="s">
        <v>71</v>
      </c>
      <c r="E45" s="70" t="s">
        <v>71</v>
      </c>
      <c r="F45" s="70" t="s">
        <v>71</v>
      </c>
      <c r="G45" s="70" t="s">
        <v>71</v>
      </c>
      <c r="H45" s="70" t="s">
        <v>71</v>
      </c>
      <c r="I45" s="70" t="s">
        <v>71</v>
      </c>
      <c r="J45" s="70" t="s">
        <v>71</v>
      </c>
      <c r="K45" s="70" t="s">
        <v>71</v>
      </c>
      <c r="L45" s="70" t="s">
        <v>71</v>
      </c>
      <c r="M45" s="70" t="s">
        <v>71</v>
      </c>
      <c r="N45" s="70" t="s">
        <v>71</v>
      </c>
      <c r="O45" s="70" t="s">
        <v>71</v>
      </c>
      <c r="P45" s="70" t="s">
        <v>71</v>
      </c>
      <c r="Q45" s="70" t="s">
        <v>71</v>
      </c>
      <c r="R45" s="70" t="s">
        <v>71</v>
      </c>
      <c r="S45" s="70" t="s">
        <v>71</v>
      </c>
      <c r="T45" s="70" t="s">
        <v>71</v>
      </c>
      <c r="U45" s="70" t="s">
        <v>71</v>
      </c>
      <c r="V45" s="70" t="s">
        <v>71</v>
      </c>
      <c r="W45" s="70" t="s">
        <v>71</v>
      </c>
      <c r="X45" s="70" t="s">
        <v>71</v>
      </c>
      <c r="Y45" s="70" t="s">
        <v>71</v>
      </c>
      <c r="Z45" s="70" t="s">
        <v>71</v>
      </c>
      <c r="AA45" s="70" t="s">
        <v>71</v>
      </c>
      <c r="AB45" s="70" t="s">
        <v>71</v>
      </c>
      <c r="AC45" s="70" t="s">
        <v>71</v>
      </c>
      <c r="AD45" s="70" t="s">
        <v>71</v>
      </c>
      <c r="AE45" s="70" t="s">
        <v>71</v>
      </c>
      <c r="AF45" s="70" t="s">
        <v>71</v>
      </c>
      <c r="AG45" s="70" t="s">
        <v>71</v>
      </c>
      <c r="AH45" s="70" t="s">
        <v>71</v>
      </c>
      <c r="AI45" s="70" t="s">
        <v>71</v>
      </c>
      <c r="AJ45" s="60"/>
      <c r="AL45" t="str">
        <f t="shared" ca="1" si="0"/>
        <v xml:space="preserve">    (U1)ALERT_REQ_C_EPB_TT_ATOFF_</v>
      </c>
      <c r="AR45" s="72" t="str">
        <f t="shared" si="3"/>
        <v/>
      </c>
      <c r="AS45" s="72" t="str">
        <f t="shared" si="4"/>
        <v/>
      </c>
      <c r="AT45" s="72" t="str">
        <f t="shared" si="1"/>
        <v/>
      </c>
    </row>
    <row r="46" spans="2:46">
      <c r="B46" s="145"/>
      <c r="C46" s="56">
        <f t="shared" si="2"/>
        <v>40</v>
      </c>
      <c r="D46" s="70" t="s">
        <v>71</v>
      </c>
      <c r="E46" s="70" t="s">
        <v>71</v>
      </c>
      <c r="F46" s="70" t="s">
        <v>71</v>
      </c>
      <c r="G46" s="70" t="s">
        <v>71</v>
      </c>
      <c r="H46" s="70" t="s">
        <v>71</v>
      </c>
      <c r="I46" s="70" t="s">
        <v>71</v>
      </c>
      <c r="J46" s="70" t="s">
        <v>71</v>
      </c>
      <c r="K46" s="70" t="s">
        <v>71</v>
      </c>
      <c r="L46" s="70" t="s">
        <v>71</v>
      </c>
      <c r="M46" s="70" t="s">
        <v>71</v>
      </c>
      <c r="N46" s="70" t="s">
        <v>71</v>
      </c>
      <c r="O46" s="70" t="s">
        <v>71</v>
      </c>
      <c r="P46" s="70" t="s">
        <v>71</v>
      </c>
      <c r="Q46" s="70" t="s">
        <v>71</v>
      </c>
      <c r="R46" s="70" t="s">
        <v>71</v>
      </c>
      <c r="S46" s="70" t="s">
        <v>71</v>
      </c>
      <c r="T46" s="70" t="s">
        <v>71</v>
      </c>
      <c r="U46" s="70" t="s">
        <v>71</v>
      </c>
      <c r="V46" s="70" t="s">
        <v>71</v>
      </c>
      <c r="W46" s="70" t="s">
        <v>71</v>
      </c>
      <c r="X46" s="70" t="s">
        <v>71</v>
      </c>
      <c r="Y46" s="70" t="s">
        <v>71</v>
      </c>
      <c r="Z46" s="70" t="s">
        <v>71</v>
      </c>
      <c r="AA46" s="70" t="s">
        <v>71</v>
      </c>
      <c r="AB46" s="70" t="s">
        <v>71</v>
      </c>
      <c r="AC46" s="70" t="s">
        <v>71</v>
      </c>
      <c r="AD46" s="70" t="s">
        <v>71</v>
      </c>
      <c r="AE46" s="70" t="s">
        <v>71</v>
      </c>
      <c r="AF46" s="70" t="s">
        <v>71</v>
      </c>
      <c r="AG46" s="70" t="s">
        <v>71</v>
      </c>
      <c r="AH46" s="70" t="s">
        <v>71</v>
      </c>
      <c r="AI46" s="70" t="s">
        <v>71</v>
      </c>
      <c r="AJ46" s="60"/>
      <c r="AL46" t="str">
        <f t="shared" ca="1" si="0"/>
        <v xml:space="preserve">    (U1)ALERT_REQ_C_EPB_TT_ATOFF_</v>
      </c>
      <c r="AR46" s="72" t="str">
        <f t="shared" si="3"/>
        <v/>
      </c>
      <c r="AS46" s="72" t="str">
        <f t="shared" si="4"/>
        <v/>
      </c>
      <c r="AT46" s="72" t="str">
        <f t="shared" si="1"/>
        <v/>
      </c>
    </row>
    <row r="47" spans="2:46">
      <c r="B47" s="145"/>
      <c r="C47" s="56">
        <f t="shared" si="2"/>
        <v>41</v>
      </c>
      <c r="D47" s="70" t="s">
        <v>71</v>
      </c>
      <c r="E47" s="70" t="s">
        <v>71</v>
      </c>
      <c r="F47" s="70" t="s">
        <v>71</v>
      </c>
      <c r="G47" s="70" t="s">
        <v>71</v>
      </c>
      <c r="H47" s="70" t="s">
        <v>71</v>
      </c>
      <c r="I47" s="70" t="s">
        <v>71</v>
      </c>
      <c r="J47" s="70" t="s">
        <v>71</v>
      </c>
      <c r="K47" s="70" t="s">
        <v>71</v>
      </c>
      <c r="L47" s="70" t="s">
        <v>71</v>
      </c>
      <c r="M47" s="70" t="s">
        <v>71</v>
      </c>
      <c r="N47" s="70" t="s">
        <v>71</v>
      </c>
      <c r="O47" s="70" t="s">
        <v>71</v>
      </c>
      <c r="P47" s="70" t="s">
        <v>71</v>
      </c>
      <c r="Q47" s="70" t="s">
        <v>71</v>
      </c>
      <c r="R47" s="70" t="s">
        <v>71</v>
      </c>
      <c r="S47" s="70" t="s">
        <v>71</v>
      </c>
      <c r="T47" s="70" t="s">
        <v>71</v>
      </c>
      <c r="U47" s="70" t="s">
        <v>71</v>
      </c>
      <c r="V47" s="70" t="s">
        <v>71</v>
      </c>
      <c r="W47" s="70" t="s">
        <v>71</v>
      </c>
      <c r="X47" s="70" t="s">
        <v>71</v>
      </c>
      <c r="Y47" s="70" t="s">
        <v>71</v>
      </c>
      <c r="Z47" s="70" t="s">
        <v>71</v>
      </c>
      <c r="AA47" s="70" t="s">
        <v>71</v>
      </c>
      <c r="AB47" s="70" t="s">
        <v>71</v>
      </c>
      <c r="AC47" s="70" t="s">
        <v>71</v>
      </c>
      <c r="AD47" s="70" t="s">
        <v>71</v>
      </c>
      <c r="AE47" s="70" t="s">
        <v>71</v>
      </c>
      <c r="AF47" s="70" t="s">
        <v>71</v>
      </c>
      <c r="AG47" s="70" t="s">
        <v>71</v>
      </c>
      <c r="AH47" s="70" t="s">
        <v>71</v>
      </c>
      <c r="AI47" s="70" t="s">
        <v>71</v>
      </c>
      <c r="AJ47" s="60"/>
      <c r="AL47" t="str">
        <f t="shared" ca="1" si="0"/>
        <v xml:space="preserve">    (U1)ALERT_REQ_C_EPB_TT_ATOFF_</v>
      </c>
      <c r="AR47" s="72" t="str">
        <f t="shared" si="3"/>
        <v/>
      </c>
      <c r="AS47" s="72" t="str">
        <f t="shared" si="4"/>
        <v/>
      </c>
      <c r="AT47" s="72" t="str">
        <f t="shared" si="1"/>
        <v/>
      </c>
    </row>
    <row r="48" spans="2:46">
      <c r="B48" s="145"/>
      <c r="C48" s="56">
        <f t="shared" si="2"/>
        <v>42</v>
      </c>
      <c r="D48" s="70" t="s">
        <v>71</v>
      </c>
      <c r="E48" s="70" t="s">
        <v>71</v>
      </c>
      <c r="F48" s="70" t="s">
        <v>71</v>
      </c>
      <c r="G48" s="70" t="s">
        <v>71</v>
      </c>
      <c r="H48" s="70" t="s">
        <v>71</v>
      </c>
      <c r="I48" s="70" t="s">
        <v>71</v>
      </c>
      <c r="J48" s="70" t="s">
        <v>71</v>
      </c>
      <c r="K48" s="70" t="s">
        <v>71</v>
      </c>
      <c r="L48" s="70" t="s">
        <v>71</v>
      </c>
      <c r="M48" s="70" t="s">
        <v>71</v>
      </c>
      <c r="N48" s="70" t="s">
        <v>71</v>
      </c>
      <c r="O48" s="70" t="s">
        <v>71</v>
      </c>
      <c r="P48" s="70" t="s">
        <v>71</v>
      </c>
      <c r="Q48" s="70" t="s">
        <v>71</v>
      </c>
      <c r="R48" s="70" t="s">
        <v>71</v>
      </c>
      <c r="S48" s="70" t="s">
        <v>71</v>
      </c>
      <c r="T48" s="70" t="s">
        <v>71</v>
      </c>
      <c r="U48" s="70" t="s">
        <v>71</v>
      </c>
      <c r="V48" s="70" t="s">
        <v>71</v>
      </c>
      <c r="W48" s="70" t="s">
        <v>71</v>
      </c>
      <c r="X48" s="70" t="s">
        <v>71</v>
      </c>
      <c r="Y48" s="70" t="s">
        <v>71</v>
      </c>
      <c r="Z48" s="70" t="s">
        <v>71</v>
      </c>
      <c r="AA48" s="70" t="s">
        <v>71</v>
      </c>
      <c r="AB48" s="70" t="s">
        <v>71</v>
      </c>
      <c r="AC48" s="70" t="s">
        <v>71</v>
      </c>
      <c r="AD48" s="70" t="s">
        <v>71</v>
      </c>
      <c r="AE48" s="70" t="s">
        <v>71</v>
      </c>
      <c r="AF48" s="70" t="s">
        <v>71</v>
      </c>
      <c r="AG48" s="70" t="s">
        <v>71</v>
      </c>
      <c r="AH48" s="70" t="s">
        <v>71</v>
      </c>
      <c r="AI48" s="70" t="s">
        <v>71</v>
      </c>
      <c r="AJ48" s="60"/>
      <c r="AL48" t="str">
        <f t="shared" ca="1" si="0"/>
        <v xml:space="preserve">    (U1)ALERT_REQ_C_EPB_TT_ATOFF_</v>
      </c>
      <c r="AR48" s="72" t="str">
        <f t="shared" si="3"/>
        <v/>
      </c>
      <c r="AS48" s="72" t="str">
        <f t="shared" si="4"/>
        <v/>
      </c>
      <c r="AT48" s="72" t="str">
        <f t="shared" si="1"/>
        <v/>
      </c>
    </row>
    <row r="49" spans="2:46">
      <c r="B49" s="145"/>
      <c r="C49" s="56">
        <f t="shared" si="2"/>
        <v>43</v>
      </c>
      <c r="D49" s="70" t="s">
        <v>71</v>
      </c>
      <c r="E49" s="70" t="s">
        <v>71</v>
      </c>
      <c r="F49" s="70" t="s">
        <v>71</v>
      </c>
      <c r="G49" s="70" t="s">
        <v>71</v>
      </c>
      <c r="H49" s="70" t="s">
        <v>71</v>
      </c>
      <c r="I49" s="70" t="s">
        <v>71</v>
      </c>
      <c r="J49" s="70" t="s">
        <v>71</v>
      </c>
      <c r="K49" s="70" t="s">
        <v>71</v>
      </c>
      <c r="L49" s="70" t="s">
        <v>71</v>
      </c>
      <c r="M49" s="70" t="s">
        <v>71</v>
      </c>
      <c r="N49" s="70" t="s">
        <v>71</v>
      </c>
      <c r="O49" s="70" t="s">
        <v>71</v>
      </c>
      <c r="P49" s="70" t="s">
        <v>71</v>
      </c>
      <c r="Q49" s="70" t="s">
        <v>71</v>
      </c>
      <c r="R49" s="70" t="s">
        <v>71</v>
      </c>
      <c r="S49" s="70" t="s">
        <v>71</v>
      </c>
      <c r="T49" s="70" t="s">
        <v>71</v>
      </c>
      <c r="U49" s="70" t="s">
        <v>71</v>
      </c>
      <c r="V49" s="70" t="s">
        <v>71</v>
      </c>
      <c r="W49" s="70" t="s">
        <v>71</v>
      </c>
      <c r="X49" s="70" t="s">
        <v>71</v>
      </c>
      <c r="Y49" s="70" t="s">
        <v>71</v>
      </c>
      <c r="Z49" s="70" t="s">
        <v>71</v>
      </c>
      <c r="AA49" s="70" t="s">
        <v>71</v>
      </c>
      <c r="AB49" s="70" t="s">
        <v>71</v>
      </c>
      <c r="AC49" s="70" t="s">
        <v>71</v>
      </c>
      <c r="AD49" s="70" t="s">
        <v>71</v>
      </c>
      <c r="AE49" s="70" t="s">
        <v>71</v>
      </c>
      <c r="AF49" s="70" t="s">
        <v>71</v>
      </c>
      <c r="AG49" s="70" t="s">
        <v>71</v>
      </c>
      <c r="AH49" s="70" t="s">
        <v>71</v>
      </c>
      <c r="AI49" s="70" t="s">
        <v>71</v>
      </c>
      <c r="AJ49" s="60"/>
      <c r="AL49" t="str">
        <f t="shared" ca="1" si="0"/>
        <v xml:space="preserve">    (U1)ALERT_REQ_C_EPB_TT_ATOFF_</v>
      </c>
      <c r="AR49" s="72" t="str">
        <f t="shared" si="3"/>
        <v/>
      </c>
      <c r="AS49" s="72" t="str">
        <f t="shared" si="4"/>
        <v/>
      </c>
      <c r="AT49" s="72" t="str">
        <f t="shared" si="1"/>
        <v/>
      </c>
    </row>
    <row r="50" spans="2:46">
      <c r="B50" s="145"/>
      <c r="C50" s="56">
        <f t="shared" si="2"/>
        <v>44</v>
      </c>
      <c r="D50" s="70" t="s">
        <v>71</v>
      </c>
      <c r="E50" s="70" t="s">
        <v>71</v>
      </c>
      <c r="F50" s="70" t="s">
        <v>71</v>
      </c>
      <c r="G50" s="70" t="s">
        <v>71</v>
      </c>
      <c r="H50" s="70" t="s">
        <v>71</v>
      </c>
      <c r="I50" s="70" t="s">
        <v>71</v>
      </c>
      <c r="J50" s="70" t="s">
        <v>71</v>
      </c>
      <c r="K50" s="70" t="s">
        <v>71</v>
      </c>
      <c r="L50" s="70" t="s">
        <v>71</v>
      </c>
      <c r="M50" s="70" t="s">
        <v>71</v>
      </c>
      <c r="N50" s="70" t="s">
        <v>71</v>
      </c>
      <c r="O50" s="70" t="s">
        <v>71</v>
      </c>
      <c r="P50" s="70" t="s">
        <v>71</v>
      </c>
      <c r="Q50" s="70" t="s">
        <v>71</v>
      </c>
      <c r="R50" s="70" t="s">
        <v>71</v>
      </c>
      <c r="S50" s="70" t="s">
        <v>71</v>
      </c>
      <c r="T50" s="70" t="s">
        <v>71</v>
      </c>
      <c r="U50" s="70" t="s">
        <v>71</v>
      </c>
      <c r="V50" s="70" t="s">
        <v>71</v>
      </c>
      <c r="W50" s="70" t="s">
        <v>71</v>
      </c>
      <c r="X50" s="70" t="s">
        <v>71</v>
      </c>
      <c r="Y50" s="70" t="s">
        <v>71</v>
      </c>
      <c r="Z50" s="70" t="s">
        <v>71</v>
      </c>
      <c r="AA50" s="70" t="s">
        <v>71</v>
      </c>
      <c r="AB50" s="70" t="s">
        <v>71</v>
      </c>
      <c r="AC50" s="70" t="s">
        <v>71</v>
      </c>
      <c r="AD50" s="70" t="s">
        <v>71</v>
      </c>
      <c r="AE50" s="70" t="s">
        <v>71</v>
      </c>
      <c r="AF50" s="70" t="s">
        <v>71</v>
      </c>
      <c r="AG50" s="70" t="s">
        <v>71</v>
      </c>
      <c r="AH50" s="70" t="s">
        <v>71</v>
      </c>
      <c r="AI50" s="70" t="s">
        <v>71</v>
      </c>
      <c r="AJ50" s="60"/>
      <c r="AL50" t="str">
        <f t="shared" ca="1" si="0"/>
        <v xml:space="preserve">    (U1)ALERT_REQ_C_EPB_TT_ATOFF_</v>
      </c>
      <c r="AR50" s="72" t="str">
        <f t="shared" si="3"/>
        <v/>
      </c>
      <c r="AS50" s="72" t="str">
        <f t="shared" si="4"/>
        <v/>
      </c>
      <c r="AT50" s="72" t="str">
        <f t="shared" si="1"/>
        <v/>
      </c>
    </row>
    <row r="51" spans="2:46">
      <c r="B51" s="145"/>
      <c r="C51" s="56">
        <f t="shared" si="2"/>
        <v>45</v>
      </c>
      <c r="D51" s="70" t="s">
        <v>71</v>
      </c>
      <c r="E51" s="70" t="s">
        <v>71</v>
      </c>
      <c r="F51" s="70" t="s">
        <v>71</v>
      </c>
      <c r="G51" s="70" t="s">
        <v>71</v>
      </c>
      <c r="H51" s="70" t="s">
        <v>71</v>
      </c>
      <c r="I51" s="70" t="s">
        <v>71</v>
      </c>
      <c r="J51" s="70" t="s">
        <v>71</v>
      </c>
      <c r="K51" s="70" t="s">
        <v>71</v>
      </c>
      <c r="L51" s="70" t="s">
        <v>71</v>
      </c>
      <c r="M51" s="70" t="s">
        <v>71</v>
      </c>
      <c r="N51" s="70" t="s">
        <v>71</v>
      </c>
      <c r="O51" s="70" t="s">
        <v>71</v>
      </c>
      <c r="P51" s="70" t="s">
        <v>71</v>
      </c>
      <c r="Q51" s="70" t="s">
        <v>71</v>
      </c>
      <c r="R51" s="70" t="s">
        <v>71</v>
      </c>
      <c r="S51" s="70" t="s">
        <v>71</v>
      </c>
      <c r="T51" s="70" t="s">
        <v>71</v>
      </c>
      <c r="U51" s="70" t="s">
        <v>71</v>
      </c>
      <c r="V51" s="70" t="s">
        <v>71</v>
      </c>
      <c r="W51" s="70" t="s">
        <v>71</v>
      </c>
      <c r="X51" s="70" t="s">
        <v>71</v>
      </c>
      <c r="Y51" s="70" t="s">
        <v>71</v>
      </c>
      <c r="Z51" s="70" t="s">
        <v>71</v>
      </c>
      <c r="AA51" s="70" t="s">
        <v>71</v>
      </c>
      <c r="AB51" s="70" t="s">
        <v>71</v>
      </c>
      <c r="AC51" s="70" t="s">
        <v>71</v>
      </c>
      <c r="AD51" s="70" t="s">
        <v>71</v>
      </c>
      <c r="AE51" s="70" t="s">
        <v>71</v>
      </c>
      <c r="AF51" s="70" t="s">
        <v>71</v>
      </c>
      <c r="AG51" s="70" t="s">
        <v>71</v>
      </c>
      <c r="AH51" s="70" t="s">
        <v>71</v>
      </c>
      <c r="AI51" s="70" t="s">
        <v>71</v>
      </c>
      <c r="AJ51" s="60"/>
      <c r="AL51" t="str">
        <f t="shared" ca="1" si="0"/>
        <v xml:space="preserve">    (U1)ALERT_REQ_C_EPB_TT_ATOFF_</v>
      </c>
      <c r="AR51" s="72" t="str">
        <f t="shared" si="3"/>
        <v/>
      </c>
      <c r="AS51" s="72" t="str">
        <f t="shared" si="4"/>
        <v/>
      </c>
      <c r="AT51" s="72" t="str">
        <f t="shared" si="1"/>
        <v/>
      </c>
    </row>
    <row r="52" spans="2:46">
      <c r="B52" s="145"/>
      <c r="C52" s="56">
        <f t="shared" si="2"/>
        <v>46</v>
      </c>
      <c r="D52" s="70" t="s">
        <v>71</v>
      </c>
      <c r="E52" s="70" t="s">
        <v>71</v>
      </c>
      <c r="F52" s="70" t="s">
        <v>71</v>
      </c>
      <c r="G52" s="70" t="s">
        <v>71</v>
      </c>
      <c r="H52" s="70" t="s">
        <v>71</v>
      </c>
      <c r="I52" s="70" t="s">
        <v>71</v>
      </c>
      <c r="J52" s="70" t="s">
        <v>71</v>
      </c>
      <c r="K52" s="70" t="s">
        <v>71</v>
      </c>
      <c r="L52" s="70" t="s">
        <v>71</v>
      </c>
      <c r="M52" s="70" t="s">
        <v>71</v>
      </c>
      <c r="N52" s="70" t="s">
        <v>71</v>
      </c>
      <c r="O52" s="70" t="s">
        <v>71</v>
      </c>
      <c r="P52" s="70" t="s">
        <v>71</v>
      </c>
      <c r="Q52" s="70" t="s">
        <v>71</v>
      </c>
      <c r="R52" s="70" t="s">
        <v>71</v>
      </c>
      <c r="S52" s="70" t="s">
        <v>71</v>
      </c>
      <c r="T52" s="70" t="s">
        <v>71</v>
      </c>
      <c r="U52" s="70" t="s">
        <v>71</v>
      </c>
      <c r="V52" s="70" t="s">
        <v>71</v>
      </c>
      <c r="W52" s="70" t="s">
        <v>71</v>
      </c>
      <c r="X52" s="70" t="s">
        <v>71</v>
      </c>
      <c r="Y52" s="70" t="s">
        <v>71</v>
      </c>
      <c r="Z52" s="70" t="s">
        <v>71</v>
      </c>
      <c r="AA52" s="70" t="s">
        <v>71</v>
      </c>
      <c r="AB52" s="70" t="s">
        <v>71</v>
      </c>
      <c r="AC52" s="70" t="s">
        <v>71</v>
      </c>
      <c r="AD52" s="70" t="s">
        <v>71</v>
      </c>
      <c r="AE52" s="70" t="s">
        <v>71</v>
      </c>
      <c r="AF52" s="70" t="s">
        <v>71</v>
      </c>
      <c r="AG52" s="70" t="s">
        <v>71</v>
      </c>
      <c r="AH52" s="70" t="s">
        <v>71</v>
      </c>
      <c r="AI52" s="70" t="s">
        <v>71</v>
      </c>
      <c r="AJ52" s="60"/>
      <c r="AL52" t="str">
        <f t="shared" ca="1" si="0"/>
        <v xml:space="preserve">    (U1)ALERT_REQ_C_EPB_TT_ATOFF_</v>
      </c>
      <c r="AR52" s="72" t="str">
        <f t="shared" si="3"/>
        <v/>
      </c>
      <c r="AS52" s="72" t="str">
        <f t="shared" si="4"/>
        <v/>
      </c>
      <c r="AT52" s="72" t="str">
        <f t="shared" si="1"/>
        <v/>
      </c>
    </row>
    <row r="53" spans="2:46">
      <c r="B53" s="145"/>
      <c r="C53" s="56">
        <f t="shared" si="2"/>
        <v>47</v>
      </c>
      <c r="D53" s="70" t="s">
        <v>71</v>
      </c>
      <c r="E53" s="70" t="s">
        <v>71</v>
      </c>
      <c r="F53" s="70" t="s">
        <v>71</v>
      </c>
      <c r="G53" s="70" t="s">
        <v>71</v>
      </c>
      <c r="H53" s="70" t="s">
        <v>71</v>
      </c>
      <c r="I53" s="70" t="s">
        <v>71</v>
      </c>
      <c r="J53" s="70" t="s">
        <v>71</v>
      </c>
      <c r="K53" s="70" t="s">
        <v>71</v>
      </c>
      <c r="L53" s="70" t="s">
        <v>71</v>
      </c>
      <c r="M53" s="70" t="s">
        <v>71</v>
      </c>
      <c r="N53" s="70" t="s">
        <v>71</v>
      </c>
      <c r="O53" s="70" t="s">
        <v>71</v>
      </c>
      <c r="P53" s="70" t="s">
        <v>71</v>
      </c>
      <c r="Q53" s="70" t="s">
        <v>71</v>
      </c>
      <c r="R53" s="70" t="s">
        <v>71</v>
      </c>
      <c r="S53" s="70" t="s">
        <v>71</v>
      </c>
      <c r="T53" s="70" t="s">
        <v>71</v>
      </c>
      <c r="U53" s="70" t="s">
        <v>71</v>
      </c>
      <c r="V53" s="70" t="s">
        <v>71</v>
      </c>
      <c r="W53" s="70" t="s">
        <v>71</v>
      </c>
      <c r="X53" s="70" t="s">
        <v>71</v>
      </c>
      <c r="Y53" s="70" t="s">
        <v>71</v>
      </c>
      <c r="Z53" s="70" t="s">
        <v>71</v>
      </c>
      <c r="AA53" s="70" t="s">
        <v>71</v>
      </c>
      <c r="AB53" s="70" t="s">
        <v>71</v>
      </c>
      <c r="AC53" s="70" t="s">
        <v>71</v>
      </c>
      <c r="AD53" s="70" t="s">
        <v>71</v>
      </c>
      <c r="AE53" s="70" t="s">
        <v>71</v>
      </c>
      <c r="AF53" s="70" t="s">
        <v>71</v>
      </c>
      <c r="AG53" s="70" t="s">
        <v>71</v>
      </c>
      <c r="AH53" s="70" t="s">
        <v>71</v>
      </c>
      <c r="AI53" s="70" t="s">
        <v>71</v>
      </c>
      <c r="AJ53" s="60"/>
      <c r="AL53" t="str">
        <f t="shared" ca="1" si="0"/>
        <v xml:space="preserve">    (U1)ALERT_REQ_C_EPB_TT_ATOFF_</v>
      </c>
      <c r="AR53" s="72" t="str">
        <f t="shared" si="3"/>
        <v/>
      </c>
      <c r="AS53" s="72" t="str">
        <f t="shared" si="4"/>
        <v/>
      </c>
      <c r="AT53" s="72" t="str">
        <f t="shared" si="1"/>
        <v/>
      </c>
    </row>
    <row r="54" spans="2:46">
      <c r="B54" s="145"/>
      <c r="C54" s="56">
        <f t="shared" si="2"/>
        <v>48</v>
      </c>
      <c r="D54" s="70" t="s">
        <v>71</v>
      </c>
      <c r="E54" s="70" t="s">
        <v>71</v>
      </c>
      <c r="F54" s="70" t="s">
        <v>71</v>
      </c>
      <c r="G54" s="70" t="s">
        <v>71</v>
      </c>
      <c r="H54" s="70" t="s">
        <v>71</v>
      </c>
      <c r="I54" s="70" t="s">
        <v>71</v>
      </c>
      <c r="J54" s="70" t="s">
        <v>71</v>
      </c>
      <c r="K54" s="70" t="s">
        <v>71</v>
      </c>
      <c r="L54" s="70" t="s">
        <v>71</v>
      </c>
      <c r="M54" s="70" t="s">
        <v>71</v>
      </c>
      <c r="N54" s="70" t="s">
        <v>71</v>
      </c>
      <c r="O54" s="70" t="s">
        <v>71</v>
      </c>
      <c r="P54" s="70" t="s">
        <v>71</v>
      </c>
      <c r="Q54" s="70" t="s">
        <v>71</v>
      </c>
      <c r="R54" s="70" t="s">
        <v>71</v>
      </c>
      <c r="S54" s="70" t="s">
        <v>71</v>
      </c>
      <c r="T54" s="70" t="s">
        <v>71</v>
      </c>
      <c r="U54" s="70" t="s">
        <v>71</v>
      </c>
      <c r="V54" s="70" t="s">
        <v>71</v>
      </c>
      <c r="W54" s="70" t="s">
        <v>71</v>
      </c>
      <c r="X54" s="70" t="s">
        <v>71</v>
      </c>
      <c r="Y54" s="70" t="s">
        <v>71</v>
      </c>
      <c r="Z54" s="70" t="s">
        <v>71</v>
      </c>
      <c r="AA54" s="70" t="s">
        <v>71</v>
      </c>
      <c r="AB54" s="70" t="s">
        <v>71</v>
      </c>
      <c r="AC54" s="70" t="s">
        <v>71</v>
      </c>
      <c r="AD54" s="70" t="s">
        <v>71</v>
      </c>
      <c r="AE54" s="70" t="s">
        <v>71</v>
      </c>
      <c r="AF54" s="70" t="s">
        <v>71</v>
      </c>
      <c r="AG54" s="70" t="s">
        <v>71</v>
      </c>
      <c r="AH54" s="70" t="s">
        <v>71</v>
      </c>
      <c r="AI54" s="70" t="s">
        <v>71</v>
      </c>
      <c r="AJ54" s="60"/>
      <c r="AL54" t="str">
        <f t="shared" ca="1" si="0"/>
        <v xml:space="preserve">    (U1)ALERT_REQ_C_EPB_TT_ATOFF_</v>
      </c>
      <c r="AR54" s="72" t="str">
        <f t="shared" si="3"/>
        <v/>
      </c>
      <c r="AS54" s="72" t="str">
        <f t="shared" si="4"/>
        <v/>
      </c>
      <c r="AT54" s="72" t="str">
        <f t="shared" si="1"/>
        <v/>
      </c>
    </row>
    <row r="55" spans="2:46">
      <c r="B55" s="145"/>
      <c r="C55" s="56">
        <f t="shared" si="2"/>
        <v>49</v>
      </c>
      <c r="D55" s="70" t="s">
        <v>71</v>
      </c>
      <c r="E55" s="70" t="s">
        <v>71</v>
      </c>
      <c r="F55" s="70" t="s">
        <v>71</v>
      </c>
      <c r="G55" s="70" t="s">
        <v>71</v>
      </c>
      <c r="H55" s="70" t="s">
        <v>71</v>
      </c>
      <c r="I55" s="70" t="s">
        <v>71</v>
      </c>
      <c r="J55" s="70" t="s">
        <v>71</v>
      </c>
      <c r="K55" s="70" t="s">
        <v>71</v>
      </c>
      <c r="L55" s="70" t="s">
        <v>71</v>
      </c>
      <c r="M55" s="70" t="s">
        <v>71</v>
      </c>
      <c r="N55" s="70" t="s">
        <v>71</v>
      </c>
      <c r="O55" s="70" t="s">
        <v>71</v>
      </c>
      <c r="P55" s="70" t="s">
        <v>71</v>
      </c>
      <c r="Q55" s="70" t="s">
        <v>71</v>
      </c>
      <c r="R55" s="70" t="s">
        <v>71</v>
      </c>
      <c r="S55" s="70" t="s">
        <v>71</v>
      </c>
      <c r="T55" s="70" t="s">
        <v>71</v>
      </c>
      <c r="U55" s="70" t="s">
        <v>71</v>
      </c>
      <c r="V55" s="70" t="s">
        <v>71</v>
      </c>
      <c r="W55" s="70" t="s">
        <v>71</v>
      </c>
      <c r="X55" s="70" t="s">
        <v>71</v>
      </c>
      <c r="Y55" s="70" t="s">
        <v>71</v>
      </c>
      <c r="Z55" s="70" t="s">
        <v>71</v>
      </c>
      <c r="AA55" s="70" t="s">
        <v>71</v>
      </c>
      <c r="AB55" s="70" t="s">
        <v>71</v>
      </c>
      <c r="AC55" s="70" t="s">
        <v>71</v>
      </c>
      <c r="AD55" s="70" t="s">
        <v>71</v>
      </c>
      <c r="AE55" s="70" t="s">
        <v>71</v>
      </c>
      <c r="AF55" s="70" t="s">
        <v>71</v>
      </c>
      <c r="AG55" s="70" t="s">
        <v>71</v>
      </c>
      <c r="AH55" s="70" t="s">
        <v>71</v>
      </c>
      <c r="AI55" s="70" t="s">
        <v>71</v>
      </c>
      <c r="AJ55" s="60"/>
      <c r="AL55" t="str">
        <f t="shared" ca="1" si="0"/>
        <v xml:space="preserve">    (U1)ALERT_REQ_C_EPB_TT_ATOFF_</v>
      </c>
      <c r="AR55" s="72" t="str">
        <f t="shared" si="3"/>
        <v/>
      </c>
      <c r="AS55" s="72" t="str">
        <f t="shared" si="4"/>
        <v/>
      </c>
      <c r="AT55" s="72" t="str">
        <f t="shared" si="1"/>
        <v/>
      </c>
    </row>
    <row r="56" spans="2:46">
      <c r="B56" s="145"/>
      <c r="C56" s="56">
        <f t="shared" si="2"/>
        <v>50</v>
      </c>
      <c r="D56" s="70" t="s">
        <v>71</v>
      </c>
      <c r="E56" s="70" t="s">
        <v>71</v>
      </c>
      <c r="F56" s="70" t="s">
        <v>71</v>
      </c>
      <c r="G56" s="70" t="s">
        <v>71</v>
      </c>
      <c r="H56" s="70" t="s">
        <v>71</v>
      </c>
      <c r="I56" s="70" t="s">
        <v>71</v>
      </c>
      <c r="J56" s="70" t="s">
        <v>71</v>
      </c>
      <c r="K56" s="70" t="s">
        <v>71</v>
      </c>
      <c r="L56" s="70" t="s">
        <v>71</v>
      </c>
      <c r="M56" s="70" t="s">
        <v>71</v>
      </c>
      <c r="N56" s="70" t="s">
        <v>71</v>
      </c>
      <c r="O56" s="70" t="s">
        <v>71</v>
      </c>
      <c r="P56" s="70" t="s">
        <v>71</v>
      </c>
      <c r="Q56" s="70" t="s">
        <v>71</v>
      </c>
      <c r="R56" s="70" t="s">
        <v>71</v>
      </c>
      <c r="S56" s="70" t="s">
        <v>71</v>
      </c>
      <c r="T56" s="70" t="s">
        <v>71</v>
      </c>
      <c r="U56" s="70" t="s">
        <v>71</v>
      </c>
      <c r="V56" s="70" t="s">
        <v>71</v>
      </c>
      <c r="W56" s="70" t="s">
        <v>71</v>
      </c>
      <c r="X56" s="70" t="s">
        <v>71</v>
      </c>
      <c r="Y56" s="70" t="s">
        <v>71</v>
      </c>
      <c r="Z56" s="70" t="s">
        <v>71</v>
      </c>
      <c r="AA56" s="70" t="s">
        <v>71</v>
      </c>
      <c r="AB56" s="70" t="s">
        <v>71</v>
      </c>
      <c r="AC56" s="70" t="s">
        <v>71</v>
      </c>
      <c r="AD56" s="70" t="s">
        <v>71</v>
      </c>
      <c r="AE56" s="70" t="s">
        <v>71</v>
      </c>
      <c r="AF56" s="70" t="s">
        <v>71</v>
      </c>
      <c r="AG56" s="70" t="s">
        <v>71</v>
      </c>
      <c r="AH56" s="70" t="s">
        <v>71</v>
      </c>
      <c r="AI56" s="70" t="s">
        <v>71</v>
      </c>
      <c r="AJ56" s="60"/>
      <c r="AL56" t="str">
        <f t="shared" ca="1" si="0"/>
        <v xml:space="preserve">    (U1)ALERT_REQ_C_EPB_TT_ATOFF_</v>
      </c>
      <c r="AR56" s="72" t="str">
        <f t="shared" si="3"/>
        <v/>
      </c>
      <c r="AS56" s="72" t="str">
        <f t="shared" si="4"/>
        <v/>
      </c>
      <c r="AT56" s="72" t="str">
        <f t="shared" si="1"/>
        <v/>
      </c>
    </row>
    <row r="57" spans="2:46">
      <c r="B57" s="145"/>
      <c r="C57" s="56">
        <f t="shared" si="2"/>
        <v>51</v>
      </c>
      <c r="D57" s="70" t="s">
        <v>71</v>
      </c>
      <c r="E57" s="70" t="s">
        <v>71</v>
      </c>
      <c r="F57" s="70" t="s">
        <v>71</v>
      </c>
      <c r="G57" s="70" t="s">
        <v>71</v>
      </c>
      <c r="H57" s="70" t="s">
        <v>71</v>
      </c>
      <c r="I57" s="70" t="s">
        <v>71</v>
      </c>
      <c r="J57" s="70" t="s">
        <v>71</v>
      </c>
      <c r="K57" s="70" t="s">
        <v>71</v>
      </c>
      <c r="L57" s="70" t="s">
        <v>71</v>
      </c>
      <c r="M57" s="70" t="s">
        <v>71</v>
      </c>
      <c r="N57" s="70" t="s">
        <v>71</v>
      </c>
      <c r="O57" s="70" t="s">
        <v>71</v>
      </c>
      <c r="P57" s="70" t="s">
        <v>71</v>
      </c>
      <c r="Q57" s="70" t="s">
        <v>71</v>
      </c>
      <c r="R57" s="70" t="s">
        <v>71</v>
      </c>
      <c r="S57" s="70" t="s">
        <v>71</v>
      </c>
      <c r="T57" s="70" t="s">
        <v>71</v>
      </c>
      <c r="U57" s="70" t="s">
        <v>71</v>
      </c>
      <c r="V57" s="70" t="s">
        <v>71</v>
      </c>
      <c r="W57" s="70" t="s">
        <v>71</v>
      </c>
      <c r="X57" s="70" t="s">
        <v>71</v>
      </c>
      <c r="Y57" s="70" t="s">
        <v>71</v>
      </c>
      <c r="Z57" s="70" t="s">
        <v>71</v>
      </c>
      <c r="AA57" s="70" t="s">
        <v>71</v>
      </c>
      <c r="AB57" s="70" t="s">
        <v>71</v>
      </c>
      <c r="AC57" s="70" t="s">
        <v>71</v>
      </c>
      <c r="AD57" s="70" t="s">
        <v>71</v>
      </c>
      <c r="AE57" s="70" t="s">
        <v>71</v>
      </c>
      <c r="AF57" s="70" t="s">
        <v>71</v>
      </c>
      <c r="AG57" s="70" t="s">
        <v>71</v>
      </c>
      <c r="AH57" s="70" t="s">
        <v>71</v>
      </c>
      <c r="AI57" s="70" t="s">
        <v>71</v>
      </c>
      <c r="AJ57" s="60"/>
      <c r="AL57" t="str">
        <f t="shared" ca="1" si="0"/>
        <v xml:space="preserve">    (U1)ALERT_REQ_C_EPB_TT_ATOFF_</v>
      </c>
      <c r="AR57" s="72" t="str">
        <f t="shared" si="3"/>
        <v/>
      </c>
      <c r="AS57" s="72" t="str">
        <f t="shared" si="4"/>
        <v/>
      </c>
      <c r="AT57" s="72" t="str">
        <f t="shared" si="1"/>
        <v/>
      </c>
    </row>
    <row r="58" spans="2:46">
      <c r="B58" s="145"/>
      <c r="C58" s="56">
        <f t="shared" si="2"/>
        <v>52</v>
      </c>
      <c r="D58" s="70" t="s">
        <v>71</v>
      </c>
      <c r="E58" s="70" t="s">
        <v>71</v>
      </c>
      <c r="F58" s="70" t="s">
        <v>71</v>
      </c>
      <c r="G58" s="70" t="s">
        <v>71</v>
      </c>
      <c r="H58" s="70" t="s">
        <v>71</v>
      </c>
      <c r="I58" s="70" t="s">
        <v>71</v>
      </c>
      <c r="J58" s="70" t="s">
        <v>71</v>
      </c>
      <c r="K58" s="70" t="s">
        <v>71</v>
      </c>
      <c r="L58" s="70" t="s">
        <v>71</v>
      </c>
      <c r="M58" s="70" t="s">
        <v>71</v>
      </c>
      <c r="N58" s="70" t="s">
        <v>71</v>
      </c>
      <c r="O58" s="70" t="s">
        <v>71</v>
      </c>
      <c r="P58" s="70" t="s">
        <v>71</v>
      </c>
      <c r="Q58" s="70" t="s">
        <v>71</v>
      </c>
      <c r="R58" s="70" t="s">
        <v>71</v>
      </c>
      <c r="S58" s="70" t="s">
        <v>71</v>
      </c>
      <c r="T58" s="70" t="s">
        <v>71</v>
      </c>
      <c r="U58" s="70" t="s">
        <v>71</v>
      </c>
      <c r="V58" s="70" t="s">
        <v>71</v>
      </c>
      <c r="W58" s="70" t="s">
        <v>71</v>
      </c>
      <c r="X58" s="70" t="s">
        <v>71</v>
      </c>
      <c r="Y58" s="70" t="s">
        <v>71</v>
      </c>
      <c r="Z58" s="70" t="s">
        <v>71</v>
      </c>
      <c r="AA58" s="70" t="s">
        <v>71</v>
      </c>
      <c r="AB58" s="70" t="s">
        <v>71</v>
      </c>
      <c r="AC58" s="70" t="s">
        <v>71</v>
      </c>
      <c r="AD58" s="70" t="s">
        <v>71</v>
      </c>
      <c r="AE58" s="70" t="s">
        <v>71</v>
      </c>
      <c r="AF58" s="70" t="s">
        <v>71</v>
      </c>
      <c r="AG58" s="70" t="s">
        <v>71</v>
      </c>
      <c r="AH58" s="70" t="s">
        <v>71</v>
      </c>
      <c r="AI58" s="70" t="s">
        <v>71</v>
      </c>
      <c r="AJ58" s="60"/>
      <c r="AL58" t="str">
        <f t="shared" ca="1" si="0"/>
        <v xml:space="preserve">    (U1)ALERT_REQ_C_EPB_TT_ATOFF_</v>
      </c>
      <c r="AR58" s="72" t="str">
        <f t="shared" si="3"/>
        <v/>
      </c>
      <c r="AS58" s="72" t="str">
        <f t="shared" si="4"/>
        <v/>
      </c>
      <c r="AT58" s="72" t="str">
        <f t="shared" si="1"/>
        <v/>
      </c>
    </row>
    <row r="59" spans="2:46">
      <c r="B59" s="145"/>
      <c r="C59" s="56">
        <f t="shared" si="2"/>
        <v>53</v>
      </c>
      <c r="D59" s="70" t="s">
        <v>71</v>
      </c>
      <c r="E59" s="70" t="s">
        <v>71</v>
      </c>
      <c r="F59" s="70" t="s">
        <v>71</v>
      </c>
      <c r="G59" s="70" t="s">
        <v>71</v>
      </c>
      <c r="H59" s="70" t="s">
        <v>71</v>
      </c>
      <c r="I59" s="70" t="s">
        <v>71</v>
      </c>
      <c r="J59" s="70" t="s">
        <v>71</v>
      </c>
      <c r="K59" s="70" t="s">
        <v>71</v>
      </c>
      <c r="L59" s="70" t="s">
        <v>71</v>
      </c>
      <c r="M59" s="70" t="s">
        <v>71</v>
      </c>
      <c r="N59" s="70" t="s">
        <v>71</v>
      </c>
      <c r="O59" s="70" t="s">
        <v>71</v>
      </c>
      <c r="P59" s="70" t="s">
        <v>71</v>
      </c>
      <c r="Q59" s="70" t="s">
        <v>71</v>
      </c>
      <c r="R59" s="70" t="s">
        <v>71</v>
      </c>
      <c r="S59" s="70" t="s">
        <v>71</v>
      </c>
      <c r="T59" s="70" t="s">
        <v>71</v>
      </c>
      <c r="U59" s="70" t="s">
        <v>71</v>
      </c>
      <c r="V59" s="70" t="s">
        <v>71</v>
      </c>
      <c r="W59" s="70" t="s">
        <v>71</v>
      </c>
      <c r="X59" s="70" t="s">
        <v>71</v>
      </c>
      <c r="Y59" s="70" t="s">
        <v>71</v>
      </c>
      <c r="Z59" s="70" t="s">
        <v>71</v>
      </c>
      <c r="AA59" s="70" t="s">
        <v>71</v>
      </c>
      <c r="AB59" s="70" t="s">
        <v>71</v>
      </c>
      <c r="AC59" s="70" t="s">
        <v>71</v>
      </c>
      <c r="AD59" s="70" t="s">
        <v>71</v>
      </c>
      <c r="AE59" s="70" t="s">
        <v>71</v>
      </c>
      <c r="AF59" s="70" t="s">
        <v>71</v>
      </c>
      <c r="AG59" s="70" t="s">
        <v>71</v>
      </c>
      <c r="AH59" s="70" t="s">
        <v>71</v>
      </c>
      <c r="AI59" s="70" t="s">
        <v>71</v>
      </c>
      <c r="AJ59" s="60"/>
      <c r="AL59" t="str">
        <f t="shared" ca="1" si="0"/>
        <v xml:space="preserve">    (U1)ALERT_REQ_C_EPB_TT_ATOFF_</v>
      </c>
      <c r="AR59" s="72" t="str">
        <f t="shared" si="3"/>
        <v/>
      </c>
      <c r="AS59" s="72" t="str">
        <f t="shared" si="4"/>
        <v/>
      </c>
      <c r="AT59" s="72" t="str">
        <f t="shared" si="1"/>
        <v/>
      </c>
    </row>
    <row r="60" spans="2:46">
      <c r="B60" s="145"/>
      <c r="C60" s="56">
        <f t="shared" si="2"/>
        <v>54</v>
      </c>
      <c r="D60" s="70" t="s">
        <v>71</v>
      </c>
      <c r="E60" s="70" t="s">
        <v>71</v>
      </c>
      <c r="F60" s="70" t="s">
        <v>71</v>
      </c>
      <c r="G60" s="70" t="s">
        <v>71</v>
      </c>
      <c r="H60" s="70" t="s">
        <v>71</v>
      </c>
      <c r="I60" s="70" t="s">
        <v>71</v>
      </c>
      <c r="J60" s="70" t="s">
        <v>71</v>
      </c>
      <c r="K60" s="70" t="s">
        <v>71</v>
      </c>
      <c r="L60" s="70" t="s">
        <v>71</v>
      </c>
      <c r="M60" s="70" t="s">
        <v>71</v>
      </c>
      <c r="N60" s="70" t="s">
        <v>71</v>
      </c>
      <c r="O60" s="70" t="s">
        <v>71</v>
      </c>
      <c r="P60" s="70" t="s">
        <v>71</v>
      </c>
      <c r="Q60" s="70" t="s">
        <v>71</v>
      </c>
      <c r="R60" s="70" t="s">
        <v>71</v>
      </c>
      <c r="S60" s="70" t="s">
        <v>71</v>
      </c>
      <c r="T60" s="70" t="s">
        <v>71</v>
      </c>
      <c r="U60" s="70" t="s">
        <v>71</v>
      </c>
      <c r="V60" s="70" t="s">
        <v>71</v>
      </c>
      <c r="W60" s="70" t="s">
        <v>71</v>
      </c>
      <c r="X60" s="70" t="s">
        <v>71</v>
      </c>
      <c r="Y60" s="70" t="s">
        <v>71</v>
      </c>
      <c r="Z60" s="70" t="s">
        <v>71</v>
      </c>
      <c r="AA60" s="70" t="s">
        <v>71</v>
      </c>
      <c r="AB60" s="70" t="s">
        <v>71</v>
      </c>
      <c r="AC60" s="70" t="s">
        <v>71</v>
      </c>
      <c r="AD60" s="70" t="s">
        <v>71</v>
      </c>
      <c r="AE60" s="70" t="s">
        <v>71</v>
      </c>
      <c r="AF60" s="70" t="s">
        <v>71</v>
      </c>
      <c r="AG60" s="70" t="s">
        <v>71</v>
      </c>
      <c r="AH60" s="70" t="s">
        <v>71</v>
      </c>
      <c r="AI60" s="70" t="s">
        <v>71</v>
      </c>
      <c r="AJ60" s="60"/>
      <c r="AL60" t="str">
        <f t="shared" ca="1" si="0"/>
        <v xml:space="preserve">    (U1)ALERT_REQ_C_EPB_TT_ATOFF_</v>
      </c>
      <c r="AR60" s="72" t="str">
        <f t="shared" si="3"/>
        <v/>
      </c>
      <c r="AS60" s="72" t="str">
        <f t="shared" si="4"/>
        <v/>
      </c>
      <c r="AT60" s="72" t="str">
        <f t="shared" si="1"/>
        <v/>
      </c>
    </row>
    <row r="61" spans="2:46">
      <c r="B61" s="145"/>
      <c r="C61" s="56">
        <f t="shared" si="2"/>
        <v>55</v>
      </c>
      <c r="D61" s="70" t="s">
        <v>71</v>
      </c>
      <c r="E61" s="70" t="s">
        <v>71</v>
      </c>
      <c r="F61" s="70" t="s">
        <v>71</v>
      </c>
      <c r="G61" s="70" t="s">
        <v>71</v>
      </c>
      <c r="H61" s="70" t="s">
        <v>71</v>
      </c>
      <c r="I61" s="70" t="s">
        <v>71</v>
      </c>
      <c r="J61" s="70" t="s">
        <v>71</v>
      </c>
      <c r="K61" s="70" t="s">
        <v>71</v>
      </c>
      <c r="L61" s="70" t="s">
        <v>71</v>
      </c>
      <c r="M61" s="70" t="s">
        <v>71</v>
      </c>
      <c r="N61" s="70" t="s">
        <v>71</v>
      </c>
      <c r="O61" s="70" t="s">
        <v>71</v>
      </c>
      <c r="P61" s="70" t="s">
        <v>71</v>
      </c>
      <c r="Q61" s="70" t="s">
        <v>71</v>
      </c>
      <c r="R61" s="70" t="s">
        <v>71</v>
      </c>
      <c r="S61" s="70" t="s">
        <v>71</v>
      </c>
      <c r="T61" s="70" t="s">
        <v>71</v>
      </c>
      <c r="U61" s="70" t="s">
        <v>71</v>
      </c>
      <c r="V61" s="70" t="s">
        <v>71</v>
      </c>
      <c r="W61" s="70" t="s">
        <v>71</v>
      </c>
      <c r="X61" s="70" t="s">
        <v>71</v>
      </c>
      <c r="Y61" s="70" t="s">
        <v>71</v>
      </c>
      <c r="Z61" s="70" t="s">
        <v>71</v>
      </c>
      <c r="AA61" s="70" t="s">
        <v>71</v>
      </c>
      <c r="AB61" s="70" t="s">
        <v>71</v>
      </c>
      <c r="AC61" s="70" t="s">
        <v>71</v>
      </c>
      <c r="AD61" s="70" t="s">
        <v>71</v>
      </c>
      <c r="AE61" s="70" t="s">
        <v>71</v>
      </c>
      <c r="AF61" s="70" t="s">
        <v>71</v>
      </c>
      <c r="AG61" s="70" t="s">
        <v>71</v>
      </c>
      <c r="AH61" s="70" t="s">
        <v>71</v>
      </c>
      <c r="AI61" s="70" t="s">
        <v>71</v>
      </c>
      <c r="AJ61" s="60"/>
      <c r="AL61" t="str">
        <f t="shared" ca="1" si="0"/>
        <v xml:space="preserve">    (U1)ALERT_REQ_C_EPB_TT_ATOFF_</v>
      </c>
      <c r="AR61" s="72" t="str">
        <f t="shared" si="3"/>
        <v/>
      </c>
      <c r="AS61" s="72" t="str">
        <f t="shared" si="4"/>
        <v/>
      </c>
      <c r="AT61" s="72" t="str">
        <f t="shared" si="1"/>
        <v/>
      </c>
    </row>
    <row r="62" spans="2:46">
      <c r="B62" s="145"/>
      <c r="C62" s="56">
        <f t="shared" si="2"/>
        <v>56</v>
      </c>
      <c r="D62" s="70" t="s">
        <v>71</v>
      </c>
      <c r="E62" s="70" t="s">
        <v>71</v>
      </c>
      <c r="F62" s="70" t="s">
        <v>71</v>
      </c>
      <c r="G62" s="70" t="s">
        <v>71</v>
      </c>
      <c r="H62" s="70" t="s">
        <v>71</v>
      </c>
      <c r="I62" s="70" t="s">
        <v>71</v>
      </c>
      <c r="J62" s="70" t="s">
        <v>71</v>
      </c>
      <c r="K62" s="70" t="s">
        <v>71</v>
      </c>
      <c r="L62" s="70" t="s">
        <v>71</v>
      </c>
      <c r="M62" s="70" t="s">
        <v>71</v>
      </c>
      <c r="N62" s="70" t="s">
        <v>71</v>
      </c>
      <c r="O62" s="70" t="s">
        <v>71</v>
      </c>
      <c r="P62" s="70" t="s">
        <v>71</v>
      </c>
      <c r="Q62" s="70" t="s">
        <v>71</v>
      </c>
      <c r="R62" s="70" t="s">
        <v>71</v>
      </c>
      <c r="S62" s="70" t="s">
        <v>71</v>
      </c>
      <c r="T62" s="70" t="s">
        <v>71</v>
      </c>
      <c r="U62" s="70" t="s">
        <v>71</v>
      </c>
      <c r="V62" s="70" t="s">
        <v>71</v>
      </c>
      <c r="W62" s="70" t="s">
        <v>71</v>
      </c>
      <c r="X62" s="70" t="s">
        <v>71</v>
      </c>
      <c r="Y62" s="70" t="s">
        <v>71</v>
      </c>
      <c r="Z62" s="70" t="s">
        <v>71</v>
      </c>
      <c r="AA62" s="70" t="s">
        <v>71</v>
      </c>
      <c r="AB62" s="70" t="s">
        <v>71</v>
      </c>
      <c r="AC62" s="70" t="s">
        <v>71</v>
      </c>
      <c r="AD62" s="70" t="s">
        <v>71</v>
      </c>
      <c r="AE62" s="70" t="s">
        <v>71</v>
      </c>
      <c r="AF62" s="70" t="s">
        <v>71</v>
      </c>
      <c r="AG62" s="70" t="s">
        <v>71</v>
      </c>
      <c r="AH62" s="70" t="s">
        <v>71</v>
      </c>
      <c r="AI62" s="70" t="s">
        <v>71</v>
      </c>
      <c r="AJ62" s="60"/>
      <c r="AL62" t="str">
        <f t="shared" ca="1" si="0"/>
        <v xml:space="preserve">    (U1)ALERT_REQ_C_EPB_TT_ATOFF_</v>
      </c>
      <c r="AR62" s="72" t="str">
        <f t="shared" si="3"/>
        <v/>
      </c>
      <c r="AS62" s="72" t="str">
        <f t="shared" si="4"/>
        <v/>
      </c>
      <c r="AT62" s="72" t="str">
        <f t="shared" si="1"/>
        <v/>
      </c>
    </row>
    <row r="63" spans="2:46">
      <c r="B63" s="145"/>
      <c r="C63" s="56">
        <f t="shared" si="2"/>
        <v>57</v>
      </c>
      <c r="D63" s="70" t="s">
        <v>71</v>
      </c>
      <c r="E63" s="70" t="s">
        <v>71</v>
      </c>
      <c r="F63" s="70" t="s">
        <v>71</v>
      </c>
      <c r="G63" s="70" t="s">
        <v>71</v>
      </c>
      <c r="H63" s="70" t="s">
        <v>71</v>
      </c>
      <c r="I63" s="70" t="s">
        <v>71</v>
      </c>
      <c r="J63" s="70" t="s">
        <v>71</v>
      </c>
      <c r="K63" s="70" t="s">
        <v>71</v>
      </c>
      <c r="L63" s="70" t="s">
        <v>71</v>
      </c>
      <c r="M63" s="70" t="s">
        <v>71</v>
      </c>
      <c r="N63" s="70" t="s">
        <v>71</v>
      </c>
      <c r="O63" s="70" t="s">
        <v>71</v>
      </c>
      <c r="P63" s="70" t="s">
        <v>71</v>
      </c>
      <c r="Q63" s="70" t="s">
        <v>71</v>
      </c>
      <c r="R63" s="70" t="s">
        <v>71</v>
      </c>
      <c r="S63" s="70" t="s">
        <v>71</v>
      </c>
      <c r="T63" s="70" t="s">
        <v>71</v>
      </c>
      <c r="U63" s="70" t="s">
        <v>71</v>
      </c>
      <c r="V63" s="70" t="s">
        <v>71</v>
      </c>
      <c r="W63" s="70" t="s">
        <v>71</v>
      </c>
      <c r="X63" s="70" t="s">
        <v>71</v>
      </c>
      <c r="Y63" s="70" t="s">
        <v>71</v>
      </c>
      <c r="Z63" s="70" t="s">
        <v>71</v>
      </c>
      <c r="AA63" s="70" t="s">
        <v>71</v>
      </c>
      <c r="AB63" s="70" t="s">
        <v>71</v>
      </c>
      <c r="AC63" s="70" t="s">
        <v>71</v>
      </c>
      <c r="AD63" s="70" t="s">
        <v>71</v>
      </c>
      <c r="AE63" s="70" t="s">
        <v>71</v>
      </c>
      <c r="AF63" s="70" t="s">
        <v>71</v>
      </c>
      <c r="AG63" s="70" t="s">
        <v>71</v>
      </c>
      <c r="AH63" s="70" t="s">
        <v>71</v>
      </c>
      <c r="AI63" s="70" t="s">
        <v>71</v>
      </c>
      <c r="AJ63" s="60"/>
      <c r="AL63" t="str">
        <f t="shared" ca="1" si="0"/>
        <v xml:space="preserve">    (U1)ALERT_REQ_C_EPB_TT_ATOFF_</v>
      </c>
      <c r="AR63" s="72" t="str">
        <f t="shared" si="3"/>
        <v/>
      </c>
      <c r="AS63" s="72" t="str">
        <f t="shared" si="4"/>
        <v/>
      </c>
      <c r="AT63" s="72" t="str">
        <f t="shared" si="1"/>
        <v/>
      </c>
    </row>
    <row r="64" spans="2:46">
      <c r="B64" s="145"/>
      <c r="C64" s="56">
        <f t="shared" si="2"/>
        <v>58</v>
      </c>
      <c r="D64" s="70" t="s">
        <v>71</v>
      </c>
      <c r="E64" s="70" t="s">
        <v>71</v>
      </c>
      <c r="F64" s="70" t="s">
        <v>71</v>
      </c>
      <c r="G64" s="70" t="s">
        <v>71</v>
      </c>
      <c r="H64" s="70" t="s">
        <v>71</v>
      </c>
      <c r="I64" s="70" t="s">
        <v>71</v>
      </c>
      <c r="J64" s="70" t="s">
        <v>71</v>
      </c>
      <c r="K64" s="70" t="s">
        <v>71</v>
      </c>
      <c r="L64" s="70" t="s">
        <v>71</v>
      </c>
      <c r="M64" s="70" t="s">
        <v>71</v>
      </c>
      <c r="N64" s="70" t="s">
        <v>71</v>
      </c>
      <c r="O64" s="70" t="s">
        <v>71</v>
      </c>
      <c r="P64" s="70" t="s">
        <v>71</v>
      </c>
      <c r="Q64" s="70" t="s">
        <v>71</v>
      </c>
      <c r="R64" s="70" t="s">
        <v>71</v>
      </c>
      <c r="S64" s="70" t="s">
        <v>71</v>
      </c>
      <c r="T64" s="70" t="s">
        <v>71</v>
      </c>
      <c r="U64" s="70" t="s">
        <v>71</v>
      </c>
      <c r="V64" s="70" t="s">
        <v>71</v>
      </c>
      <c r="W64" s="70" t="s">
        <v>71</v>
      </c>
      <c r="X64" s="70" t="s">
        <v>71</v>
      </c>
      <c r="Y64" s="70" t="s">
        <v>71</v>
      </c>
      <c r="Z64" s="70" t="s">
        <v>71</v>
      </c>
      <c r="AA64" s="70" t="s">
        <v>71</v>
      </c>
      <c r="AB64" s="70" t="s">
        <v>71</v>
      </c>
      <c r="AC64" s="70" t="s">
        <v>71</v>
      </c>
      <c r="AD64" s="70" t="s">
        <v>71</v>
      </c>
      <c r="AE64" s="70" t="s">
        <v>71</v>
      </c>
      <c r="AF64" s="70" t="s">
        <v>71</v>
      </c>
      <c r="AG64" s="70" t="s">
        <v>71</v>
      </c>
      <c r="AH64" s="70" t="s">
        <v>71</v>
      </c>
      <c r="AI64" s="70" t="s">
        <v>71</v>
      </c>
      <c r="AJ64" s="60"/>
      <c r="AL64" t="str">
        <f t="shared" ca="1" si="0"/>
        <v xml:space="preserve">    (U1)ALERT_REQ_C_EPB_TT_ATOFF_</v>
      </c>
      <c r="AR64" s="72" t="str">
        <f t="shared" si="3"/>
        <v/>
      </c>
      <c r="AS64" s="72" t="str">
        <f t="shared" si="4"/>
        <v/>
      </c>
      <c r="AT64" s="72" t="str">
        <f t="shared" si="1"/>
        <v/>
      </c>
    </row>
    <row r="65" spans="1:46">
      <c r="B65" s="145"/>
      <c r="C65" s="56">
        <f t="shared" si="2"/>
        <v>59</v>
      </c>
      <c r="D65" s="70" t="s">
        <v>71</v>
      </c>
      <c r="E65" s="70" t="s">
        <v>71</v>
      </c>
      <c r="F65" s="70" t="s">
        <v>71</v>
      </c>
      <c r="G65" s="70" t="s">
        <v>71</v>
      </c>
      <c r="H65" s="70" t="s">
        <v>71</v>
      </c>
      <c r="I65" s="70" t="s">
        <v>71</v>
      </c>
      <c r="J65" s="70" t="s">
        <v>71</v>
      </c>
      <c r="K65" s="70" t="s">
        <v>71</v>
      </c>
      <c r="L65" s="70" t="s">
        <v>71</v>
      </c>
      <c r="M65" s="70" t="s">
        <v>71</v>
      </c>
      <c r="N65" s="70" t="s">
        <v>71</v>
      </c>
      <c r="O65" s="70" t="s">
        <v>71</v>
      </c>
      <c r="P65" s="70" t="s">
        <v>71</v>
      </c>
      <c r="Q65" s="70" t="s">
        <v>71</v>
      </c>
      <c r="R65" s="70" t="s">
        <v>71</v>
      </c>
      <c r="S65" s="70" t="s">
        <v>71</v>
      </c>
      <c r="T65" s="70" t="s">
        <v>71</v>
      </c>
      <c r="U65" s="70" t="s">
        <v>71</v>
      </c>
      <c r="V65" s="70" t="s">
        <v>71</v>
      </c>
      <c r="W65" s="70" t="s">
        <v>71</v>
      </c>
      <c r="X65" s="70" t="s">
        <v>71</v>
      </c>
      <c r="Y65" s="70" t="s">
        <v>71</v>
      </c>
      <c r="Z65" s="70" t="s">
        <v>71</v>
      </c>
      <c r="AA65" s="70" t="s">
        <v>71</v>
      </c>
      <c r="AB65" s="70" t="s">
        <v>71</v>
      </c>
      <c r="AC65" s="70" t="s">
        <v>71</v>
      </c>
      <c r="AD65" s="70" t="s">
        <v>71</v>
      </c>
      <c r="AE65" s="70" t="s">
        <v>71</v>
      </c>
      <c r="AF65" s="70" t="s">
        <v>71</v>
      </c>
      <c r="AG65" s="70" t="s">
        <v>71</v>
      </c>
      <c r="AH65" s="70" t="s">
        <v>71</v>
      </c>
      <c r="AI65" s="70" t="s">
        <v>71</v>
      </c>
      <c r="AJ65" s="60"/>
      <c r="AL65" t="str">
        <f t="shared" ca="1" si="0"/>
        <v xml:space="preserve">    (U1)ALERT_REQ_C_EPB_TT_ATOFF_</v>
      </c>
      <c r="AR65" s="72" t="str">
        <f t="shared" si="3"/>
        <v/>
      </c>
      <c r="AS65" s="72" t="str">
        <f t="shared" si="4"/>
        <v/>
      </c>
      <c r="AT65" s="72" t="str">
        <f t="shared" si="1"/>
        <v/>
      </c>
    </row>
    <row r="66" spans="1:46">
      <c r="B66" s="145"/>
      <c r="C66" s="56">
        <f t="shared" si="2"/>
        <v>60</v>
      </c>
      <c r="D66" s="70" t="s">
        <v>71</v>
      </c>
      <c r="E66" s="70" t="s">
        <v>71</v>
      </c>
      <c r="F66" s="70" t="s">
        <v>71</v>
      </c>
      <c r="G66" s="70" t="s">
        <v>71</v>
      </c>
      <c r="H66" s="70" t="s">
        <v>71</v>
      </c>
      <c r="I66" s="70" t="s">
        <v>71</v>
      </c>
      <c r="J66" s="70" t="s">
        <v>71</v>
      </c>
      <c r="K66" s="70" t="s">
        <v>71</v>
      </c>
      <c r="L66" s="70" t="s">
        <v>71</v>
      </c>
      <c r="M66" s="70" t="s">
        <v>71</v>
      </c>
      <c r="N66" s="70" t="s">
        <v>71</v>
      </c>
      <c r="O66" s="70" t="s">
        <v>71</v>
      </c>
      <c r="P66" s="70" t="s">
        <v>71</v>
      </c>
      <c r="Q66" s="70" t="s">
        <v>71</v>
      </c>
      <c r="R66" s="70" t="s">
        <v>71</v>
      </c>
      <c r="S66" s="70" t="s">
        <v>71</v>
      </c>
      <c r="T66" s="70" t="s">
        <v>71</v>
      </c>
      <c r="U66" s="70" t="s">
        <v>71</v>
      </c>
      <c r="V66" s="70" t="s">
        <v>71</v>
      </c>
      <c r="W66" s="70" t="s">
        <v>71</v>
      </c>
      <c r="X66" s="70" t="s">
        <v>71</v>
      </c>
      <c r="Y66" s="70" t="s">
        <v>71</v>
      </c>
      <c r="Z66" s="70" t="s">
        <v>71</v>
      </c>
      <c r="AA66" s="70" t="s">
        <v>71</v>
      </c>
      <c r="AB66" s="70" t="s">
        <v>71</v>
      </c>
      <c r="AC66" s="70" t="s">
        <v>71</v>
      </c>
      <c r="AD66" s="70" t="s">
        <v>71</v>
      </c>
      <c r="AE66" s="70" t="s">
        <v>71</v>
      </c>
      <c r="AF66" s="70" t="s">
        <v>71</v>
      </c>
      <c r="AG66" s="70" t="s">
        <v>71</v>
      </c>
      <c r="AH66" s="70" t="s">
        <v>71</v>
      </c>
      <c r="AI66" s="70" t="s">
        <v>71</v>
      </c>
      <c r="AJ66" s="60"/>
      <c r="AL66" t="str">
        <f t="shared" ca="1" si="0"/>
        <v xml:space="preserve">    (U1)ALERT_REQ_C_EPB_TT_ATOFF_</v>
      </c>
      <c r="AR66" s="72" t="str">
        <f t="shared" si="3"/>
        <v/>
      </c>
      <c r="AS66" s="72" t="str">
        <f t="shared" si="4"/>
        <v/>
      </c>
      <c r="AT66" s="72" t="str">
        <f t="shared" si="1"/>
        <v/>
      </c>
    </row>
    <row r="67" spans="1:46">
      <c r="B67" s="145"/>
      <c r="C67" s="56">
        <f t="shared" si="2"/>
        <v>61</v>
      </c>
      <c r="D67" s="70" t="s">
        <v>71</v>
      </c>
      <c r="E67" s="70" t="s">
        <v>71</v>
      </c>
      <c r="F67" s="70" t="s">
        <v>71</v>
      </c>
      <c r="G67" s="70" t="s">
        <v>71</v>
      </c>
      <c r="H67" s="70" t="s">
        <v>71</v>
      </c>
      <c r="I67" s="70" t="s">
        <v>71</v>
      </c>
      <c r="J67" s="70" t="s">
        <v>71</v>
      </c>
      <c r="K67" s="70" t="s">
        <v>71</v>
      </c>
      <c r="L67" s="70" t="s">
        <v>71</v>
      </c>
      <c r="M67" s="70" t="s">
        <v>71</v>
      </c>
      <c r="N67" s="70" t="s">
        <v>71</v>
      </c>
      <c r="O67" s="70" t="s">
        <v>71</v>
      </c>
      <c r="P67" s="70" t="s">
        <v>71</v>
      </c>
      <c r="Q67" s="70" t="s">
        <v>71</v>
      </c>
      <c r="R67" s="70" t="s">
        <v>71</v>
      </c>
      <c r="S67" s="70" t="s">
        <v>71</v>
      </c>
      <c r="T67" s="70" t="s">
        <v>71</v>
      </c>
      <c r="U67" s="70" t="s">
        <v>71</v>
      </c>
      <c r="V67" s="70" t="s">
        <v>71</v>
      </c>
      <c r="W67" s="70" t="s">
        <v>71</v>
      </c>
      <c r="X67" s="70" t="s">
        <v>71</v>
      </c>
      <c r="Y67" s="70" t="s">
        <v>71</v>
      </c>
      <c r="Z67" s="70" t="s">
        <v>71</v>
      </c>
      <c r="AA67" s="70" t="s">
        <v>71</v>
      </c>
      <c r="AB67" s="70" t="s">
        <v>71</v>
      </c>
      <c r="AC67" s="70" t="s">
        <v>71</v>
      </c>
      <c r="AD67" s="70" t="s">
        <v>71</v>
      </c>
      <c r="AE67" s="70" t="s">
        <v>71</v>
      </c>
      <c r="AF67" s="70" t="s">
        <v>71</v>
      </c>
      <c r="AG67" s="70" t="s">
        <v>71</v>
      </c>
      <c r="AH67" s="70" t="s">
        <v>71</v>
      </c>
      <c r="AI67" s="70" t="s">
        <v>71</v>
      </c>
      <c r="AJ67" s="60"/>
      <c r="AL67" t="str">
        <f t="shared" ca="1" si="0"/>
        <v xml:space="preserve">    (U1)ALERT_REQ_C_EPB_TT_ATOFF_</v>
      </c>
      <c r="AR67" s="72" t="str">
        <f t="shared" si="3"/>
        <v/>
      </c>
      <c r="AS67" s="72" t="str">
        <f t="shared" si="4"/>
        <v/>
      </c>
      <c r="AT67" s="72" t="str">
        <f t="shared" si="1"/>
        <v/>
      </c>
    </row>
    <row r="68" spans="1:46">
      <c r="B68" s="145"/>
      <c r="C68" s="56">
        <f t="shared" si="2"/>
        <v>62</v>
      </c>
      <c r="D68" s="70" t="s">
        <v>71</v>
      </c>
      <c r="E68" s="70" t="s">
        <v>71</v>
      </c>
      <c r="F68" s="70" t="s">
        <v>71</v>
      </c>
      <c r="G68" s="70" t="s">
        <v>71</v>
      </c>
      <c r="H68" s="70" t="s">
        <v>71</v>
      </c>
      <c r="I68" s="70" t="s">
        <v>71</v>
      </c>
      <c r="J68" s="70" t="s">
        <v>71</v>
      </c>
      <c r="K68" s="70" t="s">
        <v>71</v>
      </c>
      <c r="L68" s="70" t="s">
        <v>71</v>
      </c>
      <c r="M68" s="70" t="s">
        <v>71</v>
      </c>
      <c r="N68" s="70" t="s">
        <v>71</v>
      </c>
      <c r="O68" s="70" t="s">
        <v>71</v>
      </c>
      <c r="P68" s="70" t="s">
        <v>71</v>
      </c>
      <c r="Q68" s="70" t="s">
        <v>71</v>
      </c>
      <c r="R68" s="70" t="s">
        <v>71</v>
      </c>
      <c r="S68" s="70" t="s">
        <v>71</v>
      </c>
      <c r="T68" s="70" t="s">
        <v>71</v>
      </c>
      <c r="U68" s="70" t="s">
        <v>71</v>
      </c>
      <c r="V68" s="70" t="s">
        <v>71</v>
      </c>
      <c r="W68" s="70" t="s">
        <v>71</v>
      </c>
      <c r="X68" s="70" t="s">
        <v>71</v>
      </c>
      <c r="Y68" s="70" t="s">
        <v>71</v>
      </c>
      <c r="Z68" s="70" t="s">
        <v>71</v>
      </c>
      <c r="AA68" s="70" t="s">
        <v>71</v>
      </c>
      <c r="AB68" s="70" t="s">
        <v>71</v>
      </c>
      <c r="AC68" s="70" t="s">
        <v>71</v>
      </c>
      <c r="AD68" s="70" t="s">
        <v>71</v>
      </c>
      <c r="AE68" s="70" t="s">
        <v>71</v>
      </c>
      <c r="AF68" s="70" t="s">
        <v>71</v>
      </c>
      <c r="AG68" s="70" t="s">
        <v>71</v>
      </c>
      <c r="AH68" s="70" t="s">
        <v>71</v>
      </c>
      <c r="AI68" s="70" t="s">
        <v>71</v>
      </c>
      <c r="AJ68" s="60"/>
      <c r="AL68" t="str">
        <f t="shared" ca="1" si="0"/>
        <v xml:space="preserve">    (U1)ALERT_REQ_C_EPB_TT_ATOFF_</v>
      </c>
      <c r="AR68" s="72" t="str">
        <f t="shared" si="3"/>
        <v/>
      </c>
      <c r="AS68" s="72" t="str">
        <f t="shared" si="4"/>
        <v/>
      </c>
      <c r="AT68" s="72" t="str">
        <f t="shared" si="1"/>
        <v/>
      </c>
    </row>
    <row r="69" spans="1:46">
      <c r="B69" s="146"/>
      <c r="C69" s="56">
        <f t="shared" si="2"/>
        <v>63</v>
      </c>
      <c r="D69" s="70" t="s">
        <v>71</v>
      </c>
      <c r="E69" s="70" t="s">
        <v>71</v>
      </c>
      <c r="F69" s="70" t="s">
        <v>71</v>
      </c>
      <c r="G69" s="70" t="s">
        <v>71</v>
      </c>
      <c r="H69" s="70" t="s">
        <v>71</v>
      </c>
      <c r="I69" s="70" t="s">
        <v>71</v>
      </c>
      <c r="J69" s="70" t="s">
        <v>71</v>
      </c>
      <c r="K69" s="70" t="s">
        <v>71</v>
      </c>
      <c r="L69" s="70" t="s">
        <v>71</v>
      </c>
      <c r="M69" s="70" t="s">
        <v>71</v>
      </c>
      <c r="N69" s="70" t="s">
        <v>71</v>
      </c>
      <c r="O69" s="70" t="s">
        <v>71</v>
      </c>
      <c r="P69" s="70" t="s">
        <v>71</v>
      </c>
      <c r="Q69" s="70" t="s">
        <v>71</v>
      </c>
      <c r="R69" s="70" t="s">
        <v>71</v>
      </c>
      <c r="S69" s="70" t="s">
        <v>71</v>
      </c>
      <c r="T69" s="70" t="s">
        <v>71</v>
      </c>
      <c r="U69" s="70" t="s">
        <v>71</v>
      </c>
      <c r="V69" s="70" t="s">
        <v>71</v>
      </c>
      <c r="W69" s="70" t="s">
        <v>71</v>
      </c>
      <c r="X69" s="70" t="s">
        <v>71</v>
      </c>
      <c r="Y69" s="70" t="s">
        <v>71</v>
      </c>
      <c r="Z69" s="70" t="s">
        <v>71</v>
      </c>
      <c r="AA69" s="70" t="s">
        <v>71</v>
      </c>
      <c r="AB69" s="70" t="s">
        <v>71</v>
      </c>
      <c r="AC69" s="70" t="s">
        <v>71</v>
      </c>
      <c r="AD69" s="70" t="s">
        <v>71</v>
      </c>
      <c r="AE69" s="70" t="s">
        <v>71</v>
      </c>
      <c r="AF69" s="70" t="s">
        <v>71</v>
      </c>
      <c r="AG69" s="70" t="s">
        <v>71</v>
      </c>
      <c r="AH69" s="70" t="s">
        <v>71</v>
      </c>
      <c r="AI69" s="70" t="s">
        <v>71</v>
      </c>
      <c r="AJ69" s="60"/>
      <c r="AL69" t="str">
        <f t="shared" ca="1" si="0"/>
        <v xml:space="preserve">    (U1)ALERT_REQ_C_EPB_TT_ATOFF_</v>
      </c>
      <c r="AR69" s="72" t="str">
        <f t="shared" si="3"/>
        <v/>
      </c>
      <c r="AS69" s="72" t="str">
        <f t="shared" si="4"/>
        <v/>
      </c>
      <c r="AT69" s="72" t="str">
        <f t="shared" si="1"/>
        <v/>
      </c>
    </row>
    <row r="70" spans="1:46" ht="14.25" thickBot="1">
      <c r="A70" s="65" t="s">
        <v>68</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47" t="str">
        <f ca="1">IF(B6&lt;&gt;"",B6,"")</f>
        <v>Table TT_ATOFF</v>
      </c>
      <c r="C71" s="56">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0</v>
      </c>
      <c r="AJ71" s="56" t="str">
        <f t="shared" ref="AJ71:AJ134" si="7">IF(AJ6&lt;&gt;"",AJ6,"")</f>
        <v>UNKNOWN</v>
      </c>
      <c r="AK71" s="69"/>
      <c r="AL71" s="69" t="str">
        <f>BIN2HEX(AB71&amp;AC71&amp;AD71&amp;AE71&amp;AF71&amp;AG71&amp;AH71&amp;AI71,2)</f>
        <v>00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5"/>
      <c r="C72" s="56">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0</v>
      </c>
      <c r="AI72" s="137">
        <f t="shared" si="6"/>
        <v>1</v>
      </c>
      <c r="AJ72" s="56" t="str">
        <f t="shared" si="7"/>
        <v>UNKNOWN</v>
      </c>
      <c r="AK72" s="69"/>
      <c r="AL72" s="69" t="str">
        <f t="shared" ref="AL72:AL134" si="10">BIN2HEX(AB72&amp;AC72&amp;AD72&amp;AE72&amp;AF72&amp;AG72&amp;AH72&amp;AI72,2)</f>
        <v>01</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(U4)0x00000001U,                                                           /* 01 UNKNOWN                                         */</v>
      </c>
    </row>
    <row r="73" spans="1:46">
      <c r="B73" s="145"/>
      <c r="C73" s="56">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1</v>
      </c>
      <c r="AI73" s="137">
        <f t="shared" si="6"/>
        <v>0</v>
      </c>
      <c r="AJ73" s="56" t="str">
        <f t="shared" si="7"/>
        <v>UNKNOWN</v>
      </c>
      <c r="AK73" s="69"/>
      <c r="AL73" s="69" t="str">
        <f t="shared" si="10"/>
        <v>02</v>
      </c>
      <c r="AM73" s="71" t="str">
        <f t="shared" si="11"/>
        <v>00</v>
      </c>
      <c r="AN73" s="71" t="str">
        <f t="shared" si="12"/>
        <v>00</v>
      </c>
      <c r="AO73" s="71" t="str">
        <f t="shared" si="13"/>
        <v>00</v>
      </c>
      <c r="AQ73" t="str">
        <f t="shared" si="8"/>
        <v xml:space="preserve">    (U4)0x00000002U,                                                           /* 02 UNKNOWN                                         */</v>
      </c>
    </row>
    <row r="74" spans="1:46">
      <c r="B74" s="145"/>
      <c r="C74" s="56">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0</v>
      </c>
      <c r="AG74" s="137">
        <f t="shared" si="6"/>
        <v>0</v>
      </c>
      <c r="AH74" s="137">
        <f t="shared" si="6"/>
        <v>1</v>
      </c>
      <c r="AI74" s="137">
        <f t="shared" si="6"/>
        <v>1</v>
      </c>
      <c r="AJ74" s="56" t="str">
        <f t="shared" si="7"/>
        <v>UNKNOWN</v>
      </c>
      <c r="AK74" s="69"/>
      <c r="AL74" s="69" t="str">
        <f t="shared" si="10"/>
        <v>03</v>
      </c>
      <c r="AM74" s="71" t="str">
        <f t="shared" si="11"/>
        <v>00</v>
      </c>
      <c r="AN74" s="71" t="str">
        <f t="shared" si="12"/>
        <v>00</v>
      </c>
      <c r="AO74" s="71" t="str">
        <f t="shared" si="13"/>
        <v>00</v>
      </c>
      <c r="AQ74" t="str">
        <f t="shared" si="8"/>
        <v xml:space="preserve">    (U4)0x00000003U,                                                           /* 03 UNKNOWN                                         */</v>
      </c>
    </row>
    <row r="75" spans="1:46">
      <c r="B75" s="145"/>
      <c r="C75" s="56">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0</v>
      </c>
      <c r="AG75" s="137">
        <f t="shared" si="6"/>
        <v>1</v>
      </c>
      <c r="AH75" s="137">
        <f t="shared" si="6"/>
        <v>0</v>
      </c>
      <c r="AI75" s="137">
        <f t="shared" si="6"/>
        <v>0</v>
      </c>
      <c r="AJ75" s="56" t="str">
        <f t="shared" si="7"/>
        <v>UNKNOWN</v>
      </c>
      <c r="AK75" s="69"/>
      <c r="AL75" s="69" t="str">
        <f t="shared" si="10"/>
        <v>04</v>
      </c>
      <c r="AM75" s="71" t="str">
        <f t="shared" si="11"/>
        <v>00</v>
      </c>
      <c r="AN75" s="71" t="str">
        <f t="shared" si="12"/>
        <v>00</v>
      </c>
      <c r="AO75" s="71" t="str">
        <f t="shared" si="13"/>
        <v>00</v>
      </c>
      <c r="AQ75" t="str">
        <f t="shared" si="8"/>
        <v xml:space="preserve">    (U4)0x00000004U,                                                           /* 04 UNKNOWN                                         */</v>
      </c>
    </row>
    <row r="76" spans="1:46">
      <c r="B76" s="145"/>
      <c r="C76" s="56">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0</v>
      </c>
      <c r="AG76" s="137">
        <f t="shared" si="6"/>
        <v>1</v>
      </c>
      <c r="AH76" s="137">
        <f t="shared" si="6"/>
        <v>0</v>
      </c>
      <c r="AI76" s="137">
        <f t="shared" si="6"/>
        <v>1</v>
      </c>
      <c r="AJ76" s="56" t="str">
        <f t="shared" si="7"/>
        <v>UNKNOWN</v>
      </c>
      <c r="AK76" s="69"/>
      <c r="AL76" s="69" t="str">
        <f t="shared" si="10"/>
        <v>05</v>
      </c>
      <c r="AM76" s="71" t="str">
        <f t="shared" si="11"/>
        <v>00</v>
      </c>
      <c r="AN76" s="71" t="str">
        <f t="shared" si="12"/>
        <v>00</v>
      </c>
      <c r="AO76" s="71" t="str">
        <f t="shared" si="13"/>
        <v>00</v>
      </c>
      <c r="AQ76" t="str">
        <f t="shared" si="8"/>
        <v xml:space="preserve">    (U4)0x00000005U,                                                           /* 05 UNKNOWN                                         */</v>
      </c>
    </row>
    <row r="77" spans="1:46">
      <c r="B77" s="145"/>
      <c r="C77" s="56">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1</v>
      </c>
      <c r="AH77" s="137">
        <f t="shared" si="6"/>
        <v>1</v>
      </c>
      <c r="AI77" s="137">
        <f t="shared" si="6"/>
        <v>0</v>
      </c>
      <c r="AJ77" s="56" t="str">
        <f t="shared" si="7"/>
        <v>UNKNOWN</v>
      </c>
      <c r="AK77" s="69"/>
      <c r="AL77" s="69" t="str">
        <f t="shared" si="10"/>
        <v>06</v>
      </c>
      <c r="AM77" s="71" t="str">
        <f t="shared" si="11"/>
        <v>00</v>
      </c>
      <c r="AN77" s="71" t="str">
        <f t="shared" si="12"/>
        <v>00</v>
      </c>
      <c r="AO77" s="71" t="str">
        <f t="shared" si="13"/>
        <v>00</v>
      </c>
      <c r="AQ77" t="str">
        <f t="shared" si="8"/>
        <v xml:space="preserve">    (U4)0x00000006U,                                                           /* 06 UNKNOWN                                         */</v>
      </c>
    </row>
    <row r="78" spans="1:46">
      <c r="B78" s="145"/>
      <c r="C78" s="56">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1</v>
      </c>
      <c r="AH78" s="137">
        <f t="shared" si="6"/>
        <v>1</v>
      </c>
      <c r="AI78" s="137">
        <f t="shared" ref="AI78" si="14">IF(AI13=1,1,0)</f>
        <v>1</v>
      </c>
      <c r="AJ78" s="56" t="str">
        <f t="shared" si="7"/>
        <v>UNKNOWN</v>
      </c>
      <c r="AK78" s="69"/>
      <c r="AL78" s="69" t="str">
        <f t="shared" si="10"/>
        <v>07</v>
      </c>
      <c r="AM78" s="71" t="str">
        <f t="shared" si="11"/>
        <v>00</v>
      </c>
      <c r="AN78" s="71" t="str">
        <f t="shared" si="12"/>
        <v>00</v>
      </c>
      <c r="AO78" s="71" t="str">
        <f t="shared" si="13"/>
        <v>00</v>
      </c>
      <c r="AQ78" t="str">
        <f t="shared" si="8"/>
        <v xml:space="preserve">    (U4)0x00000007U,                                                           /* 07 UNKNOWN                                         */</v>
      </c>
    </row>
    <row r="79" spans="1:46">
      <c r="B79" s="145"/>
      <c r="C79" s="56">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1</v>
      </c>
      <c r="AG79" s="137">
        <f t="shared" si="15"/>
        <v>0</v>
      </c>
      <c r="AH79" s="137">
        <f t="shared" si="15"/>
        <v>0</v>
      </c>
      <c r="AI79" s="137">
        <f t="shared" si="15"/>
        <v>0</v>
      </c>
      <c r="AJ79" s="56" t="str">
        <f t="shared" si="7"/>
        <v>UNKNOWN</v>
      </c>
      <c r="AK79" s="69"/>
      <c r="AL79" s="69" t="str">
        <f t="shared" si="10"/>
        <v>08</v>
      </c>
      <c r="AM79" s="71" t="str">
        <f t="shared" si="11"/>
        <v>00</v>
      </c>
      <c r="AN79" s="71" t="str">
        <f t="shared" si="12"/>
        <v>00</v>
      </c>
      <c r="AO79" s="71" t="str">
        <f t="shared" si="13"/>
        <v>00</v>
      </c>
      <c r="AQ79" t="str">
        <f t="shared" si="8"/>
        <v xml:space="preserve">    (U4)0x00000008U,                                                           /* 08 UNKNOWN                                         */</v>
      </c>
    </row>
    <row r="80" spans="1:46">
      <c r="B80" s="145"/>
      <c r="C80" s="56">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1</v>
      </c>
      <c r="AG80" s="137">
        <f t="shared" si="15"/>
        <v>0</v>
      </c>
      <c r="AH80" s="137">
        <f t="shared" si="15"/>
        <v>0</v>
      </c>
      <c r="AI80" s="137">
        <f t="shared" si="15"/>
        <v>1</v>
      </c>
      <c r="AJ80" s="56" t="str">
        <f t="shared" si="7"/>
        <v>UNKNOWN</v>
      </c>
      <c r="AK80" s="69"/>
      <c r="AL80" s="69" t="str">
        <f t="shared" si="10"/>
        <v>09</v>
      </c>
      <c r="AM80" s="71" t="str">
        <f t="shared" si="11"/>
        <v>00</v>
      </c>
      <c r="AN80" s="71" t="str">
        <f t="shared" si="12"/>
        <v>00</v>
      </c>
      <c r="AO80" s="71" t="str">
        <f t="shared" si="13"/>
        <v>00</v>
      </c>
      <c r="AQ80" t="str">
        <f t="shared" si="8"/>
        <v xml:space="preserve">    (U4)0x00000009U,                                                           /* 09 UNKNOWN                                         */</v>
      </c>
    </row>
    <row r="81" spans="2:43">
      <c r="B81" s="145"/>
      <c r="C81" s="56">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1</v>
      </c>
      <c r="AG81" s="137">
        <f t="shared" si="15"/>
        <v>0</v>
      </c>
      <c r="AH81" s="137">
        <f t="shared" si="15"/>
        <v>1</v>
      </c>
      <c r="AI81" s="137">
        <f t="shared" si="15"/>
        <v>0</v>
      </c>
      <c r="AJ81" s="56" t="str">
        <f t="shared" si="7"/>
        <v>UNKNOWN</v>
      </c>
      <c r="AK81" s="69"/>
      <c r="AL81" s="69" t="str">
        <f t="shared" si="10"/>
        <v>0A</v>
      </c>
      <c r="AM81" s="71" t="str">
        <f t="shared" si="11"/>
        <v>00</v>
      </c>
      <c r="AN81" s="71" t="str">
        <f t="shared" si="12"/>
        <v>00</v>
      </c>
      <c r="AO81" s="71" t="str">
        <f t="shared" si="13"/>
        <v>00</v>
      </c>
      <c r="AQ81" t="str">
        <f t="shared" si="8"/>
        <v xml:space="preserve">    (U4)0x0000000AU,                                                           /* 10 UNKNOWN                                         */</v>
      </c>
    </row>
    <row r="82" spans="2:43">
      <c r="B82" s="145"/>
      <c r="C82" s="56">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1</v>
      </c>
      <c r="AG82" s="137">
        <f t="shared" si="15"/>
        <v>0</v>
      </c>
      <c r="AH82" s="137">
        <f t="shared" si="15"/>
        <v>1</v>
      </c>
      <c r="AI82" s="137">
        <f t="shared" si="15"/>
        <v>1</v>
      </c>
      <c r="AJ82" s="56" t="str">
        <f t="shared" si="7"/>
        <v>UNKNOWN</v>
      </c>
      <c r="AK82" s="69"/>
      <c r="AL82" s="69" t="str">
        <f t="shared" si="10"/>
        <v>0B</v>
      </c>
      <c r="AM82" s="71" t="str">
        <f t="shared" si="11"/>
        <v>00</v>
      </c>
      <c r="AN82" s="71" t="str">
        <f t="shared" si="12"/>
        <v>00</v>
      </c>
      <c r="AO82" s="71" t="str">
        <f t="shared" si="13"/>
        <v>00</v>
      </c>
      <c r="AQ82" t="str">
        <f t="shared" si="8"/>
        <v xml:space="preserve">    (U4)0x0000000BU,                                                           /* 11 UNKNOWN                                         */</v>
      </c>
    </row>
    <row r="83" spans="2:43">
      <c r="B83" s="145"/>
      <c r="C83" s="56">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0</v>
      </c>
      <c r="AG83" s="137">
        <f t="shared" si="15"/>
        <v>1</v>
      </c>
      <c r="AH83" s="137">
        <f t="shared" si="15"/>
        <v>0</v>
      </c>
      <c r="AI83" s="137">
        <f t="shared" si="15"/>
        <v>0</v>
      </c>
      <c r="AJ83" s="56" t="str">
        <f t="shared" si="7"/>
        <v>UNKNOWN</v>
      </c>
      <c r="AK83" s="69"/>
      <c r="AL83" s="69" t="str">
        <f t="shared" si="10"/>
        <v>04</v>
      </c>
      <c r="AM83" s="71" t="str">
        <f t="shared" si="11"/>
        <v>00</v>
      </c>
      <c r="AN83" s="71" t="str">
        <f t="shared" si="12"/>
        <v>00</v>
      </c>
      <c r="AO83" s="71" t="str">
        <f t="shared" si="13"/>
        <v>00</v>
      </c>
      <c r="AQ83" t="str">
        <f t="shared" si="8"/>
        <v xml:space="preserve">    (U4)0x00000004U,                                                           /* 12 UNKNOWN                                         */</v>
      </c>
    </row>
    <row r="84" spans="2:43">
      <c r="B84" s="145"/>
      <c r="C84" s="56">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0</v>
      </c>
      <c r="AG84" s="137">
        <f t="shared" si="15"/>
        <v>1</v>
      </c>
      <c r="AH84" s="137">
        <f t="shared" si="15"/>
        <v>0</v>
      </c>
      <c r="AI84" s="137">
        <f t="shared" si="15"/>
        <v>1</v>
      </c>
      <c r="AJ84" s="56" t="str">
        <f t="shared" si="7"/>
        <v>UNKNOWN</v>
      </c>
      <c r="AK84" s="69"/>
      <c r="AL84" s="69" t="str">
        <f t="shared" si="10"/>
        <v>05</v>
      </c>
      <c r="AM84" s="71" t="str">
        <f t="shared" si="11"/>
        <v>00</v>
      </c>
      <c r="AN84" s="71" t="str">
        <f t="shared" si="12"/>
        <v>00</v>
      </c>
      <c r="AO84" s="71" t="str">
        <f t="shared" si="13"/>
        <v>00</v>
      </c>
      <c r="AQ84" t="str">
        <f t="shared" si="8"/>
        <v xml:space="preserve">    (U4)0x00000005U,                                                           /* 13 UNKNOWN                                         */</v>
      </c>
    </row>
    <row r="85" spans="2:43">
      <c r="B85" s="145"/>
      <c r="C85" s="56">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0</v>
      </c>
      <c r="AG85" s="137">
        <f t="shared" si="15"/>
        <v>1</v>
      </c>
      <c r="AH85" s="137">
        <f t="shared" si="15"/>
        <v>1</v>
      </c>
      <c r="AI85" s="137">
        <f t="shared" si="15"/>
        <v>0</v>
      </c>
      <c r="AJ85" s="56" t="str">
        <f t="shared" si="7"/>
        <v>UNKNOWN</v>
      </c>
      <c r="AK85" s="69"/>
      <c r="AL85" s="69" t="str">
        <f t="shared" si="10"/>
        <v>06</v>
      </c>
      <c r="AM85" s="71" t="str">
        <f t="shared" si="11"/>
        <v>00</v>
      </c>
      <c r="AN85" s="71" t="str">
        <f t="shared" si="12"/>
        <v>00</v>
      </c>
      <c r="AO85" s="71" t="str">
        <f t="shared" si="13"/>
        <v>00</v>
      </c>
      <c r="AQ85" t="str">
        <f t="shared" si="8"/>
        <v xml:space="preserve">    (U4)0x00000006U,                                                           /* 14 UNKNOWN                                         */</v>
      </c>
    </row>
    <row r="86" spans="2:43">
      <c r="B86" s="145"/>
      <c r="C86" s="56">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0</v>
      </c>
      <c r="AG86" s="137">
        <f t="shared" si="15"/>
        <v>1</v>
      </c>
      <c r="AH86" s="137">
        <f t="shared" si="15"/>
        <v>1</v>
      </c>
      <c r="AI86" s="137">
        <f t="shared" ref="AI86" si="16">IF(AI21=1,1,0)</f>
        <v>1</v>
      </c>
      <c r="AJ86" s="56" t="str">
        <f t="shared" si="7"/>
        <v>UNKNOWN</v>
      </c>
      <c r="AK86" s="69"/>
      <c r="AL86" s="69" t="str">
        <f t="shared" si="10"/>
        <v>07</v>
      </c>
      <c r="AM86" s="71" t="str">
        <f t="shared" si="11"/>
        <v>00</v>
      </c>
      <c r="AN86" s="71" t="str">
        <f t="shared" si="12"/>
        <v>00</v>
      </c>
      <c r="AO86" s="71" t="str">
        <f t="shared" si="13"/>
        <v>00</v>
      </c>
      <c r="AQ86" t="str">
        <f t="shared" si="8"/>
        <v xml:space="preserve">    (U4)0x00000007U,                                                           /* 15 UNKNOWN                                         */</v>
      </c>
    </row>
    <row r="87" spans="2:43">
      <c r="B87" s="145"/>
      <c r="C87" s="56">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1</v>
      </c>
      <c r="AF87" s="137">
        <f t="shared" si="17"/>
        <v>0</v>
      </c>
      <c r="AG87" s="137">
        <f t="shared" si="17"/>
        <v>0</v>
      </c>
      <c r="AH87" s="137">
        <f t="shared" si="17"/>
        <v>0</v>
      </c>
      <c r="AI87" s="137">
        <f t="shared" si="17"/>
        <v>0</v>
      </c>
      <c r="AJ87" s="56" t="str">
        <f t="shared" si="7"/>
        <v>UNKNOWN</v>
      </c>
      <c r="AK87" s="69"/>
      <c r="AL87" s="69" t="str">
        <f t="shared" si="10"/>
        <v>10</v>
      </c>
      <c r="AM87" s="71" t="str">
        <f t="shared" si="11"/>
        <v>00</v>
      </c>
      <c r="AN87" s="71" t="str">
        <f t="shared" si="12"/>
        <v>00</v>
      </c>
      <c r="AO87" s="71" t="str">
        <f t="shared" si="13"/>
        <v>00</v>
      </c>
      <c r="AQ87" t="str">
        <f t="shared" si="8"/>
        <v xml:space="preserve">    (U4)0x00000010U,                                                           /* 16 UNKNOWN                                         */</v>
      </c>
    </row>
    <row r="88" spans="2:43">
      <c r="B88" s="145"/>
      <c r="C88" s="56">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1</v>
      </c>
      <c r="AF88" s="137">
        <f t="shared" si="17"/>
        <v>0</v>
      </c>
      <c r="AG88" s="137">
        <f t="shared" si="17"/>
        <v>0</v>
      </c>
      <c r="AH88" s="137">
        <f t="shared" si="17"/>
        <v>0</v>
      </c>
      <c r="AI88" s="137">
        <f t="shared" si="17"/>
        <v>1</v>
      </c>
      <c r="AJ88" s="56" t="str">
        <f t="shared" si="7"/>
        <v>TT_ON</v>
      </c>
      <c r="AK88" s="69"/>
      <c r="AL88" s="69" t="str">
        <f t="shared" si="10"/>
        <v>11</v>
      </c>
      <c r="AM88" s="71" t="str">
        <f t="shared" si="11"/>
        <v>00</v>
      </c>
      <c r="AN88" s="71" t="str">
        <f t="shared" si="12"/>
        <v>00</v>
      </c>
      <c r="AO88" s="71" t="str">
        <f t="shared" si="13"/>
        <v>00</v>
      </c>
      <c r="AQ88" t="str">
        <f t="shared" si="8"/>
        <v xml:space="preserve">    (U4)0x00000011U,                                                           /* 17 TT_ON                                           */</v>
      </c>
    </row>
    <row r="89" spans="2:43">
      <c r="B89" s="145"/>
      <c r="C89" s="56">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1</v>
      </c>
      <c r="AF89" s="137">
        <f t="shared" si="17"/>
        <v>0</v>
      </c>
      <c r="AG89" s="137">
        <f t="shared" si="17"/>
        <v>0</v>
      </c>
      <c r="AH89" s="137">
        <f t="shared" si="17"/>
        <v>1</v>
      </c>
      <c r="AI89" s="137">
        <f t="shared" si="17"/>
        <v>0</v>
      </c>
      <c r="AJ89" s="56" t="str">
        <f t="shared" si="7"/>
        <v>TT_ON</v>
      </c>
      <c r="AK89" s="69"/>
      <c r="AL89" s="69" t="str">
        <f t="shared" si="10"/>
        <v>12</v>
      </c>
      <c r="AM89" s="71" t="str">
        <f t="shared" si="11"/>
        <v>00</v>
      </c>
      <c r="AN89" s="71" t="str">
        <f t="shared" si="12"/>
        <v>00</v>
      </c>
      <c r="AO89" s="71" t="str">
        <f t="shared" si="13"/>
        <v>00</v>
      </c>
      <c r="AQ89" t="str">
        <f t="shared" si="8"/>
        <v xml:space="preserve">    (U4)0x00000012U,                                                           /* 18 TT_ON                                           */</v>
      </c>
    </row>
    <row r="90" spans="2:43">
      <c r="B90" s="145"/>
      <c r="C90" s="56">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1</v>
      </c>
      <c r="AF90" s="137">
        <f t="shared" si="17"/>
        <v>0</v>
      </c>
      <c r="AG90" s="137">
        <f t="shared" si="17"/>
        <v>0</v>
      </c>
      <c r="AH90" s="137">
        <f t="shared" si="17"/>
        <v>1</v>
      </c>
      <c r="AI90" s="137">
        <f t="shared" si="17"/>
        <v>1</v>
      </c>
      <c r="AJ90" s="56" t="str">
        <f t="shared" si="7"/>
        <v>UNKNOWN</v>
      </c>
      <c r="AK90" s="69"/>
      <c r="AL90" s="69" t="str">
        <f t="shared" si="10"/>
        <v>13</v>
      </c>
      <c r="AM90" s="71" t="str">
        <f t="shared" si="11"/>
        <v>00</v>
      </c>
      <c r="AN90" s="71" t="str">
        <f t="shared" si="12"/>
        <v>00</v>
      </c>
      <c r="AO90" s="71" t="str">
        <f t="shared" si="13"/>
        <v>00</v>
      </c>
      <c r="AQ90" t="str">
        <f t="shared" si="8"/>
        <v xml:space="preserve">    (U4)0x00000013U,                                                           /* 19 UNKNOWN                                         */</v>
      </c>
    </row>
    <row r="91" spans="2:43">
      <c r="B91" s="145"/>
      <c r="C91" s="56">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1</v>
      </c>
      <c r="AF91" s="137">
        <f t="shared" si="17"/>
        <v>0</v>
      </c>
      <c r="AG91" s="137">
        <f t="shared" si="17"/>
        <v>1</v>
      </c>
      <c r="AH91" s="137">
        <f t="shared" si="17"/>
        <v>0</v>
      </c>
      <c r="AI91" s="137">
        <f t="shared" si="17"/>
        <v>0</v>
      </c>
      <c r="AJ91" s="56" t="str">
        <f t="shared" si="7"/>
        <v>UNKNOWN</v>
      </c>
      <c r="AK91" s="69"/>
      <c r="AL91" s="69" t="str">
        <f t="shared" si="10"/>
        <v>14</v>
      </c>
      <c r="AM91" s="71" t="str">
        <f t="shared" si="11"/>
        <v>00</v>
      </c>
      <c r="AN91" s="71" t="str">
        <f t="shared" si="12"/>
        <v>00</v>
      </c>
      <c r="AO91" s="71" t="str">
        <f t="shared" si="13"/>
        <v>00</v>
      </c>
      <c r="AQ91" t="str">
        <f t="shared" si="8"/>
        <v xml:space="preserve">    (U4)0x00000014U,                                                           /* 20 UNKNOWN                                         */</v>
      </c>
    </row>
    <row r="92" spans="2:43">
      <c r="B92" s="145"/>
      <c r="C92" s="56">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1</v>
      </c>
      <c r="AF92" s="137">
        <f t="shared" si="17"/>
        <v>0</v>
      </c>
      <c r="AG92" s="137">
        <f t="shared" si="17"/>
        <v>1</v>
      </c>
      <c r="AH92" s="137">
        <f t="shared" si="17"/>
        <v>0</v>
      </c>
      <c r="AI92" s="137">
        <f t="shared" si="17"/>
        <v>1</v>
      </c>
      <c r="AJ92" s="56" t="str">
        <f t="shared" si="7"/>
        <v>UNKNOWN</v>
      </c>
      <c r="AK92" s="69"/>
      <c r="AL92" s="69" t="str">
        <f t="shared" si="10"/>
        <v>15</v>
      </c>
      <c r="AM92" s="71" t="str">
        <f t="shared" si="11"/>
        <v>00</v>
      </c>
      <c r="AN92" s="71" t="str">
        <f t="shared" si="12"/>
        <v>00</v>
      </c>
      <c r="AO92" s="71" t="str">
        <f t="shared" si="13"/>
        <v>00</v>
      </c>
      <c r="AQ92" t="str">
        <f t="shared" si="8"/>
        <v xml:space="preserve">    (U4)0x00000015U,                                                           /* 21 UNKNOWN                                         */</v>
      </c>
    </row>
    <row r="93" spans="2:43">
      <c r="B93" s="145"/>
      <c r="C93" s="56">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1</v>
      </c>
      <c r="AF93" s="137">
        <f t="shared" si="17"/>
        <v>0</v>
      </c>
      <c r="AG93" s="137">
        <f t="shared" si="17"/>
        <v>1</v>
      </c>
      <c r="AH93" s="137">
        <f t="shared" si="17"/>
        <v>1</v>
      </c>
      <c r="AI93" s="137">
        <f t="shared" si="17"/>
        <v>0</v>
      </c>
      <c r="AJ93" s="56" t="str">
        <f t="shared" si="7"/>
        <v>UNKNOWN</v>
      </c>
      <c r="AK93" s="69"/>
      <c r="AL93" s="69" t="str">
        <f t="shared" si="10"/>
        <v>16</v>
      </c>
      <c r="AM93" s="71" t="str">
        <f t="shared" si="11"/>
        <v>00</v>
      </c>
      <c r="AN93" s="71" t="str">
        <f t="shared" si="12"/>
        <v>00</v>
      </c>
      <c r="AO93" s="71" t="str">
        <f t="shared" si="13"/>
        <v>00</v>
      </c>
      <c r="AQ93" t="str">
        <f t="shared" si="8"/>
        <v xml:space="preserve">    (U4)0x00000016U,                                                           /* 22 UNKNOWN                                         */</v>
      </c>
    </row>
    <row r="94" spans="2:43">
      <c r="B94" s="145"/>
      <c r="C94" s="56">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1</v>
      </c>
      <c r="AF94" s="137">
        <f t="shared" si="17"/>
        <v>0</v>
      </c>
      <c r="AG94" s="137">
        <f t="shared" si="17"/>
        <v>1</v>
      </c>
      <c r="AH94" s="137">
        <f t="shared" si="17"/>
        <v>1</v>
      </c>
      <c r="AI94" s="137">
        <f t="shared" ref="AI94" si="18">IF(AI29=1,1,0)</f>
        <v>1</v>
      </c>
      <c r="AJ94" s="56" t="str">
        <f t="shared" si="7"/>
        <v>UNKNOWN</v>
      </c>
      <c r="AK94" s="69"/>
      <c r="AL94" s="69" t="str">
        <f t="shared" si="10"/>
        <v>17</v>
      </c>
      <c r="AM94" s="71" t="str">
        <f t="shared" si="11"/>
        <v>00</v>
      </c>
      <c r="AN94" s="71" t="str">
        <f t="shared" si="12"/>
        <v>00</v>
      </c>
      <c r="AO94" s="71" t="str">
        <f t="shared" si="13"/>
        <v>00</v>
      </c>
      <c r="AQ94" t="str">
        <f t="shared" si="8"/>
        <v xml:space="preserve">    (U4)0x00000017U,                                                           /* 23 UNKNOWN                                         */</v>
      </c>
    </row>
    <row r="95" spans="2:43">
      <c r="B95" s="145"/>
      <c r="C95" s="56">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1</v>
      </c>
      <c r="AF95" s="137">
        <f t="shared" si="19"/>
        <v>1</v>
      </c>
      <c r="AG95" s="137">
        <f t="shared" si="19"/>
        <v>0</v>
      </c>
      <c r="AH95" s="137">
        <f t="shared" si="19"/>
        <v>0</v>
      </c>
      <c r="AI95" s="137">
        <f t="shared" si="19"/>
        <v>0</v>
      </c>
      <c r="AJ95" s="56" t="str">
        <f t="shared" si="7"/>
        <v>UNKNOWN</v>
      </c>
      <c r="AK95" s="69"/>
      <c r="AL95" s="69" t="str">
        <f t="shared" si="10"/>
        <v>18</v>
      </c>
      <c r="AM95" s="71" t="str">
        <f t="shared" si="11"/>
        <v>00</v>
      </c>
      <c r="AN95" s="71" t="str">
        <f t="shared" si="12"/>
        <v>00</v>
      </c>
      <c r="AO95" s="71" t="str">
        <f t="shared" si="13"/>
        <v>00</v>
      </c>
      <c r="AQ95" t="str">
        <f t="shared" si="8"/>
        <v xml:space="preserve">    (U4)0x00000018U,                                                           /* 24 UNKNOWN                                         */</v>
      </c>
    </row>
    <row r="96" spans="2:43">
      <c r="B96" s="145"/>
      <c r="C96" s="56">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1</v>
      </c>
      <c r="AF96" s="137">
        <f t="shared" si="19"/>
        <v>1</v>
      </c>
      <c r="AG96" s="137">
        <f t="shared" si="19"/>
        <v>0</v>
      </c>
      <c r="AH96" s="137">
        <f t="shared" si="19"/>
        <v>0</v>
      </c>
      <c r="AI96" s="137">
        <f t="shared" si="19"/>
        <v>1</v>
      </c>
      <c r="AJ96" s="56" t="str">
        <f t="shared" si="7"/>
        <v>UNKNOWN</v>
      </c>
      <c r="AK96" s="69"/>
      <c r="AL96" s="69" t="str">
        <f t="shared" si="10"/>
        <v>19</v>
      </c>
      <c r="AM96" s="71" t="str">
        <f t="shared" si="11"/>
        <v>00</v>
      </c>
      <c r="AN96" s="71" t="str">
        <f t="shared" si="12"/>
        <v>00</v>
      </c>
      <c r="AO96" s="71" t="str">
        <f t="shared" si="13"/>
        <v>00</v>
      </c>
      <c r="AQ96" t="str">
        <f t="shared" si="8"/>
        <v xml:space="preserve">    (U4)0x00000019U,                                                           /* 25 UNKNOWN                                         */</v>
      </c>
    </row>
    <row r="97" spans="2:43">
      <c r="B97" s="145"/>
      <c r="C97" s="56">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1</v>
      </c>
      <c r="AF97" s="137">
        <f t="shared" si="19"/>
        <v>1</v>
      </c>
      <c r="AG97" s="137">
        <f t="shared" si="19"/>
        <v>0</v>
      </c>
      <c r="AH97" s="137">
        <f t="shared" si="19"/>
        <v>1</v>
      </c>
      <c r="AI97" s="137">
        <f t="shared" si="19"/>
        <v>0</v>
      </c>
      <c r="AJ97" s="56" t="str">
        <f t="shared" si="7"/>
        <v>UNKNOWN</v>
      </c>
      <c r="AK97" s="69"/>
      <c r="AL97" s="69" t="str">
        <f t="shared" si="10"/>
        <v>1A</v>
      </c>
      <c r="AM97" s="71" t="str">
        <f t="shared" si="11"/>
        <v>00</v>
      </c>
      <c r="AN97" s="71" t="str">
        <f t="shared" si="12"/>
        <v>00</v>
      </c>
      <c r="AO97" s="71" t="str">
        <f t="shared" si="13"/>
        <v>00</v>
      </c>
      <c r="AQ97" t="str">
        <f t="shared" si="8"/>
        <v xml:space="preserve">    (U4)0x0000001AU,                                                           /* 26 UNKNOWN                                         */</v>
      </c>
    </row>
    <row r="98" spans="2:43">
      <c r="B98" s="145"/>
      <c r="C98" s="56">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1</v>
      </c>
      <c r="AF98" s="137">
        <f t="shared" si="19"/>
        <v>1</v>
      </c>
      <c r="AG98" s="137">
        <f t="shared" si="19"/>
        <v>0</v>
      </c>
      <c r="AH98" s="137">
        <f t="shared" si="19"/>
        <v>1</v>
      </c>
      <c r="AI98" s="137">
        <f t="shared" si="19"/>
        <v>1</v>
      </c>
      <c r="AJ98" s="56" t="str">
        <f t="shared" si="7"/>
        <v>UNKNOWN</v>
      </c>
      <c r="AK98" s="69"/>
      <c r="AL98" s="69" t="str">
        <f t="shared" si="10"/>
        <v>1B</v>
      </c>
      <c r="AM98" s="71" t="str">
        <f t="shared" si="11"/>
        <v>00</v>
      </c>
      <c r="AN98" s="71" t="str">
        <f t="shared" si="12"/>
        <v>00</v>
      </c>
      <c r="AO98" s="71" t="str">
        <f t="shared" si="13"/>
        <v>00</v>
      </c>
      <c r="AQ98" t="str">
        <f t="shared" si="8"/>
        <v xml:space="preserve">    (U4)0x0000001BU,                                                           /* 27 UNKNOWN                                         */</v>
      </c>
    </row>
    <row r="99" spans="2:43">
      <c r="B99" s="145"/>
      <c r="C99" s="56">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1</v>
      </c>
      <c r="AF99" s="137">
        <f t="shared" si="19"/>
        <v>0</v>
      </c>
      <c r="AG99" s="137">
        <f t="shared" si="19"/>
        <v>1</v>
      </c>
      <c r="AH99" s="137">
        <f t="shared" si="19"/>
        <v>0</v>
      </c>
      <c r="AI99" s="137">
        <f t="shared" si="19"/>
        <v>0</v>
      </c>
      <c r="AJ99" s="56" t="str">
        <f t="shared" si="7"/>
        <v>UNKNOWN</v>
      </c>
      <c r="AK99" s="69"/>
      <c r="AL99" s="69" t="str">
        <f t="shared" si="10"/>
        <v>14</v>
      </c>
      <c r="AM99" s="71" t="str">
        <f t="shared" si="11"/>
        <v>00</v>
      </c>
      <c r="AN99" s="71" t="str">
        <f t="shared" si="12"/>
        <v>00</v>
      </c>
      <c r="AO99" s="71" t="str">
        <f t="shared" si="13"/>
        <v>00</v>
      </c>
      <c r="AQ99" t="str">
        <f t="shared" si="8"/>
        <v xml:space="preserve">    (U4)0x00000014U,                                                           /* 28 UNKNOWN                                         */</v>
      </c>
    </row>
    <row r="100" spans="2:43">
      <c r="B100" s="145"/>
      <c r="C100" s="56">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1</v>
      </c>
      <c r="AF100" s="137">
        <f t="shared" si="19"/>
        <v>0</v>
      </c>
      <c r="AG100" s="137">
        <f t="shared" si="19"/>
        <v>1</v>
      </c>
      <c r="AH100" s="137">
        <f t="shared" si="19"/>
        <v>0</v>
      </c>
      <c r="AI100" s="137">
        <f t="shared" si="19"/>
        <v>1</v>
      </c>
      <c r="AJ100" s="56" t="str">
        <f t="shared" si="7"/>
        <v>UNKNOWN</v>
      </c>
      <c r="AK100" s="69"/>
      <c r="AL100" s="69" t="str">
        <f t="shared" si="10"/>
        <v>15</v>
      </c>
      <c r="AM100" s="71" t="str">
        <f t="shared" si="11"/>
        <v>00</v>
      </c>
      <c r="AN100" s="71" t="str">
        <f t="shared" si="12"/>
        <v>00</v>
      </c>
      <c r="AO100" s="71" t="str">
        <f t="shared" si="13"/>
        <v>00</v>
      </c>
      <c r="AQ100" t="str">
        <f t="shared" si="8"/>
        <v xml:space="preserve">    (U4)0x00000015U,                                                           /* 29 UNKNOWN                                         */</v>
      </c>
    </row>
    <row r="101" spans="2:43">
      <c r="B101" s="145"/>
      <c r="C101" s="56">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1</v>
      </c>
      <c r="AF101" s="137">
        <f t="shared" si="19"/>
        <v>0</v>
      </c>
      <c r="AG101" s="137">
        <f t="shared" si="19"/>
        <v>1</v>
      </c>
      <c r="AH101" s="137">
        <f t="shared" si="19"/>
        <v>1</v>
      </c>
      <c r="AI101" s="137">
        <f t="shared" si="19"/>
        <v>0</v>
      </c>
      <c r="AJ101" s="56" t="str">
        <f t="shared" si="7"/>
        <v>UNKNOWN</v>
      </c>
      <c r="AK101" s="69"/>
      <c r="AL101" s="69" t="str">
        <f t="shared" si="10"/>
        <v>16</v>
      </c>
      <c r="AM101" s="71" t="str">
        <f t="shared" si="11"/>
        <v>00</v>
      </c>
      <c r="AN101" s="71" t="str">
        <f t="shared" si="12"/>
        <v>00</v>
      </c>
      <c r="AO101" s="71" t="str">
        <f t="shared" si="13"/>
        <v>00</v>
      </c>
      <c r="AQ101" t="str">
        <f t="shared" si="8"/>
        <v xml:space="preserve">    (U4)0x00000016U,                                                           /* 30 UNKNOWN                                         */</v>
      </c>
    </row>
    <row r="102" spans="2:43">
      <c r="B102" s="145"/>
      <c r="C102" s="56">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1</v>
      </c>
      <c r="AF102" s="137">
        <f t="shared" si="19"/>
        <v>0</v>
      </c>
      <c r="AG102" s="137">
        <f t="shared" si="19"/>
        <v>1</v>
      </c>
      <c r="AH102" s="137">
        <f t="shared" si="19"/>
        <v>1</v>
      </c>
      <c r="AI102" s="137">
        <f t="shared" ref="AI102" si="20">IF(AI37=1,1,0)</f>
        <v>1</v>
      </c>
      <c r="AJ102" s="56" t="str">
        <f t="shared" si="7"/>
        <v>UNKNOWN</v>
      </c>
      <c r="AK102" s="69"/>
      <c r="AL102" s="69" t="str">
        <f t="shared" si="10"/>
        <v>17</v>
      </c>
      <c r="AM102" s="71" t="str">
        <f t="shared" si="11"/>
        <v>00</v>
      </c>
      <c r="AN102" s="71" t="str">
        <f t="shared" si="12"/>
        <v>00</v>
      </c>
      <c r="AO102" s="71" t="str">
        <f t="shared" si="13"/>
        <v>00</v>
      </c>
      <c r="AQ102" t="str">
        <f t="shared" si="8"/>
        <v xml:space="preserve">    (U4)0x00000017U                                                            /* 31 UNKNOWN                                         */</v>
      </c>
    </row>
    <row r="103" spans="2:43">
      <c r="B103" s="145"/>
      <c r="C103" s="56">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5"/>
      <c r="C104" s="56">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5"/>
      <c r="C105" s="56">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5"/>
      <c r="C106" s="56">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5"/>
      <c r="C107" s="56">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5"/>
      <c r="C108" s="56">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5"/>
      <c r="C109" s="56">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5"/>
      <c r="C110" s="56">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5"/>
      <c r="C111" s="56">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5"/>
      <c r="C112" s="56">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5"/>
      <c r="C113" s="56">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5"/>
      <c r="C114" s="56">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5"/>
      <c r="C115" s="56">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5"/>
      <c r="C116" s="56">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5"/>
      <c r="C117" s="56">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5"/>
      <c r="C118" s="56">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5"/>
      <c r="C119" s="56">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5"/>
      <c r="C120" s="56">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5"/>
      <c r="C121" s="56">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5"/>
      <c r="C122" s="56">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5"/>
      <c r="C123" s="56">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5"/>
      <c r="C124" s="56">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5"/>
      <c r="C125" s="56">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5"/>
      <c r="C126" s="56">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5"/>
      <c r="C127" s="56">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5"/>
      <c r="C128" s="56">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5"/>
      <c r="C129" s="56">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5"/>
      <c r="C130" s="56">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5"/>
      <c r="C131" s="56">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5"/>
      <c r="C132" s="56">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5"/>
      <c r="C133" s="56">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6"/>
      <c r="C134" s="56">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69</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47" t="str">
        <f ca="1">IF(B6&lt;&gt;"",B6,"")</f>
        <v>Table TT_ATOFF</v>
      </c>
      <c r="C136" s="56">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0</v>
      </c>
      <c r="AD136" s="137">
        <f t="shared" si="29"/>
        <v>0</v>
      </c>
      <c r="AE136" s="137">
        <f t="shared" si="29"/>
        <v>1</v>
      </c>
      <c r="AF136" s="137">
        <f t="shared" si="29"/>
        <v>1</v>
      </c>
      <c r="AG136" s="137">
        <f t="shared" si="29"/>
        <v>1</v>
      </c>
      <c r="AH136" s="137">
        <f t="shared" si="29"/>
        <v>1</v>
      </c>
      <c r="AI136" s="137">
        <f t="shared" si="29"/>
        <v>1</v>
      </c>
      <c r="AJ136" s="56" t="str">
        <f t="shared" ref="AJ136:AJ199" si="30">IF(AJ6&lt;&gt;"",AJ6,"")</f>
        <v>UNKNOWN</v>
      </c>
      <c r="AK136" s="69"/>
      <c r="AL136" s="69" t="str">
        <f>BIN2HEX(AB136&amp;AC136&amp;AD136&amp;AE136&amp;AF136&amp;AG136&amp;AH136&amp;AI136,2)</f>
        <v>1F</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5"/>
      <c r="C137" s="56">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0</v>
      </c>
      <c r="AD137" s="137">
        <f t="shared" si="29"/>
        <v>0</v>
      </c>
      <c r="AE137" s="137">
        <f t="shared" si="29"/>
        <v>1</v>
      </c>
      <c r="AF137" s="137">
        <f t="shared" si="29"/>
        <v>1</v>
      </c>
      <c r="AG137" s="137">
        <f t="shared" si="29"/>
        <v>1</v>
      </c>
      <c r="AH137" s="137">
        <f t="shared" si="29"/>
        <v>1</v>
      </c>
      <c r="AI137" s="137">
        <f t="shared" si="29"/>
        <v>1</v>
      </c>
      <c r="AJ137" s="56" t="str">
        <f t="shared" si="30"/>
        <v>UNKNOWN</v>
      </c>
      <c r="AK137" s="69"/>
      <c r="AL137" s="69" t="str">
        <f t="shared" ref="AL137:AL199" si="33">BIN2HEX(AB137&amp;AC137&amp;AD137&amp;AE137&amp;AF137&amp;AG137&amp;AH137&amp;AI137,2)</f>
        <v>1F</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(U4)0x0000001FU,                                                           /* 01 UNKNOWN                                         */</v>
      </c>
    </row>
    <row r="138" spans="1:43">
      <c r="B138" s="145"/>
      <c r="C138" s="56">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0</v>
      </c>
      <c r="AD138" s="137">
        <f t="shared" si="29"/>
        <v>0</v>
      </c>
      <c r="AE138" s="137">
        <f t="shared" si="29"/>
        <v>1</v>
      </c>
      <c r="AF138" s="137">
        <f t="shared" si="29"/>
        <v>1</v>
      </c>
      <c r="AG138" s="137">
        <f t="shared" si="29"/>
        <v>1</v>
      </c>
      <c r="AH138" s="137">
        <f t="shared" si="29"/>
        <v>1</v>
      </c>
      <c r="AI138" s="137">
        <f t="shared" si="29"/>
        <v>1</v>
      </c>
      <c r="AJ138" s="56" t="str">
        <f t="shared" si="30"/>
        <v>UNKNOWN</v>
      </c>
      <c r="AK138" s="69"/>
      <c r="AL138" s="69" t="str">
        <f t="shared" si="33"/>
        <v>1F</v>
      </c>
      <c r="AM138" s="71" t="str">
        <f t="shared" si="34"/>
        <v>00</v>
      </c>
      <c r="AN138" s="71" t="str">
        <f t="shared" si="35"/>
        <v>00</v>
      </c>
      <c r="AO138" s="71" t="str">
        <f t="shared" si="36"/>
        <v>00</v>
      </c>
      <c r="AQ138" t="str">
        <f t="shared" si="31"/>
        <v xml:space="preserve">    (U4)0x0000001FU,                                                           /* 02 UNKNOWN                                         */</v>
      </c>
    </row>
    <row r="139" spans="1:43">
      <c r="B139" s="145"/>
      <c r="C139" s="56">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0</v>
      </c>
      <c r="AD139" s="137">
        <f t="shared" si="29"/>
        <v>0</v>
      </c>
      <c r="AE139" s="137">
        <f t="shared" si="29"/>
        <v>1</v>
      </c>
      <c r="AF139" s="137">
        <f t="shared" si="29"/>
        <v>1</v>
      </c>
      <c r="AG139" s="137">
        <f t="shared" si="29"/>
        <v>1</v>
      </c>
      <c r="AH139" s="137">
        <f t="shared" si="29"/>
        <v>1</v>
      </c>
      <c r="AI139" s="137">
        <f t="shared" si="29"/>
        <v>1</v>
      </c>
      <c r="AJ139" s="56" t="str">
        <f t="shared" si="30"/>
        <v>UNKNOWN</v>
      </c>
      <c r="AK139" s="69"/>
      <c r="AL139" s="69" t="str">
        <f t="shared" si="33"/>
        <v>1F</v>
      </c>
      <c r="AM139" s="71" t="str">
        <f t="shared" si="34"/>
        <v>00</v>
      </c>
      <c r="AN139" s="71" t="str">
        <f t="shared" si="35"/>
        <v>00</v>
      </c>
      <c r="AO139" s="71" t="str">
        <f t="shared" si="36"/>
        <v>00</v>
      </c>
      <c r="AQ139" t="str">
        <f t="shared" si="31"/>
        <v xml:space="preserve">    (U4)0x0000001FU,                                                           /* 03 UNKNOWN                                         */</v>
      </c>
    </row>
    <row r="140" spans="1:43">
      <c r="B140" s="145"/>
      <c r="C140" s="56">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0</v>
      </c>
      <c r="AD140" s="137">
        <f t="shared" si="29"/>
        <v>0</v>
      </c>
      <c r="AE140" s="137">
        <f t="shared" si="29"/>
        <v>1</v>
      </c>
      <c r="AF140" s="137">
        <f t="shared" si="29"/>
        <v>1</v>
      </c>
      <c r="AG140" s="137">
        <f t="shared" si="29"/>
        <v>1</v>
      </c>
      <c r="AH140" s="137">
        <f t="shared" si="29"/>
        <v>1</v>
      </c>
      <c r="AI140" s="137">
        <f t="shared" si="29"/>
        <v>1</v>
      </c>
      <c r="AJ140" s="56" t="str">
        <f t="shared" si="30"/>
        <v>UNKNOWN</v>
      </c>
      <c r="AK140" s="69"/>
      <c r="AL140" s="69" t="str">
        <f t="shared" si="33"/>
        <v>1F</v>
      </c>
      <c r="AM140" s="71" t="str">
        <f t="shared" si="34"/>
        <v>00</v>
      </c>
      <c r="AN140" s="71" t="str">
        <f t="shared" si="35"/>
        <v>00</v>
      </c>
      <c r="AO140" s="71" t="str">
        <f t="shared" si="36"/>
        <v>00</v>
      </c>
      <c r="AQ140" t="str">
        <f t="shared" si="31"/>
        <v xml:space="preserve">    (U4)0x0000001FU,                                                           /* 04 UNKNOWN                                         */</v>
      </c>
    </row>
    <row r="141" spans="1:43">
      <c r="B141" s="145"/>
      <c r="C141" s="56">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0</v>
      </c>
      <c r="AD141" s="137">
        <f t="shared" si="29"/>
        <v>0</v>
      </c>
      <c r="AE141" s="137">
        <f t="shared" si="29"/>
        <v>1</v>
      </c>
      <c r="AF141" s="137">
        <f t="shared" si="29"/>
        <v>1</v>
      </c>
      <c r="AG141" s="137">
        <f t="shared" si="29"/>
        <v>1</v>
      </c>
      <c r="AH141" s="137">
        <f t="shared" si="29"/>
        <v>1</v>
      </c>
      <c r="AI141" s="137">
        <f t="shared" si="29"/>
        <v>1</v>
      </c>
      <c r="AJ141" s="56" t="str">
        <f t="shared" si="30"/>
        <v>UNKNOWN</v>
      </c>
      <c r="AK141" s="69"/>
      <c r="AL141" s="69" t="str">
        <f t="shared" si="33"/>
        <v>1F</v>
      </c>
      <c r="AM141" s="71" t="str">
        <f t="shared" si="34"/>
        <v>00</v>
      </c>
      <c r="AN141" s="71" t="str">
        <f t="shared" si="35"/>
        <v>00</v>
      </c>
      <c r="AO141" s="71" t="str">
        <f t="shared" si="36"/>
        <v>00</v>
      </c>
      <c r="AQ141" t="str">
        <f t="shared" si="31"/>
        <v xml:space="preserve">    (U4)0x0000001FU,                                                           /* 05 UNKNOWN                                         */</v>
      </c>
    </row>
    <row r="142" spans="1:43">
      <c r="B142" s="145"/>
      <c r="C142" s="56">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0</v>
      </c>
      <c r="AE142" s="137">
        <f t="shared" si="29"/>
        <v>1</v>
      </c>
      <c r="AF142" s="137">
        <f t="shared" si="29"/>
        <v>1</v>
      </c>
      <c r="AG142" s="137">
        <f t="shared" si="29"/>
        <v>1</v>
      </c>
      <c r="AH142" s="137">
        <f t="shared" si="29"/>
        <v>1</v>
      </c>
      <c r="AI142" s="137">
        <f t="shared" si="29"/>
        <v>1</v>
      </c>
      <c r="AJ142" s="56" t="str">
        <f t="shared" si="30"/>
        <v>UNKNOWN</v>
      </c>
      <c r="AK142" s="69"/>
      <c r="AL142" s="69" t="str">
        <f t="shared" si="33"/>
        <v>1F</v>
      </c>
      <c r="AM142" s="71" t="str">
        <f t="shared" si="34"/>
        <v>00</v>
      </c>
      <c r="AN142" s="71" t="str">
        <f t="shared" si="35"/>
        <v>00</v>
      </c>
      <c r="AO142" s="71" t="str">
        <f t="shared" si="36"/>
        <v>00</v>
      </c>
      <c r="AQ142" t="str">
        <f t="shared" si="31"/>
        <v xml:space="preserve">    (U4)0x0000001FU,                                                           /* 06 UNKNOWN                                         */</v>
      </c>
    </row>
    <row r="143" spans="1:43">
      <c r="B143" s="145"/>
      <c r="C143" s="56">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0</v>
      </c>
      <c r="AE143" s="137">
        <f t="shared" si="29"/>
        <v>1</v>
      </c>
      <c r="AF143" s="137">
        <f t="shared" si="29"/>
        <v>1</v>
      </c>
      <c r="AG143" s="137">
        <f t="shared" si="29"/>
        <v>1</v>
      </c>
      <c r="AH143" s="137">
        <f t="shared" si="29"/>
        <v>1</v>
      </c>
      <c r="AI143" s="137">
        <f t="shared" ref="AI143" si="37">IF(OR(AI13=0,AI13=1),1,0)</f>
        <v>1</v>
      </c>
      <c r="AJ143" s="56" t="str">
        <f t="shared" si="30"/>
        <v>UNKNOWN</v>
      </c>
      <c r="AK143" s="69"/>
      <c r="AL143" s="69" t="str">
        <f t="shared" si="33"/>
        <v>1F</v>
      </c>
      <c r="AM143" s="71" t="str">
        <f t="shared" si="34"/>
        <v>00</v>
      </c>
      <c r="AN143" s="71" t="str">
        <f t="shared" si="35"/>
        <v>00</v>
      </c>
      <c r="AO143" s="71" t="str">
        <f t="shared" si="36"/>
        <v>00</v>
      </c>
      <c r="AQ143" t="str">
        <f t="shared" si="31"/>
        <v xml:space="preserve">    (U4)0x0000001FU,                                                           /* 07 UNKNOWN                                         */</v>
      </c>
    </row>
    <row r="144" spans="1:43">
      <c r="B144" s="145"/>
      <c r="C144" s="56">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1</v>
      </c>
      <c r="AF144" s="137">
        <f t="shared" si="38"/>
        <v>1</v>
      </c>
      <c r="AG144" s="137">
        <f t="shared" si="38"/>
        <v>1</v>
      </c>
      <c r="AH144" s="137">
        <f t="shared" si="38"/>
        <v>1</v>
      </c>
      <c r="AI144" s="137">
        <f t="shared" si="38"/>
        <v>1</v>
      </c>
      <c r="AJ144" s="56" t="str">
        <f t="shared" si="30"/>
        <v>UNKNOWN</v>
      </c>
      <c r="AK144" s="69"/>
      <c r="AL144" s="69" t="str">
        <f t="shared" si="33"/>
        <v>1F</v>
      </c>
      <c r="AM144" s="71" t="str">
        <f t="shared" si="34"/>
        <v>00</v>
      </c>
      <c r="AN144" s="71" t="str">
        <f t="shared" si="35"/>
        <v>00</v>
      </c>
      <c r="AO144" s="71" t="str">
        <f t="shared" si="36"/>
        <v>00</v>
      </c>
      <c r="AQ144" t="str">
        <f t="shared" si="31"/>
        <v xml:space="preserve">    (U4)0x0000001FU,                                                           /* 08 UNKNOWN                                         */</v>
      </c>
    </row>
    <row r="145" spans="2:43">
      <c r="B145" s="145"/>
      <c r="C145" s="56">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1</v>
      </c>
      <c r="AF145" s="137">
        <f t="shared" si="38"/>
        <v>1</v>
      </c>
      <c r="AG145" s="137">
        <f t="shared" si="38"/>
        <v>1</v>
      </c>
      <c r="AH145" s="137">
        <f t="shared" si="38"/>
        <v>1</v>
      </c>
      <c r="AI145" s="137">
        <f t="shared" si="38"/>
        <v>1</v>
      </c>
      <c r="AJ145" s="56" t="str">
        <f t="shared" si="30"/>
        <v>UNKNOWN</v>
      </c>
      <c r="AK145" s="69"/>
      <c r="AL145" s="69" t="str">
        <f t="shared" si="33"/>
        <v>1F</v>
      </c>
      <c r="AM145" s="71" t="str">
        <f t="shared" si="34"/>
        <v>00</v>
      </c>
      <c r="AN145" s="71" t="str">
        <f t="shared" si="35"/>
        <v>00</v>
      </c>
      <c r="AO145" s="71" t="str">
        <f t="shared" si="36"/>
        <v>00</v>
      </c>
      <c r="AQ145" t="str">
        <f t="shared" si="31"/>
        <v xml:space="preserve">    (U4)0x0000001FU,                                                           /* 09 UNKNOWN                                         */</v>
      </c>
    </row>
    <row r="146" spans="2:43">
      <c r="B146" s="145"/>
      <c r="C146" s="56">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1</v>
      </c>
      <c r="AF146" s="137">
        <f t="shared" si="38"/>
        <v>1</v>
      </c>
      <c r="AG146" s="137">
        <f t="shared" si="38"/>
        <v>1</v>
      </c>
      <c r="AH146" s="137">
        <f t="shared" si="38"/>
        <v>1</v>
      </c>
      <c r="AI146" s="137">
        <f t="shared" si="38"/>
        <v>1</v>
      </c>
      <c r="AJ146" s="56" t="str">
        <f t="shared" si="30"/>
        <v>UNKNOWN</v>
      </c>
      <c r="AK146" s="69"/>
      <c r="AL146" s="69" t="str">
        <f t="shared" si="33"/>
        <v>1F</v>
      </c>
      <c r="AM146" s="71" t="str">
        <f t="shared" si="34"/>
        <v>00</v>
      </c>
      <c r="AN146" s="71" t="str">
        <f t="shared" si="35"/>
        <v>00</v>
      </c>
      <c r="AO146" s="71" t="str">
        <f t="shared" si="36"/>
        <v>00</v>
      </c>
      <c r="AQ146" t="str">
        <f t="shared" si="31"/>
        <v xml:space="preserve">    (U4)0x0000001FU,                                                           /* 10 UNKNOWN                                         */</v>
      </c>
    </row>
    <row r="147" spans="2:43">
      <c r="B147" s="145"/>
      <c r="C147" s="56">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1</v>
      </c>
      <c r="AF147" s="137">
        <f t="shared" si="38"/>
        <v>1</v>
      </c>
      <c r="AG147" s="137">
        <f t="shared" si="38"/>
        <v>1</v>
      </c>
      <c r="AH147" s="137">
        <f t="shared" si="38"/>
        <v>1</v>
      </c>
      <c r="AI147" s="137">
        <f t="shared" si="38"/>
        <v>1</v>
      </c>
      <c r="AJ147" s="56" t="str">
        <f t="shared" si="30"/>
        <v>UNKNOWN</v>
      </c>
      <c r="AK147" s="69"/>
      <c r="AL147" s="69" t="str">
        <f t="shared" si="33"/>
        <v>1F</v>
      </c>
      <c r="AM147" s="71" t="str">
        <f t="shared" si="34"/>
        <v>00</v>
      </c>
      <c r="AN147" s="71" t="str">
        <f t="shared" si="35"/>
        <v>00</v>
      </c>
      <c r="AO147" s="71" t="str">
        <f t="shared" si="36"/>
        <v>00</v>
      </c>
      <c r="AQ147" t="str">
        <f t="shared" si="31"/>
        <v xml:space="preserve">    (U4)0x0000001FU,                                                           /* 11 UNKNOWN                                         */</v>
      </c>
    </row>
    <row r="148" spans="2:43">
      <c r="B148" s="145"/>
      <c r="C148" s="56">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1</v>
      </c>
      <c r="AF148" s="137">
        <f t="shared" si="38"/>
        <v>1</v>
      </c>
      <c r="AG148" s="137">
        <f t="shared" si="38"/>
        <v>1</v>
      </c>
      <c r="AH148" s="137">
        <f t="shared" si="38"/>
        <v>1</v>
      </c>
      <c r="AI148" s="137">
        <f t="shared" si="38"/>
        <v>1</v>
      </c>
      <c r="AJ148" s="56" t="str">
        <f t="shared" si="30"/>
        <v>UNKNOWN</v>
      </c>
      <c r="AK148" s="69"/>
      <c r="AL148" s="69" t="str">
        <f t="shared" si="33"/>
        <v>1F</v>
      </c>
      <c r="AM148" s="71" t="str">
        <f t="shared" si="34"/>
        <v>00</v>
      </c>
      <c r="AN148" s="71" t="str">
        <f t="shared" si="35"/>
        <v>00</v>
      </c>
      <c r="AO148" s="71" t="str">
        <f t="shared" si="36"/>
        <v>00</v>
      </c>
      <c r="AQ148" t="str">
        <f t="shared" si="31"/>
        <v xml:space="preserve">    (U4)0x0000001FU,                                                           /* 12 UNKNOWN                                         */</v>
      </c>
    </row>
    <row r="149" spans="2:43">
      <c r="B149" s="145"/>
      <c r="C149" s="56">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1</v>
      </c>
      <c r="AF149" s="137">
        <f t="shared" si="38"/>
        <v>1</v>
      </c>
      <c r="AG149" s="137">
        <f t="shared" si="38"/>
        <v>1</v>
      </c>
      <c r="AH149" s="137">
        <f t="shared" si="38"/>
        <v>1</v>
      </c>
      <c r="AI149" s="137">
        <f t="shared" si="38"/>
        <v>1</v>
      </c>
      <c r="AJ149" s="56" t="str">
        <f t="shared" si="30"/>
        <v>UNKNOWN</v>
      </c>
      <c r="AK149" s="69"/>
      <c r="AL149" s="69" t="str">
        <f t="shared" si="33"/>
        <v>1F</v>
      </c>
      <c r="AM149" s="71" t="str">
        <f t="shared" si="34"/>
        <v>00</v>
      </c>
      <c r="AN149" s="71" t="str">
        <f t="shared" si="35"/>
        <v>00</v>
      </c>
      <c r="AO149" s="71" t="str">
        <f t="shared" si="36"/>
        <v>00</v>
      </c>
      <c r="AQ149" t="str">
        <f t="shared" si="31"/>
        <v xml:space="preserve">    (U4)0x0000001FU,                                                           /* 13 UNKNOWN                                         */</v>
      </c>
    </row>
    <row r="150" spans="2:43">
      <c r="B150" s="145"/>
      <c r="C150" s="56">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1</v>
      </c>
      <c r="AF150" s="137">
        <f t="shared" si="38"/>
        <v>1</v>
      </c>
      <c r="AG150" s="137">
        <f t="shared" si="38"/>
        <v>1</v>
      </c>
      <c r="AH150" s="137">
        <f t="shared" si="38"/>
        <v>1</v>
      </c>
      <c r="AI150" s="137">
        <f t="shared" si="38"/>
        <v>1</v>
      </c>
      <c r="AJ150" s="56" t="str">
        <f t="shared" si="30"/>
        <v>UNKNOWN</v>
      </c>
      <c r="AK150" s="69"/>
      <c r="AL150" s="69" t="str">
        <f t="shared" si="33"/>
        <v>1F</v>
      </c>
      <c r="AM150" s="71" t="str">
        <f t="shared" si="34"/>
        <v>00</v>
      </c>
      <c r="AN150" s="71" t="str">
        <f t="shared" si="35"/>
        <v>00</v>
      </c>
      <c r="AO150" s="71" t="str">
        <f t="shared" si="36"/>
        <v>00</v>
      </c>
      <c r="AQ150" t="str">
        <f t="shared" si="31"/>
        <v xml:space="preserve">    (U4)0x0000001FU,                                                           /* 14 UNKNOWN                                         */</v>
      </c>
    </row>
    <row r="151" spans="2:43">
      <c r="B151" s="145"/>
      <c r="C151" s="56">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1</v>
      </c>
      <c r="AF151" s="137">
        <f t="shared" si="38"/>
        <v>1</v>
      </c>
      <c r="AG151" s="137">
        <f t="shared" si="38"/>
        <v>1</v>
      </c>
      <c r="AH151" s="137">
        <f t="shared" si="38"/>
        <v>1</v>
      </c>
      <c r="AI151" s="137">
        <f t="shared" ref="AI151" si="39">IF(OR(AI21=0,AI21=1),1,0)</f>
        <v>1</v>
      </c>
      <c r="AJ151" s="56" t="str">
        <f t="shared" si="30"/>
        <v>UNKNOWN</v>
      </c>
      <c r="AK151" s="69"/>
      <c r="AL151" s="69" t="str">
        <f t="shared" si="33"/>
        <v>1F</v>
      </c>
      <c r="AM151" s="71" t="str">
        <f t="shared" si="34"/>
        <v>00</v>
      </c>
      <c r="AN151" s="71" t="str">
        <f t="shared" si="35"/>
        <v>00</v>
      </c>
      <c r="AO151" s="71" t="str">
        <f t="shared" si="36"/>
        <v>00</v>
      </c>
      <c r="AQ151" t="str">
        <f t="shared" si="31"/>
        <v xml:space="preserve">    (U4)0x0000001FU,                                                           /* 15 UNKNOWN                                         */</v>
      </c>
    </row>
    <row r="152" spans="2:43">
      <c r="B152" s="145"/>
      <c r="C152" s="56">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1</v>
      </c>
      <c r="AF152" s="137">
        <f t="shared" si="40"/>
        <v>1</v>
      </c>
      <c r="AG152" s="137">
        <f t="shared" si="40"/>
        <v>1</v>
      </c>
      <c r="AH152" s="137">
        <f t="shared" si="40"/>
        <v>1</v>
      </c>
      <c r="AI152" s="137">
        <f t="shared" si="40"/>
        <v>1</v>
      </c>
      <c r="AJ152" s="56" t="str">
        <f t="shared" si="30"/>
        <v>UNKNOWN</v>
      </c>
      <c r="AK152" s="69"/>
      <c r="AL152" s="69" t="str">
        <f t="shared" si="33"/>
        <v>1F</v>
      </c>
      <c r="AM152" s="71" t="str">
        <f t="shared" si="34"/>
        <v>00</v>
      </c>
      <c r="AN152" s="71" t="str">
        <f t="shared" si="35"/>
        <v>00</v>
      </c>
      <c r="AO152" s="71" t="str">
        <f t="shared" si="36"/>
        <v>00</v>
      </c>
      <c r="AQ152" t="str">
        <f t="shared" si="31"/>
        <v xml:space="preserve">    (U4)0x0000001FU,                                                           /* 16 UNKNOWN                                         */</v>
      </c>
    </row>
    <row r="153" spans="2:43">
      <c r="B153" s="145"/>
      <c r="C153" s="56">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1</v>
      </c>
      <c r="AF153" s="137">
        <f t="shared" si="40"/>
        <v>1</v>
      </c>
      <c r="AG153" s="137">
        <f t="shared" si="40"/>
        <v>1</v>
      </c>
      <c r="AH153" s="137">
        <f t="shared" si="40"/>
        <v>1</v>
      </c>
      <c r="AI153" s="137">
        <f t="shared" si="40"/>
        <v>1</v>
      </c>
      <c r="AJ153" s="56" t="str">
        <f t="shared" si="30"/>
        <v>TT_ON</v>
      </c>
      <c r="AK153" s="69"/>
      <c r="AL153" s="69" t="str">
        <f t="shared" si="33"/>
        <v>1F</v>
      </c>
      <c r="AM153" s="71" t="str">
        <f t="shared" si="34"/>
        <v>00</v>
      </c>
      <c r="AN153" s="71" t="str">
        <f t="shared" si="35"/>
        <v>00</v>
      </c>
      <c r="AO153" s="71" t="str">
        <f t="shared" si="36"/>
        <v>00</v>
      </c>
      <c r="AQ153" t="str">
        <f t="shared" si="31"/>
        <v xml:space="preserve">    (U4)0x0000001FU,                                                           /* 17 TT_ON                                           */</v>
      </c>
    </row>
    <row r="154" spans="2:43">
      <c r="B154" s="145"/>
      <c r="C154" s="56">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1</v>
      </c>
      <c r="AF154" s="137">
        <f t="shared" si="40"/>
        <v>1</v>
      </c>
      <c r="AG154" s="137">
        <f t="shared" si="40"/>
        <v>1</v>
      </c>
      <c r="AH154" s="137">
        <f t="shared" si="40"/>
        <v>1</v>
      </c>
      <c r="AI154" s="137">
        <f t="shared" si="40"/>
        <v>1</v>
      </c>
      <c r="AJ154" s="56" t="str">
        <f t="shared" si="30"/>
        <v>TT_ON</v>
      </c>
      <c r="AK154" s="69"/>
      <c r="AL154" s="69" t="str">
        <f t="shared" si="33"/>
        <v>1F</v>
      </c>
      <c r="AM154" s="71" t="str">
        <f t="shared" si="34"/>
        <v>00</v>
      </c>
      <c r="AN154" s="71" t="str">
        <f t="shared" si="35"/>
        <v>00</v>
      </c>
      <c r="AO154" s="71" t="str">
        <f t="shared" si="36"/>
        <v>00</v>
      </c>
      <c r="AQ154" t="str">
        <f t="shared" si="31"/>
        <v xml:space="preserve">    (U4)0x0000001FU,                                                           /* 18 TT_ON                                           */</v>
      </c>
    </row>
    <row r="155" spans="2:43">
      <c r="B155" s="145"/>
      <c r="C155" s="56">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1</v>
      </c>
      <c r="AF155" s="137">
        <f t="shared" si="40"/>
        <v>1</v>
      </c>
      <c r="AG155" s="137">
        <f t="shared" si="40"/>
        <v>1</v>
      </c>
      <c r="AH155" s="137">
        <f t="shared" si="40"/>
        <v>1</v>
      </c>
      <c r="AI155" s="137">
        <f t="shared" si="40"/>
        <v>1</v>
      </c>
      <c r="AJ155" s="56" t="str">
        <f t="shared" si="30"/>
        <v>UNKNOWN</v>
      </c>
      <c r="AK155" s="69"/>
      <c r="AL155" s="69" t="str">
        <f t="shared" si="33"/>
        <v>1F</v>
      </c>
      <c r="AM155" s="71" t="str">
        <f t="shared" si="34"/>
        <v>00</v>
      </c>
      <c r="AN155" s="71" t="str">
        <f t="shared" si="35"/>
        <v>00</v>
      </c>
      <c r="AO155" s="71" t="str">
        <f t="shared" si="36"/>
        <v>00</v>
      </c>
      <c r="AQ155" t="str">
        <f t="shared" si="31"/>
        <v xml:space="preserve">    (U4)0x0000001FU,                                                           /* 19 UNKNOWN                                         */</v>
      </c>
    </row>
    <row r="156" spans="2:43">
      <c r="B156" s="145"/>
      <c r="C156" s="56">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1</v>
      </c>
      <c r="AF156" s="137">
        <f t="shared" si="40"/>
        <v>1</v>
      </c>
      <c r="AG156" s="137">
        <f t="shared" si="40"/>
        <v>1</v>
      </c>
      <c r="AH156" s="137">
        <f t="shared" si="40"/>
        <v>1</v>
      </c>
      <c r="AI156" s="137">
        <f t="shared" si="40"/>
        <v>1</v>
      </c>
      <c r="AJ156" s="56" t="str">
        <f t="shared" si="30"/>
        <v>UNKNOWN</v>
      </c>
      <c r="AK156" s="69"/>
      <c r="AL156" s="69" t="str">
        <f t="shared" si="33"/>
        <v>1F</v>
      </c>
      <c r="AM156" s="71" t="str">
        <f t="shared" si="34"/>
        <v>00</v>
      </c>
      <c r="AN156" s="71" t="str">
        <f t="shared" si="35"/>
        <v>00</v>
      </c>
      <c r="AO156" s="71" t="str">
        <f t="shared" si="36"/>
        <v>00</v>
      </c>
      <c r="AQ156" t="str">
        <f t="shared" si="31"/>
        <v xml:space="preserve">    (U4)0x0000001FU,                                                           /* 20 UNKNOWN                                         */</v>
      </c>
    </row>
    <row r="157" spans="2:43">
      <c r="B157" s="145"/>
      <c r="C157" s="56">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1</v>
      </c>
      <c r="AF157" s="137">
        <f t="shared" si="40"/>
        <v>1</v>
      </c>
      <c r="AG157" s="137">
        <f t="shared" si="40"/>
        <v>1</v>
      </c>
      <c r="AH157" s="137">
        <f t="shared" si="40"/>
        <v>1</v>
      </c>
      <c r="AI157" s="137">
        <f t="shared" si="40"/>
        <v>1</v>
      </c>
      <c r="AJ157" s="56" t="str">
        <f t="shared" si="30"/>
        <v>UNKNOWN</v>
      </c>
      <c r="AK157" s="69"/>
      <c r="AL157" s="69" t="str">
        <f t="shared" si="33"/>
        <v>1F</v>
      </c>
      <c r="AM157" s="71" t="str">
        <f t="shared" si="34"/>
        <v>00</v>
      </c>
      <c r="AN157" s="71" t="str">
        <f t="shared" si="35"/>
        <v>00</v>
      </c>
      <c r="AO157" s="71" t="str">
        <f t="shared" si="36"/>
        <v>00</v>
      </c>
      <c r="AQ157" t="str">
        <f t="shared" si="31"/>
        <v xml:space="preserve">    (U4)0x0000001FU,                                                           /* 21 UNKNOWN                                         */</v>
      </c>
    </row>
    <row r="158" spans="2:43">
      <c r="B158" s="145"/>
      <c r="C158" s="56">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1</v>
      </c>
      <c r="AF158" s="137">
        <f t="shared" si="40"/>
        <v>1</v>
      </c>
      <c r="AG158" s="137">
        <f t="shared" si="40"/>
        <v>1</v>
      </c>
      <c r="AH158" s="137">
        <f t="shared" si="40"/>
        <v>1</v>
      </c>
      <c r="AI158" s="137">
        <f t="shared" si="40"/>
        <v>1</v>
      </c>
      <c r="AJ158" s="56" t="str">
        <f t="shared" si="30"/>
        <v>UNKNOWN</v>
      </c>
      <c r="AK158" s="69"/>
      <c r="AL158" s="69" t="str">
        <f t="shared" si="33"/>
        <v>1F</v>
      </c>
      <c r="AM158" s="71" t="str">
        <f t="shared" si="34"/>
        <v>00</v>
      </c>
      <c r="AN158" s="71" t="str">
        <f t="shared" si="35"/>
        <v>00</v>
      </c>
      <c r="AO158" s="71" t="str">
        <f t="shared" si="36"/>
        <v>00</v>
      </c>
      <c r="AQ158" t="str">
        <f t="shared" si="31"/>
        <v xml:space="preserve">    (U4)0x0000001FU,                                                           /* 22 UNKNOWN                                         */</v>
      </c>
    </row>
    <row r="159" spans="2:43">
      <c r="B159" s="145"/>
      <c r="C159" s="56">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1</v>
      </c>
      <c r="AF159" s="137">
        <f t="shared" si="40"/>
        <v>1</v>
      </c>
      <c r="AG159" s="137">
        <f t="shared" si="40"/>
        <v>1</v>
      </c>
      <c r="AH159" s="137">
        <f t="shared" si="40"/>
        <v>1</v>
      </c>
      <c r="AI159" s="137">
        <f t="shared" ref="AI159" si="41">IF(OR(AI29=0,AI29=1),1,0)</f>
        <v>1</v>
      </c>
      <c r="AJ159" s="56" t="str">
        <f t="shared" si="30"/>
        <v>UNKNOWN</v>
      </c>
      <c r="AK159" s="69"/>
      <c r="AL159" s="69" t="str">
        <f t="shared" si="33"/>
        <v>1F</v>
      </c>
      <c r="AM159" s="71" t="str">
        <f t="shared" si="34"/>
        <v>00</v>
      </c>
      <c r="AN159" s="71" t="str">
        <f t="shared" si="35"/>
        <v>00</v>
      </c>
      <c r="AO159" s="71" t="str">
        <f t="shared" si="36"/>
        <v>00</v>
      </c>
      <c r="AQ159" t="str">
        <f t="shared" si="31"/>
        <v xml:space="preserve">    (U4)0x0000001FU,                                                           /* 23 UNKNOWN                                         */</v>
      </c>
    </row>
    <row r="160" spans="2:43">
      <c r="B160" s="145"/>
      <c r="C160" s="56">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1</v>
      </c>
      <c r="AF160" s="137">
        <f t="shared" si="42"/>
        <v>1</v>
      </c>
      <c r="AG160" s="137">
        <f t="shared" si="42"/>
        <v>1</v>
      </c>
      <c r="AH160" s="137">
        <f t="shared" si="42"/>
        <v>1</v>
      </c>
      <c r="AI160" s="137">
        <f t="shared" si="42"/>
        <v>1</v>
      </c>
      <c r="AJ160" s="56" t="str">
        <f t="shared" si="30"/>
        <v>UNKNOWN</v>
      </c>
      <c r="AK160" s="69"/>
      <c r="AL160" s="69" t="str">
        <f t="shared" si="33"/>
        <v>1F</v>
      </c>
      <c r="AM160" s="71" t="str">
        <f t="shared" si="34"/>
        <v>00</v>
      </c>
      <c r="AN160" s="71" t="str">
        <f t="shared" si="35"/>
        <v>00</v>
      </c>
      <c r="AO160" s="71" t="str">
        <f t="shared" si="36"/>
        <v>00</v>
      </c>
      <c r="AQ160" t="str">
        <f t="shared" si="31"/>
        <v xml:space="preserve">    (U4)0x0000001FU,                                                           /* 24 UNKNOWN                                         */</v>
      </c>
    </row>
    <row r="161" spans="2:43">
      <c r="B161" s="145"/>
      <c r="C161" s="56">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1</v>
      </c>
      <c r="AF161" s="137">
        <f t="shared" si="42"/>
        <v>1</v>
      </c>
      <c r="AG161" s="137">
        <f t="shared" si="42"/>
        <v>1</v>
      </c>
      <c r="AH161" s="137">
        <f t="shared" si="42"/>
        <v>1</v>
      </c>
      <c r="AI161" s="137">
        <f t="shared" si="42"/>
        <v>1</v>
      </c>
      <c r="AJ161" s="56" t="str">
        <f t="shared" si="30"/>
        <v>UNKNOWN</v>
      </c>
      <c r="AK161" s="69"/>
      <c r="AL161" s="69" t="str">
        <f t="shared" si="33"/>
        <v>1F</v>
      </c>
      <c r="AM161" s="71" t="str">
        <f t="shared" si="34"/>
        <v>00</v>
      </c>
      <c r="AN161" s="71" t="str">
        <f t="shared" si="35"/>
        <v>00</v>
      </c>
      <c r="AO161" s="71" t="str">
        <f t="shared" si="36"/>
        <v>00</v>
      </c>
      <c r="AQ161" t="str">
        <f t="shared" si="31"/>
        <v xml:space="preserve">    (U4)0x0000001FU,                                                           /* 25 UNKNOWN                                         */</v>
      </c>
    </row>
    <row r="162" spans="2:43">
      <c r="B162" s="145"/>
      <c r="C162" s="56">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1</v>
      </c>
      <c r="AF162" s="137">
        <f t="shared" si="42"/>
        <v>1</v>
      </c>
      <c r="AG162" s="137">
        <f t="shared" si="42"/>
        <v>1</v>
      </c>
      <c r="AH162" s="137">
        <f t="shared" si="42"/>
        <v>1</v>
      </c>
      <c r="AI162" s="137">
        <f t="shared" si="42"/>
        <v>1</v>
      </c>
      <c r="AJ162" s="56" t="str">
        <f t="shared" si="30"/>
        <v>UNKNOWN</v>
      </c>
      <c r="AK162" s="69"/>
      <c r="AL162" s="69" t="str">
        <f t="shared" si="33"/>
        <v>1F</v>
      </c>
      <c r="AM162" s="71" t="str">
        <f t="shared" si="34"/>
        <v>00</v>
      </c>
      <c r="AN162" s="71" t="str">
        <f t="shared" si="35"/>
        <v>00</v>
      </c>
      <c r="AO162" s="71" t="str">
        <f t="shared" si="36"/>
        <v>00</v>
      </c>
      <c r="AQ162" t="str">
        <f t="shared" si="31"/>
        <v xml:space="preserve">    (U4)0x0000001FU,                                                           /* 26 UNKNOWN                                         */</v>
      </c>
    </row>
    <row r="163" spans="2:43">
      <c r="B163" s="145"/>
      <c r="C163" s="56">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1</v>
      </c>
      <c r="AF163" s="137">
        <f t="shared" si="42"/>
        <v>1</v>
      </c>
      <c r="AG163" s="137">
        <f t="shared" si="42"/>
        <v>1</v>
      </c>
      <c r="AH163" s="137">
        <f t="shared" si="42"/>
        <v>1</v>
      </c>
      <c r="AI163" s="137">
        <f t="shared" si="42"/>
        <v>1</v>
      </c>
      <c r="AJ163" s="56" t="str">
        <f t="shared" si="30"/>
        <v>UNKNOWN</v>
      </c>
      <c r="AK163" s="69"/>
      <c r="AL163" s="69" t="str">
        <f t="shared" si="33"/>
        <v>1F</v>
      </c>
      <c r="AM163" s="71" t="str">
        <f t="shared" si="34"/>
        <v>00</v>
      </c>
      <c r="AN163" s="71" t="str">
        <f t="shared" si="35"/>
        <v>00</v>
      </c>
      <c r="AO163" s="71" t="str">
        <f t="shared" si="36"/>
        <v>00</v>
      </c>
      <c r="AQ163" t="str">
        <f t="shared" si="31"/>
        <v xml:space="preserve">    (U4)0x0000001FU,                                                           /* 27 UNKNOWN                                         */</v>
      </c>
    </row>
    <row r="164" spans="2:43">
      <c r="B164" s="145"/>
      <c r="C164" s="56">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1</v>
      </c>
      <c r="AF164" s="137">
        <f t="shared" si="42"/>
        <v>1</v>
      </c>
      <c r="AG164" s="137">
        <f t="shared" si="42"/>
        <v>1</v>
      </c>
      <c r="AH164" s="137">
        <f t="shared" si="42"/>
        <v>1</v>
      </c>
      <c r="AI164" s="137">
        <f t="shared" si="42"/>
        <v>1</v>
      </c>
      <c r="AJ164" s="56" t="str">
        <f t="shared" si="30"/>
        <v>UNKNOWN</v>
      </c>
      <c r="AK164" s="69"/>
      <c r="AL164" s="69" t="str">
        <f t="shared" si="33"/>
        <v>1F</v>
      </c>
      <c r="AM164" s="71" t="str">
        <f t="shared" si="34"/>
        <v>00</v>
      </c>
      <c r="AN164" s="71" t="str">
        <f t="shared" si="35"/>
        <v>00</v>
      </c>
      <c r="AO164" s="71" t="str">
        <f t="shared" si="36"/>
        <v>00</v>
      </c>
      <c r="AQ164" t="str">
        <f t="shared" si="31"/>
        <v xml:space="preserve">    (U4)0x0000001FU,                                                           /* 28 UNKNOWN                                         */</v>
      </c>
    </row>
    <row r="165" spans="2:43">
      <c r="B165" s="145"/>
      <c r="C165" s="56">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1</v>
      </c>
      <c r="AF165" s="137">
        <f t="shared" si="42"/>
        <v>1</v>
      </c>
      <c r="AG165" s="137">
        <f t="shared" si="42"/>
        <v>1</v>
      </c>
      <c r="AH165" s="137">
        <f t="shared" si="42"/>
        <v>1</v>
      </c>
      <c r="AI165" s="137">
        <f t="shared" si="42"/>
        <v>1</v>
      </c>
      <c r="AJ165" s="56" t="str">
        <f t="shared" si="30"/>
        <v>UNKNOWN</v>
      </c>
      <c r="AK165" s="69"/>
      <c r="AL165" s="69" t="str">
        <f t="shared" si="33"/>
        <v>1F</v>
      </c>
      <c r="AM165" s="71" t="str">
        <f t="shared" si="34"/>
        <v>00</v>
      </c>
      <c r="AN165" s="71" t="str">
        <f t="shared" si="35"/>
        <v>00</v>
      </c>
      <c r="AO165" s="71" t="str">
        <f t="shared" si="36"/>
        <v>00</v>
      </c>
      <c r="AQ165" t="str">
        <f t="shared" si="31"/>
        <v xml:space="preserve">    (U4)0x0000001FU,                                                           /* 29 UNKNOWN                                         */</v>
      </c>
    </row>
    <row r="166" spans="2:43">
      <c r="B166" s="145"/>
      <c r="C166" s="56">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1</v>
      </c>
      <c r="AF166" s="137">
        <f t="shared" si="42"/>
        <v>1</v>
      </c>
      <c r="AG166" s="137">
        <f t="shared" si="42"/>
        <v>1</v>
      </c>
      <c r="AH166" s="137">
        <f t="shared" si="42"/>
        <v>1</v>
      </c>
      <c r="AI166" s="137">
        <f t="shared" si="42"/>
        <v>1</v>
      </c>
      <c r="AJ166" s="56" t="str">
        <f t="shared" si="30"/>
        <v>UNKNOWN</v>
      </c>
      <c r="AK166" s="69"/>
      <c r="AL166" s="69" t="str">
        <f t="shared" si="33"/>
        <v>1F</v>
      </c>
      <c r="AM166" s="71" t="str">
        <f t="shared" si="34"/>
        <v>00</v>
      </c>
      <c r="AN166" s="71" t="str">
        <f t="shared" si="35"/>
        <v>00</v>
      </c>
      <c r="AO166" s="71" t="str">
        <f t="shared" si="36"/>
        <v>00</v>
      </c>
      <c r="AQ166" t="str">
        <f t="shared" si="31"/>
        <v xml:space="preserve">    (U4)0x0000001FU,                                                           /* 30 UNKNOWN                                         */</v>
      </c>
    </row>
    <row r="167" spans="2:43">
      <c r="B167" s="145"/>
      <c r="C167" s="56">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1</v>
      </c>
      <c r="AF167" s="137">
        <f t="shared" si="42"/>
        <v>1</v>
      </c>
      <c r="AG167" s="137">
        <f t="shared" si="42"/>
        <v>1</v>
      </c>
      <c r="AH167" s="137">
        <f t="shared" si="42"/>
        <v>1</v>
      </c>
      <c r="AI167" s="137">
        <f t="shared" ref="AI167" si="43">IF(OR(AI37=0,AI37=1),1,0)</f>
        <v>1</v>
      </c>
      <c r="AJ167" s="56" t="str">
        <f t="shared" si="30"/>
        <v>UNKNOWN</v>
      </c>
      <c r="AK167" s="69"/>
      <c r="AL167" s="69" t="str">
        <f t="shared" si="33"/>
        <v>1F</v>
      </c>
      <c r="AM167" s="71" t="str">
        <f t="shared" si="34"/>
        <v>00</v>
      </c>
      <c r="AN167" s="71" t="str">
        <f t="shared" si="35"/>
        <v>00</v>
      </c>
      <c r="AO167" s="71" t="str">
        <f t="shared" si="36"/>
        <v>00</v>
      </c>
      <c r="AQ167" t="str">
        <f t="shared" si="31"/>
        <v xml:space="preserve">    (U4)0x0000001FU                                                            /* 31 UNKNOWN                                         */</v>
      </c>
    </row>
    <row r="168" spans="2:43">
      <c r="B168" s="145"/>
      <c r="C168" s="56">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5"/>
      <c r="C169" s="56">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5"/>
      <c r="C170" s="56">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5"/>
      <c r="C171" s="56">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5"/>
      <c r="C172" s="56">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5"/>
      <c r="C173" s="56">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5"/>
      <c r="C174" s="56">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5"/>
      <c r="C175" s="56">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5"/>
      <c r="C176" s="56">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5"/>
      <c r="C177" s="56">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5"/>
      <c r="C178" s="56">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5"/>
      <c r="C179" s="56">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5"/>
      <c r="C180" s="56">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5"/>
      <c r="C181" s="56">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5"/>
      <c r="C182" s="56">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5"/>
      <c r="C183" s="56">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5"/>
      <c r="C184" s="56">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5"/>
      <c r="C185" s="56">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5"/>
      <c r="C186" s="56">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5"/>
      <c r="C187" s="56">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5"/>
      <c r="C188" s="56">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5"/>
      <c r="C189" s="56">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5"/>
      <c r="C190" s="56">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5"/>
      <c r="C191" s="56">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5"/>
      <c r="C192" s="56">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5"/>
      <c r="C193" s="56">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5"/>
      <c r="C194" s="56">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5"/>
      <c r="C195" s="56">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5"/>
      <c r="C196" s="56">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5"/>
      <c r="C197" s="56">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5"/>
      <c r="C198" s="56">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6"/>
      <c r="C199" s="56">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D6:AJ69 L3:AD3" name="Table作成編集範囲"/>
    <protectedRange sqref="B3" name="Table作成編集範囲_1"/>
    <protectedRange sqref="AF3:AI3" name="Table作成編集範囲_2_1"/>
    <protectedRange sqref="AE3" name="Table作成編集範囲_2_1_1"/>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1E1F17C-BECF-45B4-B5E2-04DBE819E5E4}">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B2:R192"/>
  <sheetViews>
    <sheetView zoomScale="85" zoomScaleNormal="85" workbookViewId="0"/>
  </sheetViews>
  <sheetFormatPr defaultRowHeight="13.5"/>
  <cols>
    <col min="2" max="2" width="74.25" customWidth="1"/>
    <col min="3" max="10" width="3.375" customWidth="1"/>
    <col min="11" max="11" width="20.25" bestFit="1" customWidth="1"/>
    <col min="12" max="12" width="30.625" customWidth="1"/>
    <col min="13" max="13" width="29" customWidth="1"/>
    <col min="14" max="14" width="16.875" customWidth="1"/>
    <col min="15" max="15" width="19.75" customWidth="1"/>
    <col min="16" max="16" width="10.875" customWidth="1"/>
    <col min="17" max="17" width="12.375" customWidth="1"/>
    <col min="18" max="18" width="12.375" style="217" customWidth="1"/>
  </cols>
  <sheetData>
    <row r="2" spans="2:18" ht="15" thickBot="1">
      <c r="B2" s="26" t="s">
        <v>288</v>
      </c>
    </row>
    <row r="3" spans="2:18" ht="15" thickBot="1">
      <c r="B3" s="107" t="s">
        <v>123</v>
      </c>
      <c r="C3" s="357" t="s">
        <v>200</v>
      </c>
      <c r="D3" s="358"/>
      <c r="E3" s="358"/>
      <c r="F3" s="358"/>
      <c r="G3" s="358"/>
      <c r="H3" s="358"/>
      <c r="I3" s="358"/>
      <c r="J3" s="359"/>
      <c r="K3" s="178"/>
      <c r="L3" s="178"/>
      <c r="M3" s="181"/>
      <c r="N3" s="179"/>
      <c r="O3" s="179"/>
      <c r="P3" s="179"/>
      <c r="Q3" s="180"/>
      <c r="R3" s="55"/>
    </row>
    <row r="4" spans="2:18">
      <c r="B4" s="79"/>
      <c r="C4" s="35" t="s">
        <v>157</v>
      </c>
      <c r="D4" s="35"/>
      <c r="E4" s="35"/>
      <c r="F4" s="35"/>
      <c r="G4" s="35"/>
      <c r="H4" s="35"/>
      <c r="I4" s="35"/>
      <c r="J4" s="35"/>
      <c r="K4" s="35"/>
      <c r="L4" s="36"/>
      <c r="M4" s="31" t="s">
        <v>55</v>
      </c>
      <c r="N4" s="52" t="s">
        <v>20</v>
      </c>
      <c r="O4" s="53"/>
      <c r="P4" s="53"/>
      <c r="Q4" s="54"/>
      <c r="R4" s="218"/>
    </row>
    <row r="5" spans="2:18">
      <c r="B5" s="80" t="s">
        <v>21</v>
      </c>
      <c r="C5" s="360" t="s">
        <v>172</v>
      </c>
      <c r="D5" s="355"/>
      <c r="E5" s="355"/>
      <c r="F5" s="355"/>
      <c r="G5" s="355"/>
      <c r="H5" s="355"/>
      <c r="I5" s="355"/>
      <c r="J5" s="356"/>
      <c r="K5" s="38" t="s">
        <v>22</v>
      </c>
      <c r="L5" s="84"/>
      <c r="M5" s="32" t="s">
        <v>238</v>
      </c>
      <c r="N5" s="29" t="s">
        <v>23</v>
      </c>
      <c r="O5" s="87" t="s">
        <v>24</v>
      </c>
      <c r="P5" s="87" t="s">
        <v>25</v>
      </c>
      <c r="Q5" s="149" t="s">
        <v>26</v>
      </c>
      <c r="R5" s="55"/>
    </row>
    <row r="6" spans="2:18">
      <c r="B6" s="80" t="s">
        <v>36</v>
      </c>
      <c r="C6" s="172" t="s">
        <v>127</v>
      </c>
      <c r="D6" s="172" t="s">
        <v>127</v>
      </c>
      <c r="E6" s="172" t="s">
        <v>127</v>
      </c>
      <c r="F6" s="172" t="s">
        <v>127</v>
      </c>
      <c r="G6" s="172" t="s">
        <v>127</v>
      </c>
      <c r="H6" s="172" t="s">
        <v>127</v>
      </c>
      <c r="I6" s="172" t="s">
        <v>127</v>
      </c>
      <c r="J6" s="172" t="s">
        <v>127</v>
      </c>
      <c r="K6" s="148" t="s">
        <v>289</v>
      </c>
      <c r="L6" s="219" t="s">
        <v>289</v>
      </c>
      <c r="M6" s="32" t="s">
        <v>51</v>
      </c>
      <c r="N6" s="48"/>
      <c r="O6" s="88"/>
      <c r="P6" s="88"/>
      <c r="Q6" s="149"/>
      <c r="R6" s="55"/>
    </row>
    <row r="7" spans="2:18" ht="27">
      <c r="B7" s="81" t="s">
        <v>27</v>
      </c>
      <c r="C7" s="354" t="s">
        <v>39</v>
      </c>
      <c r="D7" s="355"/>
      <c r="E7" s="355"/>
      <c r="F7" s="355"/>
      <c r="G7" s="355"/>
      <c r="H7" s="355"/>
      <c r="I7" s="355"/>
      <c r="J7" s="356"/>
      <c r="K7" s="1" t="s">
        <v>290</v>
      </c>
      <c r="L7" s="1" t="s">
        <v>290</v>
      </c>
      <c r="M7" s="33"/>
      <c r="N7" s="48"/>
      <c r="O7" s="88"/>
      <c r="P7" s="88"/>
      <c r="Q7" s="149"/>
      <c r="R7" s="55"/>
    </row>
    <row r="8" spans="2:18" ht="136.5">
      <c r="B8" s="80" t="s">
        <v>28</v>
      </c>
      <c r="C8" s="173" t="s">
        <v>158</v>
      </c>
      <c r="D8" s="173" t="s">
        <v>66</v>
      </c>
      <c r="E8" s="173" t="s">
        <v>159</v>
      </c>
      <c r="F8" s="173" t="s">
        <v>160</v>
      </c>
      <c r="G8" s="173" t="s">
        <v>161</v>
      </c>
      <c r="H8" s="173" t="s">
        <v>162</v>
      </c>
      <c r="I8" s="173" t="s">
        <v>202</v>
      </c>
      <c r="J8" s="173" t="s">
        <v>163</v>
      </c>
      <c r="K8" s="1" t="s">
        <v>282</v>
      </c>
      <c r="L8" s="27" t="s">
        <v>283</v>
      </c>
      <c r="M8" s="32" t="s">
        <v>291</v>
      </c>
      <c r="N8" s="48"/>
      <c r="O8" s="88"/>
      <c r="P8" s="88"/>
      <c r="Q8" s="149"/>
      <c r="R8" s="55"/>
    </row>
    <row r="9" spans="2:18" ht="95.25" thickBot="1">
      <c r="B9" s="82" t="s">
        <v>29</v>
      </c>
      <c r="C9" s="174" t="s">
        <v>165</v>
      </c>
      <c r="D9" s="174" t="s">
        <v>127</v>
      </c>
      <c r="E9" s="174" t="s">
        <v>165</v>
      </c>
      <c r="F9" s="174" t="s">
        <v>165</v>
      </c>
      <c r="G9" s="174" t="s">
        <v>165</v>
      </c>
      <c r="H9" s="174" t="s">
        <v>165</v>
      </c>
      <c r="I9" s="174" t="s">
        <v>165</v>
      </c>
      <c r="J9" s="174" t="s">
        <v>165</v>
      </c>
      <c r="K9" s="220" t="s">
        <v>292</v>
      </c>
      <c r="L9" s="28" t="s">
        <v>293</v>
      </c>
      <c r="M9" s="34" t="s">
        <v>294</v>
      </c>
      <c r="N9" s="30" t="s">
        <v>295</v>
      </c>
      <c r="O9" s="221"/>
      <c r="P9" s="86"/>
      <c r="Q9" s="222"/>
      <c r="R9" s="223"/>
    </row>
    <row r="10" spans="2:18" ht="14.25" thickTop="1">
      <c r="B10" s="83" t="s">
        <v>296</v>
      </c>
      <c r="C10" s="175" t="s">
        <v>164</v>
      </c>
      <c r="D10" s="175" t="s">
        <v>164</v>
      </c>
      <c r="E10" s="175" t="s">
        <v>164</v>
      </c>
      <c r="F10" s="175" t="s">
        <v>164</v>
      </c>
      <c r="G10" s="175" t="s">
        <v>164</v>
      </c>
      <c r="H10" s="175" t="s">
        <v>164</v>
      </c>
      <c r="I10" s="224" t="s">
        <v>203</v>
      </c>
      <c r="J10" s="175" t="s">
        <v>164</v>
      </c>
      <c r="K10" s="39" t="s">
        <v>205</v>
      </c>
      <c r="L10" s="40" t="s">
        <v>214</v>
      </c>
      <c r="M10" s="41" t="s">
        <v>108</v>
      </c>
      <c r="N10" s="42" t="s">
        <v>30</v>
      </c>
      <c r="O10" s="49"/>
      <c r="P10" s="49"/>
      <c r="Q10" s="205"/>
      <c r="R10" s="69"/>
    </row>
    <row r="11" spans="2:18">
      <c r="B11" s="21" t="s">
        <v>297</v>
      </c>
      <c r="C11" s="176" t="s">
        <v>164</v>
      </c>
      <c r="D11" s="176" t="s">
        <v>164</v>
      </c>
      <c r="E11" s="176" t="s">
        <v>164</v>
      </c>
      <c r="F11" s="176" t="s">
        <v>164</v>
      </c>
      <c r="G11" s="176" t="s">
        <v>164</v>
      </c>
      <c r="H11" s="176" t="s">
        <v>164</v>
      </c>
      <c r="I11" s="225" t="s">
        <v>204</v>
      </c>
      <c r="J11" s="176" t="s">
        <v>164</v>
      </c>
      <c r="K11" s="39" t="s">
        <v>203</v>
      </c>
      <c r="L11" s="37" t="s">
        <v>298</v>
      </c>
      <c r="M11" s="43" t="s">
        <v>32</v>
      </c>
      <c r="N11" s="44" t="s">
        <v>30</v>
      </c>
      <c r="O11" s="50"/>
      <c r="P11" s="50"/>
      <c r="Q11" s="206"/>
      <c r="R11" s="69"/>
    </row>
    <row r="12" spans="2:18">
      <c r="B12" s="21" t="s">
        <v>299</v>
      </c>
      <c r="C12" s="176" t="s">
        <v>164</v>
      </c>
      <c r="D12" s="176" t="s">
        <v>164</v>
      </c>
      <c r="E12" s="176" t="s">
        <v>164</v>
      </c>
      <c r="F12" s="176" t="s">
        <v>164</v>
      </c>
      <c r="G12" s="176" t="s">
        <v>164</v>
      </c>
      <c r="H12" s="176" t="s">
        <v>164</v>
      </c>
      <c r="I12" s="225" t="s">
        <v>204</v>
      </c>
      <c r="J12" s="176" t="s">
        <v>164</v>
      </c>
      <c r="K12" s="39" t="s">
        <v>203</v>
      </c>
      <c r="L12" s="37" t="s">
        <v>300</v>
      </c>
      <c r="M12" s="43" t="s">
        <v>239</v>
      </c>
      <c r="N12" s="44" t="s">
        <v>301</v>
      </c>
      <c r="O12" s="50"/>
      <c r="P12" s="50"/>
      <c r="Q12" s="206"/>
      <c r="R12" s="69"/>
    </row>
    <row r="13" spans="2:18">
      <c r="B13" s="21" t="s">
        <v>302</v>
      </c>
      <c r="C13" s="176" t="s">
        <v>164</v>
      </c>
      <c r="D13" s="176" t="s">
        <v>164</v>
      </c>
      <c r="E13" s="176" t="s">
        <v>164</v>
      </c>
      <c r="F13" s="176" t="s">
        <v>164</v>
      </c>
      <c r="G13" s="176" t="s">
        <v>164</v>
      </c>
      <c r="H13" s="176" t="s">
        <v>164</v>
      </c>
      <c r="I13" s="225" t="s">
        <v>204</v>
      </c>
      <c r="J13" s="176" t="s">
        <v>164</v>
      </c>
      <c r="K13" s="39" t="s">
        <v>203</v>
      </c>
      <c r="L13" s="37" t="s">
        <v>303</v>
      </c>
      <c r="M13" s="43" t="s">
        <v>240</v>
      </c>
      <c r="N13" s="44" t="s">
        <v>304</v>
      </c>
      <c r="O13" s="50"/>
      <c r="P13" s="50"/>
      <c r="Q13" s="206"/>
      <c r="R13" s="69"/>
    </row>
    <row r="14" spans="2:18">
      <c r="B14" s="21" t="s">
        <v>305</v>
      </c>
      <c r="C14" s="176" t="s">
        <v>164</v>
      </c>
      <c r="D14" s="176" t="s">
        <v>164</v>
      </c>
      <c r="E14" s="176" t="s">
        <v>164</v>
      </c>
      <c r="F14" s="176" t="s">
        <v>164</v>
      </c>
      <c r="G14" s="176" t="s">
        <v>164</v>
      </c>
      <c r="H14" s="176" t="s">
        <v>164</v>
      </c>
      <c r="I14" s="225" t="s">
        <v>204</v>
      </c>
      <c r="J14" s="176" t="s">
        <v>164</v>
      </c>
      <c r="K14" s="39" t="s">
        <v>203</v>
      </c>
      <c r="L14" s="37" t="s">
        <v>306</v>
      </c>
      <c r="M14" s="43" t="s">
        <v>241</v>
      </c>
      <c r="N14" s="44" t="s">
        <v>307</v>
      </c>
      <c r="O14" s="50"/>
      <c r="P14" s="50"/>
      <c r="Q14" s="206"/>
      <c r="R14" s="69"/>
    </row>
    <row r="15" spans="2:18">
      <c r="B15" s="21" t="s">
        <v>308</v>
      </c>
      <c r="C15" s="176" t="s">
        <v>164</v>
      </c>
      <c r="D15" s="176" t="s">
        <v>164</v>
      </c>
      <c r="E15" s="176" t="s">
        <v>164</v>
      </c>
      <c r="F15" s="176" t="s">
        <v>164</v>
      </c>
      <c r="G15" s="176" t="s">
        <v>164</v>
      </c>
      <c r="H15" s="176" t="s">
        <v>164</v>
      </c>
      <c r="I15" s="225" t="s">
        <v>204</v>
      </c>
      <c r="J15" s="176" t="s">
        <v>164</v>
      </c>
      <c r="K15" s="39" t="s">
        <v>203</v>
      </c>
      <c r="L15" s="37" t="s">
        <v>309</v>
      </c>
      <c r="M15" s="43" t="s">
        <v>242</v>
      </c>
      <c r="N15" s="44" t="s">
        <v>310</v>
      </c>
      <c r="O15" s="50"/>
      <c r="P15" s="50"/>
      <c r="Q15" s="206"/>
      <c r="R15" s="69"/>
    </row>
    <row r="16" spans="2:18">
      <c r="B16" s="21" t="s">
        <v>311</v>
      </c>
      <c r="C16" s="176" t="s">
        <v>164</v>
      </c>
      <c r="D16" s="176" t="s">
        <v>164</v>
      </c>
      <c r="E16" s="176" t="s">
        <v>164</v>
      </c>
      <c r="F16" s="176" t="s">
        <v>164</v>
      </c>
      <c r="G16" s="176" t="s">
        <v>164</v>
      </c>
      <c r="H16" s="176" t="s">
        <v>164</v>
      </c>
      <c r="I16" s="225" t="s">
        <v>204</v>
      </c>
      <c r="J16" s="176" t="s">
        <v>164</v>
      </c>
      <c r="K16" s="39" t="s">
        <v>203</v>
      </c>
      <c r="L16" s="37" t="s">
        <v>312</v>
      </c>
      <c r="M16" s="43" t="s">
        <v>32</v>
      </c>
      <c r="N16" s="44" t="s">
        <v>30</v>
      </c>
      <c r="O16" s="50"/>
      <c r="P16" s="50"/>
      <c r="Q16" s="206"/>
      <c r="R16" s="69"/>
    </row>
    <row r="17" spans="2:18">
      <c r="B17" s="21" t="s">
        <v>311</v>
      </c>
      <c r="C17" s="176" t="s">
        <v>164</v>
      </c>
      <c r="D17" s="176" t="s">
        <v>164</v>
      </c>
      <c r="E17" s="176" t="s">
        <v>164</v>
      </c>
      <c r="F17" s="176" t="s">
        <v>164</v>
      </c>
      <c r="G17" s="176" t="s">
        <v>164</v>
      </c>
      <c r="H17" s="176" t="s">
        <v>164</v>
      </c>
      <c r="I17" s="225" t="s">
        <v>204</v>
      </c>
      <c r="J17" s="176" t="s">
        <v>164</v>
      </c>
      <c r="K17" s="39" t="s">
        <v>203</v>
      </c>
      <c r="L17" s="37" t="s">
        <v>313</v>
      </c>
      <c r="M17" s="43" t="s">
        <v>32</v>
      </c>
      <c r="N17" s="44" t="s">
        <v>30</v>
      </c>
      <c r="O17" s="50"/>
      <c r="P17" s="50"/>
      <c r="Q17" s="206"/>
      <c r="R17" s="69"/>
    </row>
    <row r="18" spans="2:18">
      <c r="B18" s="21" t="s">
        <v>311</v>
      </c>
      <c r="C18" s="176" t="s">
        <v>164</v>
      </c>
      <c r="D18" s="176" t="s">
        <v>164</v>
      </c>
      <c r="E18" s="176" t="s">
        <v>164</v>
      </c>
      <c r="F18" s="176" t="s">
        <v>164</v>
      </c>
      <c r="G18" s="176" t="s">
        <v>164</v>
      </c>
      <c r="H18" s="176" t="s">
        <v>164</v>
      </c>
      <c r="I18" s="225" t="s">
        <v>204</v>
      </c>
      <c r="J18" s="176" t="s">
        <v>164</v>
      </c>
      <c r="K18" s="39" t="s">
        <v>203</v>
      </c>
      <c r="L18" s="37" t="s">
        <v>314</v>
      </c>
      <c r="M18" s="43" t="s">
        <v>32</v>
      </c>
      <c r="N18" s="44" t="s">
        <v>30</v>
      </c>
      <c r="O18" s="50"/>
      <c r="P18" s="50"/>
      <c r="Q18" s="206"/>
      <c r="R18" s="69"/>
    </row>
    <row r="19" spans="2:18" ht="14.25" thickBot="1">
      <c r="B19" s="22" t="s">
        <v>315</v>
      </c>
      <c r="C19" s="177" t="s">
        <v>164</v>
      </c>
      <c r="D19" s="177" t="s">
        <v>164</v>
      </c>
      <c r="E19" s="177" t="s">
        <v>164</v>
      </c>
      <c r="F19" s="177" t="s">
        <v>164</v>
      </c>
      <c r="G19" s="177" t="s">
        <v>164</v>
      </c>
      <c r="H19" s="177" t="s">
        <v>164</v>
      </c>
      <c r="I19" s="226" t="s">
        <v>204</v>
      </c>
      <c r="J19" s="177" t="s">
        <v>164</v>
      </c>
      <c r="K19" s="45" t="s">
        <v>204</v>
      </c>
      <c r="L19" s="208" t="s">
        <v>214</v>
      </c>
      <c r="M19" s="46" t="s">
        <v>32</v>
      </c>
      <c r="N19" s="47" t="s">
        <v>127</v>
      </c>
      <c r="O19" s="51"/>
      <c r="P19" s="51"/>
      <c r="Q19" s="207"/>
      <c r="R19" s="69"/>
    </row>
    <row r="20" spans="2:18">
      <c r="R20" s="69"/>
    </row>
    <row r="21" spans="2:18">
      <c r="R21" s="69"/>
    </row>
    <row r="22" spans="2:18">
      <c r="R22" s="69"/>
    </row>
    <row r="23" spans="2:18">
      <c r="R23" s="69"/>
    </row>
    <row r="24" spans="2:18">
      <c r="R24" s="69"/>
    </row>
    <row r="25" spans="2:18">
      <c r="R25" s="69"/>
    </row>
    <row r="26" spans="2:18">
      <c r="R26" s="69"/>
    </row>
    <row r="27" spans="2:18">
      <c r="R27" s="69"/>
    </row>
    <row r="28" spans="2:18">
      <c r="R28" s="69"/>
    </row>
    <row r="29" spans="2:18">
      <c r="R29" s="69"/>
    </row>
    <row r="30" spans="2:18">
      <c r="R30" s="69"/>
    </row>
    <row r="31" spans="2:18">
      <c r="R31" s="69"/>
    </row>
    <row r="32" spans="2:18">
      <c r="R32" s="69"/>
    </row>
    <row r="33" spans="2:18">
      <c r="R33" s="69"/>
    </row>
    <row r="34" spans="2:18">
      <c r="R34" s="69"/>
    </row>
    <row r="35" spans="2:18">
      <c r="R35" s="69"/>
    </row>
    <row r="36" spans="2:18">
      <c r="R36" s="69"/>
    </row>
    <row r="48" spans="2:18" ht="15" thickBot="1">
      <c r="B48" s="26" t="s">
        <v>316</v>
      </c>
    </row>
    <row r="49" spans="2:18" ht="15" thickBot="1">
      <c r="B49" s="107" t="s">
        <v>123</v>
      </c>
      <c r="C49" s="357" t="s">
        <v>200</v>
      </c>
      <c r="D49" s="358"/>
      <c r="E49" s="358"/>
      <c r="F49" s="358"/>
      <c r="G49" s="358"/>
      <c r="H49" s="358"/>
      <c r="I49" s="358"/>
      <c r="J49" s="359"/>
      <c r="K49" s="178"/>
      <c r="L49" s="178"/>
      <c r="M49" s="181"/>
      <c r="N49" s="179"/>
      <c r="O49" s="179"/>
      <c r="P49" s="179"/>
      <c r="Q49" s="180"/>
      <c r="R49" s="55"/>
    </row>
    <row r="50" spans="2:18">
      <c r="B50" s="79"/>
      <c r="C50" s="35" t="s">
        <v>157</v>
      </c>
      <c r="D50" s="35"/>
      <c r="E50" s="35"/>
      <c r="F50" s="35"/>
      <c r="G50" s="35"/>
      <c r="H50" s="35"/>
      <c r="I50" s="35"/>
      <c r="J50" s="35"/>
      <c r="K50" s="35"/>
      <c r="L50" s="36"/>
      <c r="M50" s="31" t="s">
        <v>55</v>
      </c>
      <c r="N50" s="52" t="s">
        <v>20</v>
      </c>
      <c r="O50" s="53"/>
      <c r="P50" s="53"/>
      <c r="Q50" s="54"/>
      <c r="R50" s="218"/>
    </row>
    <row r="51" spans="2:18">
      <c r="B51" s="80" t="s">
        <v>21</v>
      </c>
      <c r="C51" s="354" t="s">
        <v>172</v>
      </c>
      <c r="D51" s="355"/>
      <c r="E51" s="355"/>
      <c r="F51" s="355"/>
      <c r="G51" s="355"/>
      <c r="H51" s="355"/>
      <c r="I51" s="355"/>
      <c r="J51" s="356"/>
      <c r="K51" s="38" t="s">
        <v>22</v>
      </c>
      <c r="L51" s="84"/>
      <c r="M51" s="32" t="s">
        <v>483</v>
      </c>
      <c r="N51" s="29" t="s">
        <v>23</v>
      </c>
      <c r="O51" s="87" t="s">
        <v>24</v>
      </c>
      <c r="P51" s="87" t="s">
        <v>25</v>
      </c>
      <c r="Q51" s="149" t="s">
        <v>26</v>
      </c>
      <c r="R51" s="55"/>
    </row>
    <row r="52" spans="2:18">
      <c r="B52" s="80" t="s">
        <v>36</v>
      </c>
      <c r="C52" s="172" t="s">
        <v>127</v>
      </c>
      <c r="D52" s="172" t="s">
        <v>127</v>
      </c>
      <c r="E52" s="172" t="s">
        <v>127</v>
      </c>
      <c r="F52" s="172" t="s">
        <v>127</v>
      </c>
      <c r="G52" s="172" t="s">
        <v>127</v>
      </c>
      <c r="H52" s="172" t="s">
        <v>127</v>
      </c>
      <c r="I52" s="172" t="s">
        <v>127</v>
      </c>
      <c r="J52" s="172" t="s">
        <v>127</v>
      </c>
      <c r="K52" s="27" t="s">
        <v>289</v>
      </c>
      <c r="L52" s="1" t="s">
        <v>317</v>
      </c>
      <c r="M52" s="32" t="s">
        <v>51</v>
      </c>
      <c r="N52" s="48"/>
      <c r="O52" s="88"/>
      <c r="P52" s="88"/>
      <c r="Q52" s="204"/>
      <c r="R52" s="223"/>
    </row>
    <row r="53" spans="2:18" ht="27">
      <c r="B53" s="81" t="s">
        <v>27</v>
      </c>
      <c r="C53" s="354" t="s">
        <v>39</v>
      </c>
      <c r="D53" s="355"/>
      <c r="E53" s="355"/>
      <c r="F53" s="355"/>
      <c r="G53" s="355"/>
      <c r="H53" s="355"/>
      <c r="I53" s="355"/>
      <c r="J53" s="356"/>
      <c r="K53" s="1" t="s">
        <v>493</v>
      </c>
      <c r="L53" s="1" t="s">
        <v>493</v>
      </c>
      <c r="M53" s="33"/>
      <c r="N53" s="48"/>
      <c r="O53" s="88"/>
      <c r="P53" s="88"/>
      <c r="Q53" s="149"/>
      <c r="R53" s="55"/>
    </row>
    <row r="54" spans="2:18" ht="136.5">
      <c r="B54" s="80" t="s">
        <v>28</v>
      </c>
      <c r="C54" s="173" t="s">
        <v>158</v>
      </c>
      <c r="D54" s="173" t="s">
        <v>66</v>
      </c>
      <c r="E54" s="173" t="s">
        <v>159</v>
      </c>
      <c r="F54" s="173" t="s">
        <v>160</v>
      </c>
      <c r="G54" s="173" t="s">
        <v>161</v>
      </c>
      <c r="H54" s="173" t="s">
        <v>162</v>
      </c>
      <c r="I54" s="173" t="s">
        <v>202</v>
      </c>
      <c r="J54" s="173" t="s">
        <v>163</v>
      </c>
      <c r="K54" s="1" t="s">
        <v>282</v>
      </c>
      <c r="L54" s="1" t="s">
        <v>318</v>
      </c>
      <c r="M54" s="32" t="s">
        <v>291</v>
      </c>
      <c r="N54" s="48"/>
      <c r="O54" s="88"/>
      <c r="P54" s="88"/>
      <c r="Q54" s="149"/>
      <c r="R54" s="55"/>
    </row>
    <row r="55" spans="2:18" ht="54.75" thickBot="1">
      <c r="B55" s="82" t="s">
        <v>29</v>
      </c>
      <c r="C55" s="174" t="s">
        <v>165</v>
      </c>
      <c r="D55" s="174" t="s">
        <v>127</v>
      </c>
      <c r="E55" s="174" t="s">
        <v>165</v>
      </c>
      <c r="F55" s="174" t="s">
        <v>165</v>
      </c>
      <c r="G55" s="174" t="s">
        <v>165</v>
      </c>
      <c r="H55" s="174" t="s">
        <v>165</v>
      </c>
      <c r="I55" s="174" t="s">
        <v>165</v>
      </c>
      <c r="J55" s="174" t="s">
        <v>165</v>
      </c>
      <c r="K55" s="28" t="s">
        <v>319</v>
      </c>
      <c r="L55" s="220" t="s">
        <v>320</v>
      </c>
      <c r="M55" s="34" t="s">
        <v>491</v>
      </c>
      <c r="N55" s="30" t="s">
        <v>321</v>
      </c>
      <c r="O55" s="221"/>
      <c r="P55" s="86"/>
      <c r="Q55" s="222"/>
      <c r="R55" s="223"/>
    </row>
    <row r="56" spans="2:18" ht="14.25" thickTop="1">
      <c r="B56" s="83" t="s">
        <v>440</v>
      </c>
      <c r="C56" s="175" t="s">
        <v>322</v>
      </c>
      <c r="D56" s="175" t="s">
        <v>322</v>
      </c>
      <c r="E56" s="175" t="s">
        <v>322</v>
      </c>
      <c r="F56" s="175" t="s">
        <v>322</v>
      </c>
      <c r="G56" s="175" t="s">
        <v>322</v>
      </c>
      <c r="H56" s="175" t="s">
        <v>322</v>
      </c>
      <c r="I56" s="224" t="s">
        <v>203</v>
      </c>
      <c r="J56" s="175" t="s">
        <v>322</v>
      </c>
      <c r="K56" s="39" t="s">
        <v>167</v>
      </c>
      <c r="L56" s="40" t="s">
        <v>167</v>
      </c>
      <c r="M56" s="41" t="s">
        <v>32</v>
      </c>
      <c r="N56" s="42" t="s">
        <v>30</v>
      </c>
      <c r="O56" s="49"/>
      <c r="P56" s="49"/>
      <c r="Q56" s="205"/>
      <c r="R56" s="69"/>
    </row>
    <row r="57" spans="2:18">
      <c r="B57" s="21" t="s">
        <v>486</v>
      </c>
      <c r="C57" s="176" t="s">
        <v>322</v>
      </c>
      <c r="D57" s="176" t="s">
        <v>322</v>
      </c>
      <c r="E57" s="176" t="s">
        <v>322</v>
      </c>
      <c r="F57" s="176" t="s">
        <v>322</v>
      </c>
      <c r="G57" s="176" t="s">
        <v>322</v>
      </c>
      <c r="H57" s="176" t="s">
        <v>322</v>
      </c>
      <c r="I57" s="225" t="s">
        <v>204</v>
      </c>
      <c r="J57" s="176" t="s">
        <v>322</v>
      </c>
      <c r="K57" s="39" t="s">
        <v>224</v>
      </c>
      <c r="L57" s="37" t="s">
        <v>323</v>
      </c>
      <c r="M57" s="43" t="s">
        <v>32</v>
      </c>
      <c r="N57" s="44" t="s">
        <v>30</v>
      </c>
      <c r="O57" s="50"/>
      <c r="P57" s="50"/>
      <c r="Q57" s="206"/>
      <c r="R57" s="69"/>
    </row>
    <row r="58" spans="2:18">
      <c r="B58" s="21" t="s">
        <v>487</v>
      </c>
      <c r="C58" s="176" t="s">
        <v>322</v>
      </c>
      <c r="D58" s="176" t="s">
        <v>322</v>
      </c>
      <c r="E58" s="176" t="s">
        <v>322</v>
      </c>
      <c r="F58" s="176" t="s">
        <v>322</v>
      </c>
      <c r="G58" s="176" t="s">
        <v>322</v>
      </c>
      <c r="H58" s="176" t="s">
        <v>322</v>
      </c>
      <c r="I58" s="225" t="s">
        <v>204</v>
      </c>
      <c r="J58" s="176" t="s">
        <v>322</v>
      </c>
      <c r="K58" s="269" t="s">
        <v>224</v>
      </c>
      <c r="L58" s="37" t="s">
        <v>33</v>
      </c>
      <c r="M58" s="43" t="s">
        <v>239</v>
      </c>
      <c r="N58" s="44" t="s">
        <v>301</v>
      </c>
      <c r="O58" s="50"/>
      <c r="P58" s="50"/>
      <c r="Q58" s="206"/>
      <c r="R58" s="69"/>
    </row>
    <row r="59" spans="2:18">
      <c r="B59" s="21" t="s">
        <v>488</v>
      </c>
      <c r="C59" s="176" t="s">
        <v>322</v>
      </c>
      <c r="D59" s="176" t="s">
        <v>322</v>
      </c>
      <c r="E59" s="176" t="s">
        <v>322</v>
      </c>
      <c r="F59" s="176" t="s">
        <v>322</v>
      </c>
      <c r="G59" s="176" t="s">
        <v>322</v>
      </c>
      <c r="H59" s="176" t="s">
        <v>322</v>
      </c>
      <c r="I59" s="225" t="s">
        <v>204</v>
      </c>
      <c r="J59" s="176" t="s">
        <v>322</v>
      </c>
      <c r="K59" s="269" t="s">
        <v>224</v>
      </c>
      <c r="L59" s="37" t="s">
        <v>34</v>
      </c>
      <c r="M59" s="43" t="s">
        <v>239</v>
      </c>
      <c r="N59" s="44" t="s">
        <v>301</v>
      </c>
      <c r="O59" s="50"/>
      <c r="P59" s="50"/>
      <c r="Q59" s="206"/>
      <c r="R59" s="69"/>
    </row>
    <row r="60" spans="2:18">
      <c r="B60" s="21" t="s">
        <v>489</v>
      </c>
      <c r="C60" s="176" t="s">
        <v>322</v>
      </c>
      <c r="D60" s="176" t="s">
        <v>322</v>
      </c>
      <c r="E60" s="176" t="s">
        <v>322</v>
      </c>
      <c r="F60" s="176" t="s">
        <v>322</v>
      </c>
      <c r="G60" s="176" t="s">
        <v>322</v>
      </c>
      <c r="H60" s="176" t="s">
        <v>322</v>
      </c>
      <c r="I60" s="225" t="s">
        <v>204</v>
      </c>
      <c r="J60" s="176" t="s">
        <v>322</v>
      </c>
      <c r="K60" s="269" t="s">
        <v>224</v>
      </c>
      <c r="L60" s="37" t="s">
        <v>35</v>
      </c>
      <c r="M60" s="43" t="s">
        <v>32</v>
      </c>
      <c r="N60" s="44" t="s">
        <v>30</v>
      </c>
      <c r="O60" s="50"/>
      <c r="P60" s="50"/>
      <c r="Q60" s="206"/>
      <c r="R60" s="69"/>
    </row>
    <row r="61" spans="2:18">
      <c r="B61" s="21" t="s">
        <v>315</v>
      </c>
      <c r="C61" s="176" t="s">
        <v>322</v>
      </c>
      <c r="D61" s="176" t="s">
        <v>322</v>
      </c>
      <c r="E61" s="176" t="s">
        <v>322</v>
      </c>
      <c r="F61" s="176" t="s">
        <v>322</v>
      </c>
      <c r="G61" s="176" t="s">
        <v>322</v>
      </c>
      <c r="H61" s="176" t="s">
        <v>322</v>
      </c>
      <c r="I61" s="225" t="s">
        <v>204</v>
      </c>
      <c r="J61" s="176" t="s">
        <v>322</v>
      </c>
      <c r="K61" s="269" t="s">
        <v>33</v>
      </c>
      <c r="L61" s="37" t="s">
        <v>167</v>
      </c>
      <c r="M61" s="43" t="s">
        <v>32</v>
      </c>
      <c r="N61" s="44" t="s">
        <v>30</v>
      </c>
      <c r="O61" s="50"/>
      <c r="P61" s="50"/>
      <c r="Q61" s="206"/>
      <c r="R61" s="69"/>
    </row>
    <row r="62" spans="2:18">
      <c r="B62" s="21" t="s">
        <v>324</v>
      </c>
      <c r="C62" s="176" t="s">
        <v>322</v>
      </c>
      <c r="D62" s="176" t="s">
        <v>322</v>
      </c>
      <c r="E62" s="176" t="s">
        <v>322</v>
      </c>
      <c r="F62" s="176" t="s">
        <v>322</v>
      </c>
      <c r="G62" s="176" t="s">
        <v>322</v>
      </c>
      <c r="H62" s="176" t="s">
        <v>322</v>
      </c>
      <c r="I62" s="225" t="s">
        <v>204</v>
      </c>
      <c r="J62" s="176" t="s">
        <v>322</v>
      </c>
      <c r="K62" s="269" t="s">
        <v>34</v>
      </c>
      <c r="L62" s="37" t="s">
        <v>167</v>
      </c>
      <c r="M62" s="43" t="s">
        <v>32</v>
      </c>
      <c r="N62" s="227" t="s">
        <v>30</v>
      </c>
      <c r="O62" s="50"/>
      <c r="P62" s="50"/>
      <c r="Q62" s="206"/>
      <c r="R62" s="69"/>
    </row>
    <row r="63" spans="2:18" ht="14.25" thickBot="1">
      <c r="B63" s="22" t="s">
        <v>490</v>
      </c>
      <c r="C63" s="177" t="s">
        <v>322</v>
      </c>
      <c r="D63" s="177" t="s">
        <v>322</v>
      </c>
      <c r="E63" s="177" t="s">
        <v>322</v>
      </c>
      <c r="F63" s="177" t="s">
        <v>322</v>
      </c>
      <c r="G63" s="177" t="s">
        <v>322</v>
      </c>
      <c r="H63" s="177" t="s">
        <v>322</v>
      </c>
      <c r="I63" s="228" t="s">
        <v>204</v>
      </c>
      <c r="J63" s="177" t="s">
        <v>322</v>
      </c>
      <c r="K63" s="45" t="s">
        <v>35</v>
      </c>
      <c r="L63" s="208" t="s">
        <v>167</v>
      </c>
      <c r="M63" s="46" t="s">
        <v>32</v>
      </c>
      <c r="N63" s="229" t="s">
        <v>30</v>
      </c>
      <c r="O63" s="51"/>
      <c r="P63" s="51"/>
      <c r="Q63" s="207"/>
      <c r="R63" s="69"/>
    </row>
    <row r="81" spans="2:18" ht="15" thickBot="1">
      <c r="B81" s="26" t="s">
        <v>326</v>
      </c>
    </row>
    <row r="82" spans="2:18" ht="15" thickBot="1">
      <c r="B82" s="107" t="s">
        <v>123</v>
      </c>
      <c r="C82" s="357" t="s">
        <v>327</v>
      </c>
      <c r="D82" s="358"/>
      <c r="E82" s="358"/>
      <c r="F82" s="358"/>
      <c r="G82" s="358"/>
      <c r="H82" s="358"/>
      <c r="I82" s="358"/>
      <c r="J82" s="359"/>
      <c r="K82" s="178"/>
      <c r="L82" s="178"/>
      <c r="M82" s="178"/>
      <c r="N82" s="181"/>
      <c r="O82" s="179"/>
      <c r="P82" s="179"/>
      <c r="Q82" s="179"/>
      <c r="R82" s="180"/>
    </row>
    <row r="83" spans="2:18">
      <c r="B83" s="79"/>
      <c r="C83" s="35" t="s">
        <v>157</v>
      </c>
      <c r="D83" s="35"/>
      <c r="E83" s="35"/>
      <c r="F83" s="35"/>
      <c r="G83" s="35"/>
      <c r="H83" s="35"/>
      <c r="I83" s="35"/>
      <c r="J83" s="35"/>
      <c r="K83" s="35"/>
      <c r="L83" s="35"/>
      <c r="M83" s="36"/>
      <c r="N83" s="31" t="s">
        <v>55</v>
      </c>
      <c r="O83" s="52" t="s">
        <v>20</v>
      </c>
      <c r="P83" s="53"/>
      <c r="Q83" s="53"/>
      <c r="R83" s="54"/>
    </row>
    <row r="84" spans="2:18">
      <c r="B84" s="80" t="s">
        <v>21</v>
      </c>
      <c r="C84" s="360" t="s">
        <v>172</v>
      </c>
      <c r="D84" s="355"/>
      <c r="E84" s="355"/>
      <c r="F84" s="355"/>
      <c r="G84" s="355"/>
      <c r="H84" s="355"/>
      <c r="I84" s="355"/>
      <c r="J84" s="356"/>
      <c r="K84" s="38" t="s">
        <v>22</v>
      </c>
      <c r="L84" s="230"/>
      <c r="M84" s="84"/>
      <c r="N84" s="32" t="s">
        <v>328</v>
      </c>
      <c r="O84" s="29" t="s">
        <v>23</v>
      </c>
      <c r="P84" s="231" t="s">
        <v>24</v>
      </c>
      <c r="Q84" s="231" t="s">
        <v>25</v>
      </c>
      <c r="R84" s="196" t="s">
        <v>26</v>
      </c>
    </row>
    <row r="85" spans="2:18" ht="40.5">
      <c r="B85" s="80" t="s">
        <v>36</v>
      </c>
      <c r="C85" s="172" t="s">
        <v>127</v>
      </c>
      <c r="D85" s="172" t="s">
        <v>127</v>
      </c>
      <c r="E85" s="172" t="s">
        <v>127</v>
      </c>
      <c r="F85" s="172" t="s">
        <v>127</v>
      </c>
      <c r="G85" s="172" t="s">
        <v>127</v>
      </c>
      <c r="H85" s="172" t="s">
        <v>127</v>
      </c>
      <c r="I85" s="172" t="s">
        <v>127</v>
      </c>
      <c r="J85" s="172" t="s">
        <v>127</v>
      </c>
      <c r="K85" s="27" t="s">
        <v>289</v>
      </c>
      <c r="L85" s="1" t="s">
        <v>317</v>
      </c>
      <c r="M85" s="1" t="s">
        <v>317</v>
      </c>
      <c r="N85" s="32" t="s">
        <v>52</v>
      </c>
      <c r="O85" s="48"/>
      <c r="P85" s="48"/>
      <c r="Q85" s="48"/>
      <c r="R85" s="232" t="s">
        <v>329</v>
      </c>
    </row>
    <row r="86" spans="2:18" ht="27">
      <c r="B86" s="81" t="s">
        <v>27</v>
      </c>
      <c r="C86" s="354" t="s">
        <v>39</v>
      </c>
      <c r="D86" s="355"/>
      <c r="E86" s="355"/>
      <c r="F86" s="355"/>
      <c r="G86" s="355"/>
      <c r="H86" s="355"/>
      <c r="I86" s="355"/>
      <c r="J86" s="356"/>
      <c r="K86" s="1" t="s">
        <v>290</v>
      </c>
      <c r="L86" s="1" t="s">
        <v>290</v>
      </c>
      <c r="M86" s="1" t="s">
        <v>290</v>
      </c>
      <c r="N86" s="33"/>
      <c r="O86" s="48"/>
      <c r="P86" s="48"/>
      <c r="Q86" s="48"/>
      <c r="R86" s="196" t="s">
        <v>330</v>
      </c>
    </row>
    <row r="87" spans="2:18" ht="136.5">
      <c r="B87" s="80" t="s">
        <v>28</v>
      </c>
      <c r="C87" s="173" t="s">
        <v>158</v>
      </c>
      <c r="D87" s="173" t="s">
        <v>66</v>
      </c>
      <c r="E87" s="173" t="s">
        <v>159</v>
      </c>
      <c r="F87" s="173" t="s">
        <v>160</v>
      </c>
      <c r="G87" s="173" t="s">
        <v>161</v>
      </c>
      <c r="H87" s="173" t="s">
        <v>162</v>
      </c>
      <c r="I87" s="173" t="s">
        <v>202</v>
      </c>
      <c r="J87" s="173" t="s">
        <v>163</v>
      </c>
      <c r="K87" s="1" t="s">
        <v>282</v>
      </c>
      <c r="L87" s="1" t="s">
        <v>285</v>
      </c>
      <c r="M87" s="1" t="s">
        <v>286</v>
      </c>
      <c r="N87" s="32" t="s">
        <v>291</v>
      </c>
      <c r="O87" s="48"/>
      <c r="P87" s="48"/>
      <c r="Q87" s="48"/>
      <c r="R87" s="196" t="s">
        <v>331</v>
      </c>
    </row>
    <row r="88" spans="2:18" ht="311.25" thickBot="1">
      <c r="B88" s="82" t="s">
        <v>29</v>
      </c>
      <c r="C88" s="174" t="s">
        <v>165</v>
      </c>
      <c r="D88" s="174" t="s">
        <v>127</v>
      </c>
      <c r="E88" s="174" t="s">
        <v>165</v>
      </c>
      <c r="F88" s="174" t="s">
        <v>165</v>
      </c>
      <c r="G88" s="174" t="s">
        <v>165</v>
      </c>
      <c r="H88" s="174" t="s">
        <v>165</v>
      </c>
      <c r="I88" s="174" t="s">
        <v>165</v>
      </c>
      <c r="J88" s="174" t="s">
        <v>165</v>
      </c>
      <c r="K88" s="28" t="s">
        <v>332</v>
      </c>
      <c r="L88" s="220" t="s">
        <v>333</v>
      </c>
      <c r="M88" s="254" t="s">
        <v>465</v>
      </c>
      <c r="N88" s="255" t="s">
        <v>466</v>
      </c>
      <c r="O88" s="30" t="s">
        <v>321</v>
      </c>
      <c r="P88" s="256" t="s">
        <v>467</v>
      </c>
      <c r="Q88" s="233" t="s">
        <v>334</v>
      </c>
      <c r="R88" s="234" t="s">
        <v>335</v>
      </c>
    </row>
    <row r="89" spans="2:18" ht="14.25" thickTop="1">
      <c r="B89" s="21" t="s">
        <v>336</v>
      </c>
      <c r="C89" s="176" t="s">
        <v>322</v>
      </c>
      <c r="D89" s="176" t="s">
        <v>322</v>
      </c>
      <c r="E89" s="176" t="s">
        <v>322</v>
      </c>
      <c r="F89" s="176" t="s">
        <v>322</v>
      </c>
      <c r="G89" s="176" t="s">
        <v>322</v>
      </c>
      <c r="H89" s="176" t="s">
        <v>322</v>
      </c>
      <c r="I89" s="176" t="s">
        <v>322</v>
      </c>
      <c r="J89" s="176" t="s">
        <v>322</v>
      </c>
      <c r="K89" s="39" t="s">
        <v>31</v>
      </c>
      <c r="L89" s="40" t="s">
        <v>323</v>
      </c>
      <c r="M89" s="37" t="s">
        <v>337</v>
      </c>
      <c r="N89" s="257" t="s">
        <v>32</v>
      </c>
      <c r="O89" s="258" t="s">
        <v>30</v>
      </c>
      <c r="P89" s="259" t="s">
        <v>127</v>
      </c>
      <c r="Q89" s="259" t="s">
        <v>127</v>
      </c>
      <c r="R89" s="260" t="s">
        <v>127</v>
      </c>
    </row>
    <row r="90" spans="2:18">
      <c r="B90" s="21" t="s">
        <v>338</v>
      </c>
      <c r="C90" s="176" t="s">
        <v>322</v>
      </c>
      <c r="D90" s="176" t="s">
        <v>322</v>
      </c>
      <c r="E90" s="176" t="s">
        <v>322</v>
      </c>
      <c r="F90" s="176" t="s">
        <v>322</v>
      </c>
      <c r="G90" s="176" t="s">
        <v>322</v>
      </c>
      <c r="H90" s="176" t="s">
        <v>322</v>
      </c>
      <c r="I90" s="176" t="s">
        <v>322</v>
      </c>
      <c r="J90" s="176" t="s">
        <v>322</v>
      </c>
      <c r="K90" s="213" t="s">
        <v>31</v>
      </c>
      <c r="L90" s="40" t="s">
        <v>323</v>
      </c>
      <c r="M90" s="37" t="s">
        <v>339</v>
      </c>
      <c r="N90" s="261" t="s">
        <v>32</v>
      </c>
      <c r="O90" s="262" t="s">
        <v>30</v>
      </c>
      <c r="P90" s="259" t="s">
        <v>30</v>
      </c>
      <c r="Q90" s="259" t="s">
        <v>30</v>
      </c>
      <c r="R90" s="260" t="s">
        <v>30</v>
      </c>
    </row>
    <row r="91" spans="2:18">
      <c r="B91" s="21" t="s">
        <v>340</v>
      </c>
      <c r="C91" s="176" t="s">
        <v>322</v>
      </c>
      <c r="D91" s="176" t="s">
        <v>322</v>
      </c>
      <c r="E91" s="176" t="s">
        <v>322</v>
      </c>
      <c r="F91" s="176" t="s">
        <v>322</v>
      </c>
      <c r="G91" s="176" t="s">
        <v>322</v>
      </c>
      <c r="H91" s="176" t="s">
        <v>322</v>
      </c>
      <c r="I91" s="176" t="s">
        <v>322</v>
      </c>
      <c r="J91" s="176" t="s">
        <v>322</v>
      </c>
      <c r="K91" s="213" t="s">
        <v>31</v>
      </c>
      <c r="L91" s="40" t="s">
        <v>323</v>
      </c>
      <c r="M91" s="37" t="s">
        <v>341</v>
      </c>
      <c r="N91" s="261" t="s">
        <v>32</v>
      </c>
      <c r="O91" s="263" t="s">
        <v>30</v>
      </c>
      <c r="P91" s="259" t="s">
        <v>30</v>
      </c>
      <c r="Q91" s="259" t="s">
        <v>30</v>
      </c>
      <c r="R91" s="260" t="s">
        <v>30</v>
      </c>
    </row>
    <row r="92" spans="2:18">
      <c r="B92" s="21" t="s">
        <v>342</v>
      </c>
      <c r="C92" s="176" t="s">
        <v>322</v>
      </c>
      <c r="D92" s="176" t="s">
        <v>322</v>
      </c>
      <c r="E92" s="176" t="s">
        <v>322</v>
      </c>
      <c r="F92" s="176" t="s">
        <v>322</v>
      </c>
      <c r="G92" s="176" t="s">
        <v>322</v>
      </c>
      <c r="H92" s="176" t="s">
        <v>322</v>
      </c>
      <c r="I92" s="176" t="s">
        <v>322</v>
      </c>
      <c r="J92" s="176" t="s">
        <v>322</v>
      </c>
      <c r="K92" s="213" t="s">
        <v>31</v>
      </c>
      <c r="L92" s="40" t="s">
        <v>323</v>
      </c>
      <c r="M92" s="37" t="s">
        <v>343</v>
      </c>
      <c r="N92" s="261" t="s">
        <v>246</v>
      </c>
      <c r="O92" s="263" t="s">
        <v>30</v>
      </c>
      <c r="P92" s="259" t="s">
        <v>209</v>
      </c>
      <c r="Q92" s="259" t="s">
        <v>344</v>
      </c>
      <c r="R92" s="260" t="s">
        <v>30</v>
      </c>
    </row>
    <row r="93" spans="2:18">
      <c r="B93" s="21" t="s">
        <v>345</v>
      </c>
      <c r="C93" s="176" t="s">
        <v>322</v>
      </c>
      <c r="D93" s="176" t="s">
        <v>322</v>
      </c>
      <c r="E93" s="176" t="s">
        <v>322</v>
      </c>
      <c r="F93" s="176" t="s">
        <v>322</v>
      </c>
      <c r="G93" s="176" t="s">
        <v>322</v>
      </c>
      <c r="H93" s="176" t="s">
        <v>322</v>
      </c>
      <c r="I93" s="176" t="s">
        <v>322</v>
      </c>
      <c r="J93" s="176" t="s">
        <v>322</v>
      </c>
      <c r="K93" s="213" t="s">
        <v>31</v>
      </c>
      <c r="L93" s="40" t="s">
        <v>323</v>
      </c>
      <c r="M93" s="37" t="s">
        <v>346</v>
      </c>
      <c r="N93" s="261" t="s">
        <v>249</v>
      </c>
      <c r="O93" s="263" t="s">
        <v>30</v>
      </c>
      <c r="P93" s="259" t="s">
        <v>210</v>
      </c>
      <c r="Q93" s="259" t="s">
        <v>30</v>
      </c>
      <c r="R93" s="260" t="s">
        <v>30</v>
      </c>
    </row>
    <row r="94" spans="2:18">
      <c r="B94" s="21" t="s">
        <v>347</v>
      </c>
      <c r="C94" s="176" t="s">
        <v>322</v>
      </c>
      <c r="D94" s="176" t="s">
        <v>322</v>
      </c>
      <c r="E94" s="176" t="s">
        <v>322</v>
      </c>
      <c r="F94" s="176" t="s">
        <v>322</v>
      </c>
      <c r="G94" s="176" t="s">
        <v>322</v>
      </c>
      <c r="H94" s="176" t="s">
        <v>322</v>
      </c>
      <c r="I94" s="176" t="s">
        <v>322</v>
      </c>
      <c r="J94" s="176" t="s">
        <v>322</v>
      </c>
      <c r="K94" s="213" t="s">
        <v>31</v>
      </c>
      <c r="L94" s="40" t="s">
        <v>323</v>
      </c>
      <c r="M94" s="37" t="s">
        <v>348</v>
      </c>
      <c r="N94" s="261" t="s">
        <v>215</v>
      </c>
      <c r="O94" s="263" t="s">
        <v>30</v>
      </c>
      <c r="P94" s="259" t="s">
        <v>211</v>
      </c>
      <c r="Q94" s="259" t="s">
        <v>30</v>
      </c>
      <c r="R94" s="260" t="s">
        <v>30</v>
      </c>
    </row>
    <row r="95" spans="2:18">
      <c r="B95" s="21" t="s">
        <v>349</v>
      </c>
      <c r="C95" s="176" t="s">
        <v>322</v>
      </c>
      <c r="D95" s="176" t="s">
        <v>322</v>
      </c>
      <c r="E95" s="176" t="s">
        <v>322</v>
      </c>
      <c r="F95" s="176" t="s">
        <v>322</v>
      </c>
      <c r="G95" s="176" t="s">
        <v>322</v>
      </c>
      <c r="H95" s="176" t="s">
        <v>322</v>
      </c>
      <c r="I95" s="176" t="s">
        <v>322</v>
      </c>
      <c r="J95" s="176" t="s">
        <v>322</v>
      </c>
      <c r="K95" s="39" t="s">
        <v>31</v>
      </c>
      <c r="L95" s="40" t="s">
        <v>323</v>
      </c>
      <c r="M95" s="37" t="s">
        <v>350</v>
      </c>
      <c r="N95" s="261" t="s">
        <v>252</v>
      </c>
      <c r="O95" s="263" t="s">
        <v>30</v>
      </c>
      <c r="P95" s="259" t="s">
        <v>212</v>
      </c>
      <c r="Q95" s="259" t="s">
        <v>30</v>
      </c>
      <c r="R95" s="260" t="s">
        <v>30</v>
      </c>
    </row>
    <row r="96" spans="2:18">
      <c r="B96" s="21" t="s">
        <v>351</v>
      </c>
      <c r="C96" s="176" t="s">
        <v>322</v>
      </c>
      <c r="D96" s="176" t="s">
        <v>322</v>
      </c>
      <c r="E96" s="176" t="s">
        <v>322</v>
      </c>
      <c r="F96" s="176" t="s">
        <v>322</v>
      </c>
      <c r="G96" s="176" t="s">
        <v>322</v>
      </c>
      <c r="H96" s="176" t="s">
        <v>322</v>
      </c>
      <c r="I96" s="176" t="s">
        <v>322</v>
      </c>
      <c r="J96" s="176" t="s">
        <v>322</v>
      </c>
      <c r="K96" s="213" t="s">
        <v>31</v>
      </c>
      <c r="L96" s="40" t="s">
        <v>323</v>
      </c>
      <c r="M96" s="37" t="s">
        <v>352</v>
      </c>
      <c r="N96" s="261" t="s">
        <v>353</v>
      </c>
      <c r="O96" s="263" t="s">
        <v>30</v>
      </c>
      <c r="P96" s="259" t="s">
        <v>213</v>
      </c>
      <c r="Q96" s="259" t="s">
        <v>30</v>
      </c>
      <c r="R96" s="260" t="s">
        <v>30</v>
      </c>
    </row>
    <row r="97" spans="2:18">
      <c r="B97" s="21" t="s">
        <v>354</v>
      </c>
      <c r="C97" s="176" t="s">
        <v>322</v>
      </c>
      <c r="D97" s="176" t="s">
        <v>322</v>
      </c>
      <c r="E97" s="176" t="s">
        <v>322</v>
      </c>
      <c r="F97" s="176" t="s">
        <v>322</v>
      </c>
      <c r="G97" s="176" t="s">
        <v>322</v>
      </c>
      <c r="H97" s="176" t="s">
        <v>322</v>
      </c>
      <c r="I97" s="176" t="s">
        <v>322</v>
      </c>
      <c r="J97" s="176" t="s">
        <v>322</v>
      </c>
      <c r="K97" s="213" t="s">
        <v>31</v>
      </c>
      <c r="L97" s="40" t="s">
        <v>323</v>
      </c>
      <c r="M97" s="37" t="s">
        <v>355</v>
      </c>
      <c r="N97" s="261" t="s">
        <v>32</v>
      </c>
      <c r="O97" s="263" t="s">
        <v>30</v>
      </c>
      <c r="P97" s="259" t="s">
        <v>30</v>
      </c>
      <c r="Q97" s="259" t="s">
        <v>30</v>
      </c>
      <c r="R97" s="260" t="s">
        <v>30</v>
      </c>
    </row>
    <row r="98" spans="2:18">
      <c r="B98" s="21" t="s">
        <v>356</v>
      </c>
      <c r="C98" s="176" t="s">
        <v>322</v>
      </c>
      <c r="D98" s="176" t="s">
        <v>322</v>
      </c>
      <c r="E98" s="176" t="s">
        <v>322</v>
      </c>
      <c r="F98" s="176" t="s">
        <v>322</v>
      </c>
      <c r="G98" s="176" t="s">
        <v>322</v>
      </c>
      <c r="H98" s="176" t="s">
        <v>322</v>
      </c>
      <c r="I98" s="176" t="s">
        <v>322</v>
      </c>
      <c r="J98" s="176" t="s">
        <v>322</v>
      </c>
      <c r="K98" s="213" t="s">
        <v>31</v>
      </c>
      <c r="L98" s="40" t="s">
        <v>323</v>
      </c>
      <c r="M98" s="37" t="s">
        <v>357</v>
      </c>
      <c r="N98" s="261" t="s">
        <v>32</v>
      </c>
      <c r="O98" s="263" t="s">
        <v>30</v>
      </c>
      <c r="P98" s="259" t="s">
        <v>30</v>
      </c>
      <c r="Q98" s="259" t="s">
        <v>30</v>
      </c>
      <c r="R98" s="260" t="s">
        <v>30</v>
      </c>
    </row>
    <row r="99" spans="2:18">
      <c r="B99" s="21" t="s">
        <v>358</v>
      </c>
      <c r="C99" s="176" t="s">
        <v>322</v>
      </c>
      <c r="D99" s="176" t="s">
        <v>322</v>
      </c>
      <c r="E99" s="176" t="s">
        <v>322</v>
      </c>
      <c r="F99" s="176" t="s">
        <v>322</v>
      </c>
      <c r="G99" s="176" t="s">
        <v>322</v>
      </c>
      <c r="H99" s="176" t="s">
        <v>322</v>
      </c>
      <c r="I99" s="176" t="s">
        <v>322</v>
      </c>
      <c r="J99" s="176" t="s">
        <v>322</v>
      </c>
      <c r="K99" s="213" t="s">
        <v>31</v>
      </c>
      <c r="L99" s="40" t="s">
        <v>323</v>
      </c>
      <c r="M99" s="37" t="s">
        <v>359</v>
      </c>
      <c r="N99" s="261" t="s">
        <v>32</v>
      </c>
      <c r="O99" s="263" t="s">
        <v>30</v>
      </c>
      <c r="P99" s="259" t="s">
        <v>30</v>
      </c>
      <c r="Q99" s="259" t="s">
        <v>30</v>
      </c>
      <c r="R99" s="260" t="s">
        <v>30</v>
      </c>
    </row>
    <row r="100" spans="2:18">
      <c r="B100" s="21" t="s">
        <v>360</v>
      </c>
      <c r="C100" s="176" t="s">
        <v>322</v>
      </c>
      <c r="D100" s="176" t="s">
        <v>322</v>
      </c>
      <c r="E100" s="176" t="s">
        <v>322</v>
      </c>
      <c r="F100" s="176" t="s">
        <v>322</v>
      </c>
      <c r="G100" s="176" t="s">
        <v>322</v>
      </c>
      <c r="H100" s="176" t="s">
        <v>322</v>
      </c>
      <c r="I100" s="176" t="s">
        <v>322</v>
      </c>
      <c r="J100" s="176" t="s">
        <v>322</v>
      </c>
      <c r="K100" s="213" t="s">
        <v>31</v>
      </c>
      <c r="L100" s="40" t="s">
        <v>323</v>
      </c>
      <c r="M100" s="37" t="s">
        <v>361</v>
      </c>
      <c r="N100" s="261" t="s">
        <v>256</v>
      </c>
      <c r="O100" s="263" t="s">
        <v>30</v>
      </c>
      <c r="P100" s="259" t="s">
        <v>362</v>
      </c>
      <c r="Q100" s="259" t="s">
        <v>30</v>
      </c>
      <c r="R100" s="260" t="s">
        <v>363</v>
      </c>
    </row>
    <row r="101" spans="2:18">
      <c r="B101" s="21" t="s">
        <v>364</v>
      </c>
      <c r="C101" s="176" t="s">
        <v>322</v>
      </c>
      <c r="D101" s="176" t="s">
        <v>322</v>
      </c>
      <c r="E101" s="176" t="s">
        <v>322</v>
      </c>
      <c r="F101" s="176" t="s">
        <v>322</v>
      </c>
      <c r="G101" s="176" t="s">
        <v>322</v>
      </c>
      <c r="H101" s="176" t="s">
        <v>322</v>
      </c>
      <c r="I101" s="176" t="s">
        <v>322</v>
      </c>
      <c r="J101" s="176" t="s">
        <v>322</v>
      </c>
      <c r="K101" s="39" t="s">
        <v>31</v>
      </c>
      <c r="L101" s="40" t="s">
        <v>323</v>
      </c>
      <c r="M101" s="37" t="s">
        <v>365</v>
      </c>
      <c r="N101" s="261" t="s">
        <v>32</v>
      </c>
      <c r="O101" s="263" t="s">
        <v>30</v>
      </c>
      <c r="P101" s="259" t="s">
        <v>30</v>
      </c>
      <c r="Q101" s="259" t="s">
        <v>30</v>
      </c>
      <c r="R101" s="260" t="s">
        <v>30</v>
      </c>
    </row>
    <row r="102" spans="2:18">
      <c r="B102" s="21" t="s">
        <v>366</v>
      </c>
      <c r="C102" s="176" t="s">
        <v>322</v>
      </c>
      <c r="D102" s="176" t="s">
        <v>322</v>
      </c>
      <c r="E102" s="176" t="s">
        <v>322</v>
      </c>
      <c r="F102" s="176" t="s">
        <v>322</v>
      </c>
      <c r="G102" s="176" t="s">
        <v>322</v>
      </c>
      <c r="H102" s="176" t="s">
        <v>322</v>
      </c>
      <c r="I102" s="176" t="s">
        <v>322</v>
      </c>
      <c r="J102" s="176" t="s">
        <v>322</v>
      </c>
      <c r="K102" s="213" t="s">
        <v>31</v>
      </c>
      <c r="L102" s="40" t="s">
        <v>323</v>
      </c>
      <c r="M102" s="37" t="s">
        <v>367</v>
      </c>
      <c r="N102" s="261" t="s">
        <v>269</v>
      </c>
      <c r="O102" s="263" t="s">
        <v>30</v>
      </c>
      <c r="P102" s="259" t="s">
        <v>368</v>
      </c>
      <c r="Q102" s="259" t="s">
        <v>30</v>
      </c>
      <c r="R102" s="260" t="s">
        <v>30</v>
      </c>
    </row>
    <row r="103" spans="2:18">
      <c r="B103" s="21" t="s">
        <v>369</v>
      </c>
      <c r="C103" s="176" t="s">
        <v>322</v>
      </c>
      <c r="D103" s="176" t="s">
        <v>322</v>
      </c>
      <c r="E103" s="176" t="s">
        <v>322</v>
      </c>
      <c r="F103" s="176" t="s">
        <v>322</v>
      </c>
      <c r="G103" s="176" t="s">
        <v>322</v>
      </c>
      <c r="H103" s="176" t="s">
        <v>322</v>
      </c>
      <c r="I103" s="176" t="s">
        <v>322</v>
      </c>
      <c r="J103" s="176" t="s">
        <v>322</v>
      </c>
      <c r="K103" s="213" t="s">
        <v>31</v>
      </c>
      <c r="L103" s="40" t="s">
        <v>323</v>
      </c>
      <c r="M103" s="37" t="s">
        <v>370</v>
      </c>
      <c r="N103" s="261" t="s">
        <v>32</v>
      </c>
      <c r="O103" s="263" t="s">
        <v>30</v>
      </c>
      <c r="P103" s="259" t="s">
        <v>30</v>
      </c>
      <c r="Q103" s="259" t="s">
        <v>30</v>
      </c>
      <c r="R103" s="260" t="s">
        <v>30</v>
      </c>
    </row>
    <row r="104" spans="2:18">
      <c r="B104" s="21" t="s">
        <v>371</v>
      </c>
      <c r="C104" s="176" t="s">
        <v>322</v>
      </c>
      <c r="D104" s="176" t="s">
        <v>322</v>
      </c>
      <c r="E104" s="176" t="s">
        <v>322</v>
      </c>
      <c r="F104" s="176" t="s">
        <v>322</v>
      </c>
      <c r="G104" s="176" t="s">
        <v>322</v>
      </c>
      <c r="H104" s="176" t="s">
        <v>322</v>
      </c>
      <c r="I104" s="176" t="s">
        <v>322</v>
      </c>
      <c r="J104" s="176" t="s">
        <v>322</v>
      </c>
      <c r="K104" s="213" t="s">
        <v>31</v>
      </c>
      <c r="L104" s="40" t="s">
        <v>323</v>
      </c>
      <c r="M104" s="37" t="s">
        <v>206</v>
      </c>
      <c r="N104" s="261" t="s">
        <v>32</v>
      </c>
      <c r="O104" s="263" t="s">
        <v>30</v>
      </c>
      <c r="P104" s="259" t="s">
        <v>30</v>
      </c>
      <c r="Q104" s="259" t="s">
        <v>30</v>
      </c>
      <c r="R104" s="260" t="s">
        <v>30</v>
      </c>
    </row>
    <row r="105" spans="2:18">
      <c r="B105" s="21" t="s">
        <v>372</v>
      </c>
      <c r="C105" s="176" t="s">
        <v>322</v>
      </c>
      <c r="D105" s="176" t="s">
        <v>322</v>
      </c>
      <c r="E105" s="176" t="s">
        <v>322</v>
      </c>
      <c r="F105" s="176" t="s">
        <v>322</v>
      </c>
      <c r="G105" s="176" t="s">
        <v>322</v>
      </c>
      <c r="H105" s="176" t="s">
        <v>322</v>
      </c>
      <c r="I105" s="176" t="s">
        <v>322</v>
      </c>
      <c r="J105" s="176" t="s">
        <v>322</v>
      </c>
      <c r="K105" s="39" t="s">
        <v>31</v>
      </c>
      <c r="L105" s="40" t="s">
        <v>225</v>
      </c>
      <c r="M105" s="37" t="s">
        <v>337</v>
      </c>
      <c r="N105" s="261" t="s">
        <v>244</v>
      </c>
      <c r="O105" s="263" t="s">
        <v>373</v>
      </c>
      <c r="P105" s="259" t="s">
        <v>127</v>
      </c>
      <c r="Q105" s="259" t="s">
        <v>127</v>
      </c>
      <c r="R105" s="260" t="s">
        <v>363</v>
      </c>
    </row>
    <row r="106" spans="2:18">
      <c r="B106" s="21" t="s">
        <v>374</v>
      </c>
      <c r="C106" s="176" t="s">
        <v>322</v>
      </c>
      <c r="D106" s="176" t="s">
        <v>322</v>
      </c>
      <c r="E106" s="176" t="s">
        <v>322</v>
      </c>
      <c r="F106" s="176" t="s">
        <v>322</v>
      </c>
      <c r="G106" s="176" t="s">
        <v>322</v>
      </c>
      <c r="H106" s="176" t="s">
        <v>322</v>
      </c>
      <c r="I106" s="176" t="s">
        <v>322</v>
      </c>
      <c r="J106" s="176" t="s">
        <v>322</v>
      </c>
      <c r="K106" s="213" t="s">
        <v>31</v>
      </c>
      <c r="L106" s="40" t="s">
        <v>225</v>
      </c>
      <c r="M106" s="37" t="s">
        <v>339</v>
      </c>
      <c r="N106" s="261" t="s">
        <v>244</v>
      </c>
      <c r="O106" s="263" t="s">
        <v>373</v>
      </c>
      <c r="P106" s="259" t="s">
        <v>30</v>
      </c>
      <c r="Q106" s="259" t="s">
        <v>30</v>
      </c>
      <c r="R106" s="260" t="s">
        <v>363</v>
      </c>
    </row>
    <row r="107" spans="2:18">
      <c r="B107" s="21" t="s">
        <v>375</v>
      </c>
      <c r="C107" s="176" t="s">
        <v>322</v>
      </c>
      <c r="D107" s="176" t="s">
        <v>322</v>
      </c>
      <c r="E107" s="176" t="s">
        <v>322</v>
      </c>
      <c r="F107" s="176" t="s">
        <v>322</v>
      </c>
      <c r="G107" s="176" t="s">
        <v>322</v>
      </c>
      <c r="H107" s="176" t="s">
        <v>322</v>
      </c>
      <c r="I107" s="176" t="s">
        <v>322</v>
      </c>
      <c r="J107" s="176" t="s">
        <v>322</v>
      </c>
      <c r="K107" s="213" t="s">
        <v>31</v>
      </c>
      <c r="L107" s="40" t="s">
        <v>225</v>
      </c>
      <c r="M107" s="37" t="s">
        <v>341</v>
      </c>
      <c r="N107" s="261" t="s">
        <v>244</v>
      </c>
      <c r="O107" s="263" t="s">
        <v>373</v>
      </c>
      <c r="P107" s="259" t="s">
        <v>30</v>
      </c>
      <c r="Q107" s="259" t="s">
        <v>30</v>
      </c>
      <c r="R107" s="260" t="s">
        <v>363</v>
      </c>
    </row>
    <row r="108" spans="2:18">
      <c r="B108" s="21" t="s">
        <v>376</v>
      </c>
      <c r="C108" s="176" t="s">
        <v>322</v>
      </c>
      <c r="D108" s="176" t="s">
        <v>322</v>
      </c>
      <c r="E108" s="176" t="s">
        <v>322</v>
      </c>
      <c r="F108" s="176" t="s">
        <v>322</v>
      </c>
      <c r="G108" s="176" t="s">
        <v>322</v>
      </c>
      <c r="H108" s="176" t="s">
        <v>322</v>
      </c>
      <c r="I108" s="176" t="s">
        <v>322</v>
      </c>
      <c r="J108" s="176" t="s">
        <v>322</v>
      </c>
      <c r="K108" s="213" t="s">
        <v>31</v>
      </c>
      <c r="L108" s="40" t="s">
        <v>225</v>
      </c>
      <c r="M108" s="37" t="s">
        <v>343</v>
      </c>
      <c r="N108" s="261" t="s">
        <v>377</v>
      </c>
      <c r="O108" s="263" t="s">
        <v>373</v>
      </c>
      <c r="P108" s="259" t="s">
        <v>209</v>
      </c>
      <c r="Q108" s="259" t="s">
        <v>344</v>
      </c>
      <c r="R108" s="260" t="s">
        <v>363</v>
      </c>
    </row>
    <row r="109" spans="2:18">
      <c r="B109" s="21" t="s">
        <v>378</v>
      </c>
      <c r="C109" s="176" t="s">
        <v>322</v>
      </c>
      <c r="D109" s="176" t="s">
        <v>322</v>
      </c>
      <c r="E109" s="176" t="s">
        <v>322</v>
      </c>
      <c r="F109" s="176" t="s">
        <v>322</v>
      </c>
      <c r="G109" s="176" t="s">
        <v>322</v>
      </c>
      <c r="H109" s="176" t="s">
        <v>322</v>
      </c>
      <c r="I109" s="176" t="s">
        <v>322</v>
      </c>
      <c r="J109" s="176" t="s">
        <v>322</v>
      </c>
      <c r="K109" s="213" t="s">
        <v>31</v>
      </c>
      <c r="L109" s="40" t="s">
        <v>225</v>
      </c>
      <c r="M109" s="37" t="s">
        <v>346</v>
      </c>
      <c r="N109" s="261" t="s">
        <v>379</v>
      </c>
      <c r="O109" s="263" t="s">
        <v>373</v>
      </c>
      <c r="P109" s="259" t="s">
        <v>210</v>
      </c>
      <c r="Q109" s="259" t="s">
        <v>30</v>
      </c>
      <c r="R109" s="260" t="s">
        <v>363</v>
      </c>
    </row>
    <row r="110" spans="2:18">
      <c r="B110" s="21" t="s">
        <v>380</v>
      </c>
      <c r="C110" s="176" t="s">
        <v>322</v>
      </c>
      <c r="D110" s="176" t="s">
        <v>322</v>
      </c>
      <c r="E110" s="176" t="s">
        <v>322</v>
      </c>
      <c r="F110" s="176" t="s">
        <v>322</v>
      </c>
      <c r="G110" s="176" t="s">
        <v>322</v>
      </c>
      <c r="H110" s="176" t="s">
        <v>322</v>
      </c>
      <c r="I110" s="176" t="s">
        <v>322</v>
      </c>
      <c r="J110" s="176" t="s">
        <v>322</v>
      </c>
      <c r="K110" s="213" t="s">
        <v>31</v>
      </c>
      <c r="L110" s="40" t="s">
        <v>225</v>
      </c>
      <c r="M110" s="37" t="s">
        <v>348</v>
      </c>
      <c r="N110" s="261" t="s">
        <v>381</v>
      </c>
      <c r="O110" s="263" t="s">
        <v>373</v>
      </c>
      <c r="P110" s="259" t="s">
        <v>211</v>
      </c>
      <c r="Q110" s="259" t="s">
        <v>30</v>
      </c>
      <c r="R110" s="260" t="s">
        <v>363</v>
      </c>
    </row>
    <row r="111" spans="2:18">
      <c r="B111" s="21" t="s">
        <v>382</v>
      </c>
      <c r="C111" s="176" t="s">
        <v>322</v>
      </c>
      <c r="D111" s="176" t="s">
        <v>322</v>
      </c>
      <c r="E111" s="176" t="s">
        <v>322</v>
      </c>
      <c r="F111" s="176" t="s">
        <v>322</v>
      </c>
      <c r="G111" s="176" t="s">
        <v>322</v>
      </c>
      <c r="H111" s="176" t="s">
        <v>322</v>
      </c>
      <c r="I111" s="176" t="s">
        <v>322</v>
      </c>
      <c r="J111" s="176" t="s">
        <v>322</v>
      </c>
      <c r="K111" s="39" t="s">
        <v>31</v>
      </c>
      <c r="L111" s="40" t="s">
        <v>225</v>
      </c>
      <c r="M111" s="37" t="s">
        <v>350</v>
      </c>
      <c r="N111" s="261" t="s">
        <v>383</v>
      </c>
      <c r="O111" s="263" t="s">
        <v>373</v>
      </c>
      <c r="P111" s="259" t="s">
        <v>212</v>
      </c>
      <c r="Q111" s="259" t="s">
        <v>30</v>
      </c>
      <c r="R111" s="260" t="s">
        <v>363</v>
      </c>
    </row>
    <row r="112" spans="2:18">
      <c r="B112" s="21" t="s">
        <v>384</v>
      </c>
      <c r="C112" s="176" t="s">
        <v>322</v>
      </c>
      <c r="D112" s="176" t="s">
        <v>322</v>
      </c>
      <c r="E112" s="176" t="s">
        <v>322</v>
      </c>
      <c r="F112" s="176" t="s">
        <v>322</v>
      </c>
      <c r="G112" s="176" t="s">
        <v>322</v>
      </c>
      <c r="H112" s="176" t="s">
        <v>322</v>
      </c>
      <c r="I112" s="176" t="s">
        <v>322</v>
      </c>
      <c r="J112" s="176" t="s">
        <v>322</v>
      </c>
      <c r="K112" s="213" t="s">
        <v>31</v>
      </c>
      <c r="L112" s="40" t="s">
        <v>225</v>
      </c>
      <c r="M112" s="37" t="s">
        <v>352</v>
      </c>
      <c r="N112" s="261" t="s">
        <v>385</v>
      </c>
      <c r="O112" s="263" t="s">
        <v>373</v>
      </c>
      <c r="P112" s="259" t="s">
        <v>213</v>
      </c>
      <c r="Q112" s="259" t="s">
        <v>30</v>
      </c>
      <c r="R112" s="260" t="s">
        <v>363</v>
      </c>
    </row>
    <row r="113" spans="2:18">
      <c r="B113" s="21" t="s">
        <v>386</v>
      </c>
      <c r="C113" s="176" t="s">
        <v>322</v>
      </c>
      <c r="D113" s="176" t="s">
        <v>322</v>
      </c>
      <c r="E113" s="176" t="s">
        <v>322</v>
      </c>
      <c r="F113" s="176" t="s">
        <v>322</v>
      </c>
      <c r="G113" s="176" t="s">
        <v>322</v>
      </c>
      <c r="H113" s="176" t="s">
        <v>322</v>
      </c>
      <c r="I113" s="176" t="s">
        <v>322</v>
      </c>
      <c r="J113" s="176" t="s">
        <v>322</v>
      </c>
      <c r="K113" s="213" t="s">
        <v>31</v>
      </c>
      <c r="L113" s="40" t="s">
        <v>225</v>
      </c>
      <c r="M113" s="37" t="s">
        <v>355</v>
      </c>
      <c r="N113" s="261" t="s">
        <v>244</v>
      </c>
      <c r="O113" s="263" t="s">
        <v>373</v>
      </c>
      <c r="P113" s="259" t="s">
        <v>30</v>
      </c>
      <c r="Q113" s="259" t="s">
        <v>30</v>
      </c>
      <c r="R113" s="260" t="s">
        <v>363</v>
      </c>
    </row>
    <row r="114" spans="2:18">
      <c r="B114" s="21" t="s">
        <v>387</v>
      </c>
      <c r="C114" s="176" t="s">
        <v>322</v>
      </c>
      <c r="D114" s="176" t="s">
        <v>322</v>
      </c>
      <c r="E114" s="176" t="s">
        <v>322</v>
      </c>
      <c r="F114" s="176" t="s">
        <v>322</v>
      </c>
      <c r="G114" s="176" t="s">
        <v>322</v>
      </c>
      <c r="H114" s="176" t="s">
        <v>322</v>
      </c>
      <c r="I114" s="176" t="s">
        <v>322</v>
      </c>
      <c r="J114" s="176" t="s">
        <v>322</v>
      </c>
      <c r="K114" s="213" t="s">
        <v>31</v>
      </c>
      <c r="L114" s="40" t="s">
        <v>225</v>
      </c>
      <c r="M114" s="37" t="s">
        <v>357</v>
      </c>
      <c r="N114" s="261" t="s">
        <v>244</v>
      </c>
      <c r="O114" s="263" t="s">
        <v>373</v>
      </c>
      <c r="P114" s="259" t="s">
        <v>30</v>
      </c>
      <c r="Q114" s="259" t="s">
        <v>30</v>
      </c>
      <c r="R114" s="260" t="s">
        <v>363</v>
      </c>
    </row>
    <row r="115" spans="2:18">
      <c r="B115" s="21" t="s">
        <v>388</v>
      </c>
      <c r="C115" s="176" t="s">
        <v>322</v>
      </c>
      <c r="D115" s="176" t="s">
        <v>322</v>
      </c>
      <c r="E115" s="176" t="s">
        <v>322</v>
      </c>
      <c r="F115" s="176" t="s">
        <v>322</v>
      </c>
      <c r="G115" s="176" t="s">
        <v>322</v>
      </c>
      <c r="H115" s="176" t="s">
        <v>322</v>
      </c>
      <c r="I115" s="176" t="s">
        <v>322</v>
      </c>
      <c r="J115" s="176" t="s">
        <v>322</v>
      </c>
      <c r="K115" s="213" t="s">
        <v>31</v>
      </c>
      <c r="L115" s="40" t="s">
        <v>225</v>
      </c>
      <c r="M115" s="37" t="s">
        <v>359</v>
      </c>
      <c r="N115" s="261" t="s">
        <v>244</v>
      </c>
      <c r="O115" s="263" t="s">
        <v>373</v>
      </c>
      <c r="P115" s="259" t="s">
        <v>30</v>
      </c>
      <c r="Q115" s="259" t="s">
        <v>30</v>
      </c>
      <c r="R115" s="260" t="s">
        <v>363</v>
      </c>
    </row>
    <row r="116" spans="2:18">
      <c r="B116" s="21" t="s">
        <v>389</v>
      </c>
      <c r="C116" s="176" t="s">
        <v>322</v>
      </c>
      <c r="D116" s="176" t="s">
        <v>322</v>
      </c>
      <c r="E116" s="176" t="s">
        <v>322</v>
      </c>
      <c r="F116" s="176" t="s">
        <v>322</v>
      </c>
      <c r="G116" s="176" t="s">
        <v>322</v>
      </c>
      <c r="H116" s="176" t="s">
        <v>322</v>
      </c>
      <c r="I116" s="176" t="s">
        <v>322</v>
      </c>
      <c r="J116" s="176" t="s">
        <v>322</v>
      </c>
      <c r="K116" s="213" t="s">
        <v>31</v>
      </c>
      <c r="L116" s="40" t="s">
        <v>225</v>
      </c>
      <c r="M116" s="37" t="s">
        <v>361</v>
      </c>
      <c r="N116" s="261" t="s">
        <v>390</v>
      </c>
      <c r="O116" s="263" t="s">
        <v>373</v>
      </c>
      <c r="P116" s="259" t="s">
        <v>362</v>
      </c>
      <c r="Q116" s="259" t="s">
        <v>30</v>
      </c>
      <c r="R116" s="260" t="s">
        <v>363</v>
      </c>
    </row>
    <row r="117" spans="2:18">
      <c r="B117" s="21" t="s">
        <v>391</v>
      </c>
      <c r="C117" s="176" t="s">
        <v>322</v>
      </c>
      <c r="D117" s="176" t="s">
        <v>322</v>
      </c>
      <c r="E117" s="176" t="s">
        <v>322</v>
      </c>
      <c r="F117" s="176" t="s">
        <v>322</v>
      </c>
      <c r="G117" s="176" t="s">
        <v>322</v>
      </c>
      <c r="H117" s="176" t="s">
        <v>322</v>
      </c>
      <c r="I117" s="176" t="s">
        <v>322</v>
      </c>
      <c r="J117" s="176" t="s">
        <v>322</v>
      </c>
      <c r="K117" s="39" t="s">
        <v>31</v>
      </c>
      <c r="L117" s="40" t="s">
        <v>225</v>
      </c>
      <c r="M117" s="37" t="s">
        <v>365</v>
      </c>
      <c r="N117" s="261" t="s">
        <v>244</v>
      </c>
      <c r="O117" s="263" t="s">
        <v>373</v>
      </c>
      <c r="P117" s="259" t="s">
        <v>30</v>
      </c>
      <c r="Q117" s="259" t="s">
        <v>30</v>
      </c>
      <c r="R117" s="260" t="s">
        <v>363</v>
      </c>
    </row>
    <row r="118" spans="2:18">
      <c r="B118" s="21" t="s">
        <v>392</v>
      </c>
      <c r="C118" s="176" t="s">
        <v>322</v>
      </c>
      <c r="D118" s="176" t="s">
        <v>322</v>
      </c>
      <c r="E118" s="176" t="s">
        <v>322</v>
      </c>
      <c r="F118" s="176" t="s">
        <v>322</v>
      </c>
      <c r="G118" s="176" t="s">
        <v>322</v>
      </c>
      <c r="H118" s="176" t="s">
        <v>322</v>
      </c>
      <c r="I118" s="176" t="s">
        <v>322</v>
      </c>
      <c r="J118" s="176" t="s">
        <v>322</v>
      </c>
      <c r="K118" s="213" t="s">
        <v>31</v>
      </c>
      <c r="L118" s="40" t="s">
        <v>225</v>
      </c>
      <c r="M118" s="37" t="s">
        <v>367</v>
      </c>
      <c r="N118" s="261" t="s">
        <v>272</v>
      </c>
      <c r="O118" s="263" t="s">
        <v>373</v>
      </c>
      <c r="P118" s="259" t="s">
        <v>368</v>
      </c>
      <c r="Q118" s="259" t="s">
        <v>30</v>
      </c>
      <c r="R118" s="260" t="s">
        <v>363</v>
      </c>
    </row>
    <row r="119" spans="2:18">
      <c r="B119" s="21" t="s">
        <v>393</v>
      </c>
      <c r="C119" s="176" t="s">
        <v>322</v>
      </c>
      <c r="D119" s="176" t="s">
        <v>322</v>
      </c>
      <c r="E119" s="176" t="s">
        <v>322</v>
      </c>
      <c r="F119" s="176" t="s">
        <v>322</v>
      </c>
      <c r="G119" s="176" t="s">
        <v>322</v>
      </c>
      <c r="H119" s="176" t="s">
        <v>322</v>
      </c>
      <c r="I119" s="176" t="s">
        <v>322</v>
      </c>
      <c r="J119" s="176" t="s">
        <v>322</v>
      </c>
      <c r="K119" s="213" t="s">
        <v>31</v>
      </c>
      <c r="L119" s="40" t="s">
        <v>225</v>
      </c>
      <c r="M119" s="37" t="s">
        <v>370</v>
      </c>
      <c r="N119" s="261" t="s">
        <v>244</v>
      </c>
      <c r="O119" s="263" t="s">
        <v>373</v>
      </c>
      <c r="P119" s="259" t="s">
        <v>30</v>
      </c>
      <c r="Q119" s="259" t="s">
        <v>30</v>
      </c>
      <c r="R119" s="260" t="s">
        <v>363</v>
      </c>
    </row>
    <row r="120" spans="2:18">
      <c r="B120" s="21" t="s">
        <v>394</v>
      </c>
      <c r="C120" s="176" t="s">
        <v>322</v>
      </c>
      <c r="D120" s="176" t="s">
        <v>322</v>
      </c>
      <c r="E120" s="176" t="s">
        <v>322</v>
      </c>
      <c r="F120" s="176" t="s">
        <v>322</v>
      </c>
      <c r="G120" s="176" t="s">
        <v>322</v>
      </c>
      <c r="H120" s="176" t="s">
        <v>322</v>
      </c>
      <c r="I120" s="176" t="s">
        <v>322</v>
      </c>
      <c r="J120" s="176" t="s">
        <v>322</v>
      </c>
      <c r="K120" s="213" t="s">
        <v>31</v>
      </c>
      <c r="L120" s="40" t="s">
        <v>225</v>
      </c>
      <c r="M120" s="37" t="s">
        <v>206</v>
      </c>
      <c r="N120" s="261" t="s">
        <v>244</v>
      </c>
      <c r="O120" s="263" t="s">
        <v>373</v>
      </c>
      <c r="P120" s="259" t="s">
        <v>30</v>
      </c>
      <c r="Q120" s="259" t="s">
        <v>30</v>
      </c>
      <c r="R120" s="260" t="s">
        <v>363</v>
      </c>
    </row>
    <row r="121" spans="2:18">
      <c r="B121" s="21" t="s">
        <v>395</v>
      </c>
      <c r="C121" s="176" t="s">
        <v>322</v>
      </c>
      <c r="D121" s="176" t="s">
        <v>322</v>
      </c>
      <c r="E121" s="176" t="s">
        <v>322</v>
      </c>
      <c r="F121" s="176" t="s">
        <v>322</v>
      </c>
      <c r="G121" s="176" t="s">
        <v>322</v>
      </c>
      <c r="H121" s="176" t="s">
        <v>322</v>
      </c>
      <c r="I121" s="176" t="s">
        <v>322</v>
      </c>
      <c r="J121" s="176" t="s">
        <v>322</v>
      </c>
      <c r="K121" s="39" t="s">
        <v>31</v>
      </c>
      <c r="L121" s="40" t="s">
        <v>226</v>
      </c>
      <c r="M121" s="37" t="s">
        <v>337</v>
      </c>
      <c r="N121" s="261" t="s">
        <v>239</v>
      </c>
      <c r="O121" s="263" t="s">
        <v>373</v>
      </c>
      <c r="P121" s="259" t="s">
        <v>127</v>
      </c>
      <c r="Q121" s="259" t="s">
        <v>127</v>
      </c>
      <c r="R121" s="260" t="s">
        <v>127</v>
      </c>
    </row>
    <row r="122" spans="2:18">
      <c r="B122" s="21" t="s">
        <v>396</v>
      </c>
      <c r="C122" s="176" t="s">
        <v>322</v>
      </c>
      <c r="D122" s="176" t="s">
        <v>322</v>
      </c>
      <c r="E122" s="176" t="s">
        <v>322</v>
      </c>
      <c r="F122" s="176" t="s">
        <v>322</v>
      </c>
      <c r="G122" s="176" t="s">
        <v>322</v>
      </c>
      <c r="H122" s="176" t="s">
        <v>322</v>
      </c>
      <c r="I122" s="176" t="s">
        <v>322</v>
      </c>
      <c r="J122" s="176" t="s">
        <v>322</v>
      </c>
      <c r="K122" s="213" t="s">
        <v>31</v>
      </c>
      <c r="L122" s="40" t="s">
        <v>226</v>
      </c>
      <c r="M122" s="37" t="s">
        <v>339</v>
      </c>
      <c r="N122" s="261" t="s">
        <v>239</v>
      </c>
      <c r="O122" s="263" t="s">
        <v>373</v>
      </c>
      <c r="P122" s="259" t="s">
        <v>30</v>
      </c>
      <c r="Q122" s="259" t="s">
        <v>30</v>
      </c>
      <c r="R122" s="260" t="s">
        <v>30</v>
      </c>
    </row>
    <row r="123" spans="2:18">
      <c r="B123" s="21" t="s">
        <v>397</v>
      </c>
      <c r="C123" s="176" t="s">
        <v>322</v>
      </c>
      <c r="D123" s="176" t="s">
        <v>322</v>
      </c>
      <c r="E123" s="176" t="s">
        <v>322</v>
      </c>
      <c r="F123" s="176" t="s">
        <v>322</v>
      </c>
      <c r="G123" s="176" t="s">
        <v>322</v>
      </c>
      <c r="H123" s="176" t="s">
        <v>322</v>
      </c>
      <c r="I123" s="176" t="s">
        <v>322</v>
      </c>
      <c r="J123" s="176" t="s">
        <v>322</v>
      </c>
      <c r="K123" s="213" t="s">
        <v>31</v>
      </c>
      <c r="L123" s="40" t="s">
        <v>226</v>
      </c>
      <c r="M123" s="37" t="s">
        <v>341</v>
      </c>
      <c r="N123" s="261" t="s">
        <v>239</v>
      </c>
      <c r="O123" s="263" t="s">
        <v>373</v>
      </c>
      <c r="P123" s="259" t="s">
        <v>30</v>
      </c>
      <c r="Q123" s="259" t="s">
        <v>30</v>
      </c>
      <c r="R123" s="260" t="s">
        <v>30</v>
      </c>
    </row>
    <row r="124" spans="2:18">
      <c r="B124" s="21" t="s">
        <v>398</v>
      </c>
      <c r="C124" s="176" t="s">
        <v>322</v>
      </c>
      <c r="D124" s="176" t="s">
        <v>322</v>
      </c>
      <c r="E124" s="176" t="s">
        <v>322</v>
      </c>
      <c r="F124" s="176" t="s">
        <v>322</v>
      </c>
      <c r="G124" s="176" t="s">
        <v>322</v>
      </c>
      <c r="H124" s="176" t="s">
        <v>322</v>
      </c>
      <c r="I124" s="176" t="s">
        <v>322</v>
      </c>
      <c r="J124" s="176" t="s">
        <v>322</v>
      </c>
      <c r="K124" s="213" t="s">
        <v>31</v>
      </c>
      <c r="L124" s="40" t="s">
        <v>226</v>
      </c>
      <c r="M124" s="37" t="s">
        <v>343</v>
      </c>
      <c r="N124" s="261" t="s">
        <v>399</v>
      </c>
      <c r="O124" s="263" t="s">
        <v>373</v>
      </c>
      <c r="P124" s="259" t="s">
        <v>209</v>
      </c>
      <c r="Q124" s="259" t="s">
        <v>344</v>
      </c>
      <c r="R124" s="260" t="s">
        <v>30</v>
      </c>
    </row>
    <row r="125" spans="2:18">
      <c r="B125" s="21" t="s">
        <v>400</v>
      </c>
      <c r="C125" s="176" t="s">
        <v>322</v>
      </c>
      <c r="D125" s="176" t="s">
        <v>322</v>
      </c>
      <c r="E125" s="176" t="s">
        <v>322</v>
      </c>
      <c r="F125" s="176" t="s">
        <v>322</v>
      </c>
      <c r="G125" s="176" t="s">
        <v>322</v>
      </c>
      <c r="H125" s="176" t="s">
        <v>322</v>
      </c>
      <c r="I125" s="176" t="s">
        <v>322</v>
      </c>
      <c r="J125" s="176" t="s">
        <v>322</v>
      </c>
      <c r="K125" s="213" t="s">
        <v>31</v>
      </c>
      <c r="L125" s="40" t="s">
        <v>226</v>
      </c>
      <c r="M125" s="37" t="s">
        <v>346</v>
      </c>
      <c r="N125" s="261" t="s">
        <v>401</v>
      </c>
      <c r="O125" s="263" t="s">
        <v>373</v>
      </c>
      <c r="P125" s="259" t="s">
        <v>210</v>
      </c>
      <c r="Q125" s="259" t="s">
        <v>30</v>
      </c>
      <c r="R125" s="260" t="s">
        <v>30</v>
      </c>
    </row>
    <row r="126" spans="2:18">
      <c r="B126" s="21" t="s">
        <v>402</v>
      </c>
      <c r="C126" s="176" t="s">
        <v>322</v>
      </c>
      <c r="D126" s="176" t="s">
        <v>322</v>
      </c>
      <c r="E126" s="176" t="s">
        <v>322</v>
      </c>
      <c r="F126" s="176" t="s">
        <v>322</v>
      </c>
      <c r="G126" s="176" t="s">
        <v>322</v>
      </c>
      <c r="H126" s="176" t="s">
        <v>322</v>
      </c>
      <c r="I126" s="176" t="s">
        <v>322</v>
      </c>
      <c r="J126" s="176" t="s">
        <v>322</v>
      </c>
      <c r="K126" s="213" t="s">
        <v>31</v>
      </c>
      <c r="L126" s="40" t="s">
        <v>226</v>
      </c>
      <c r="M126" s="37" t="s">
        <v>348</v>
      </c>
      <c r="N126" s="261" t="s">
        <v>403</v>
      </c>
      <c r="O126" s="263" t="s">
        <v>373</v>
      </c>
      <c r="P126" s="259" t="s">
        <v>211</v>
      </c>
      <c r="Q126" s="259" t="s">
        <v>30</v>
      </c>
      <c r="R126" s="260" t="s">
        <v>30</v>
      </c>
    </row>
    <row r="127" spans="2:18">
      <c r="B127" s="21" t="s">
        <v>404</v>
      </c>
      <c r="C127" s="176" t="s">
        <v>322</v>
      </c>
      <c r="D127" s="176" t="s">
        <v>322</v>
      </c>
      <c r="E127" s="176" t="s">
        <v>322</v>
      </c>
      <c r="F127" s="176" t="s">
        <v>322</v>
      </c>
      <c r="G127" s="176" t="s">
        <v>322</v>
      </c>
      <c r="H127" s="176" t="s">
        <v>322</v>
      </c>
      <c r="I127" s="176" t="s">
        <v>322</v>
      </c>
      <c r="J127" s="176" t="s">
        <v>322</v>
      </c>
      <c r="K127" s="39" t="s">
        <v>31</v>
      </c>
      <c r="L127" s="40" t="s">
        <v>226</v>
      </c>
      <c r="M127" s="37" t="s">
        <v>350</v>
      </c>
      <c r="N127" s="261" t="s">
        <v>405</v>
      </c>
      <c r="O127" s="263" t="s">
        <v>373</v>
      </c>
      <c r="P127" s="259" t="s">
        <v>212</v>
      </c>
      <c r="Q127" s="259" t="s">
        <v>30</v>
      </c>
      <c r="R127" s="260" t="s">
        <v>30</v>
      </c>
    </row>
    <row r="128" spans="2:18">
      <c r="B128" s="21" t="s">
        <v>406</v>
      </c>
      <c r="C128" s="176" t="s">
        <v>322</v>
      </c>
      <c r="D128" s="176" t="s">
        <v>322</v>
      </c>
      <c r="E128" s="176" t="s">
        <v>322</v>
      </c>
      <c r="F128" s="176" t="s">
        <v>322</v>
      </c>
      <c r="G128" s="176" t="s">
        <v>322</v>
      </c>
      <c r="H128" s="176" t="s">
        <v>322</v>
      </c>
      <c r="I128" s="176" t="s">
        <v>322</v>
      </c>
      <c r="J128" s="176" t="s">
        <v>322</v>
      </c>
      <c r="K128" s="213" t="s">
        <v>31</v>
      </c>
      <c r="L128" s="40" t="s">
        <v>226</v>
      </c>
      <c r="M128" s="37" t="s">
        <v>352</v>
      </c>
      <c r="N128" s="261" t="s">
        <v>407</v>
      </c>
      <c r="O128" s="263" t="s">
        <v>373</v>
      </c>
      <c r="P128" s="259" t="s">
        <v>213</v>
      </c>
      <c r="Q128" s="259" t="s">
        <v>30</v>
      </c>
      <c r="R128" s="260" t="s">
        <v>30</v>
      </c>
    </row>
    <row r="129" spans="2:18">
      <c r="B129" s="21" t="s">
        <v>408</v>
      </c>
      <c r="C129" s="176" t="s">
        <v>322</v>
      </c>
      <c r="D129" s="176" t="s">
        <v>322</v>
      </c>
      <c r="E129" s="176" t="s">
        <v>322</v>
      </c>
      <c r="F129" s="176" t="s">
        <v>322</v>
      </c>
      <c r="G129" s="176" t="s">
        <v>322</v>
      </c>
      <c r="H129" s="176" t="s">
        <v>322</v>
      </c>
      <c r="I129" s="176" t="s">
        <v>322</v>
      </c>
      <c r="J129" s="176" t="s">
        <v>322</v>
      </c>
      <c r="K129" s="213" t="s">
        <v>31</v>
      </c>
      <c r="L129" s="40" t="s">
        <v>226</v>
      </c>
      <c r="M129" s="37" t="s">
        <v>355</v>
      </c>
      <c r="N129" s="261" t="s">
        <v>239</v>
      </c>
      <c r="O129" s="263" t="s">
        <v>373</v>
      </c>
      <c r="P129" s="259" t="s">
        <v>30</v>
      </c>
      <c r="Q129" s="259" t="s">
        <v>30</v>
      </c>
      <c r="R129" s="260" t="s">
        <v>30</v>
      </c>
    </row>
    <row r="130" spans="2:18">
      <c r="B130" s="21" t="s">
        <v>409</v>
      </c>
      <c r="C130" s="176" t="s">
        <v>322</v>
      </c>
      <c r="D130" s="176" t="s">
        <v>322</v>
      </c>
      <c r="E130" s="176" t="s">
        <v>322</v>
      </c>
      <c r="F130" s="176" t="s">
        <v>322</v>
      </c>
      <c r="G130" s="176" t="s">
        <v>322</v>
      </c>
      <c r="H130" s="176" t="s">
        <v>322</v>
      </c>
      <c r="I130" s="176" t="s">
        <v>322</v>
      </c>
      <c r="J130" s="176" t="s">
        <v>322</v>
      </c>
      <c r="K130" s="213" t="s">
        <v>31</v>
      </c>
      <c r="L130" s="40" t="s">
        <v>226</v>
      </c>
      <c r="M130" s="37" t="s">
        <v>357</v>
      </c>
      <c r="N130" s="261" t="s">
        <v>239</v>
      </c>
      <c r="O130" s="263" t="s">
        <v>373</v>
      </c>
      <c r="P130" s="259" t="s">
        <v>30</v>
      </c>
      <c r="Q130" s="259" t="s">
        <v>30</v>
      </c>
      <c r="R130" s="260" t="s">
        <v>30</v>
      </c>
    </row>
    <row r="131" spans="2:18">
      <c r="B131" s="21" t="s">
        <v>410</v>
      </c>
      <c r="C131" s="176" t="s">
        <v>322</v>
      </c>
      <c r="D131" s="176" t="s">
        <v>322</v>
      </c>
      <c r="E131" s="176" t="s">
        <v>322</v>
      </c>
      <c r="F131" s="176" t="s">
        <v>322</v>
      </c>
      <c r="G131" s="176" t="s">
        <v>322</v>
      </c>
      <c r="H131" s="176" t="s">
        <v>322</v>
      </c>
      <c r="I131" s="176" t="s">
        <v>322</v>
      </c>
      <c r="J131" s="176" t="s">
        <v>322</v>
      </c>
      <c r="K131" s="213" t="s">
        <v>31</v>
      </c>
      <c r="L131" s="40" t="s">
        <v>226</v>
      </c>
      <c r="M131" s="37" t="s">
        <v>359</v>
      </c>
      <c r="N131" s="261" t="s">
        <v>239</v>
      </c>
      <c r="O131" s="263" t="s">
        <v>373</v>
      </c>
      <c r="P131" s="259" t="s">
        <v>30</v>
      </c>
      <c r="Q131" s="259" t="s">
        <v>30</v>
      </c>
      <c r="R131" s="260" t="s">
        <v>30</v>
      </c>
    </row>
    <row r="132" spans="2:18">
      <c r="B132" s="21" t="s">
        <v>411</v>
      </c>
      <c r="C132" s="176" t="s">
        <v>322</v>
      </c>
      <c r="D132" s="176" t="s">
        <v>322</v>
      </c>
      <c r="E132" s="176" t="s">
        <v>322</v>
      </c>
      <c r="F132" s="176" t="s">
        <v>322</v>
      </c>
      <c r="G132" s="176" t="s">
        <v>322</v>
      </c>
      <c r="H132" s="176" t="s">
        <v>322</v>
      </c>
      <c r="I132" s="176" t="s">
        <v>322</v>
      </c>
      <c r="J132" s="176" t="s">
        <v>322</v>
      </c>
      <c r="K132" s="213" t="s">
        <v>31</v>
      </c>
      <c r="L132" s="40" t="s">
        <v>226</v>
      </c>
      <c r="M132" s="37" t="s">
        <v>361</v>
      </c>
      <c r="N132" s="261" t="s">
        <v>390</v>
      </c>
      <c r="O132" s="263" t="s">
        <v>373</v>
      </c>
      <c r="P132" s="259" t="s">
        <v>362</v>
      </c>
      <c r="Q132" s="259" t="s">
        <v>30</v>
      </c>
      <c r="R132" s="260" t="s">
        <v>363</v>
      </c>
    </row>
    <row r="133" spans="2:18">
      <c r="B133" s="21" t="s">
        <v>412</v>
      </c>
      <c r="C133" s="176" t="s">
        <v>322</v>
      </c>
      <c r="D133" s="176" t="s">
        <v>322</v>
      </c>
      <c r="E133" s="176" t="s">
        <v>322</v>
      </c>
      <c r="F133" s="176" t="s">
        <v>322</v>
      </c>
      <c r="G133" s="176" t="s">
        <v>322</v>
      </c>
      <c r="H133" s="176" t="s">
        <v>322</v>
      </c>
      <c r="I133" s="176" t="s">
        <v>322</v>
      </c>
      <c r="J133" s="176" t="s">
        <v>322</v>
      </c>
      <c r="K133" s="39" t="s">
        <v>31</v>
      </c>
      <c r="L133" s="40" t="s">
        <v>226</v>
      </c>
      <c r="M133" s="37" t="s">
        <v>365</v>
      </c>
      <c r="N133" s="261" t="s">
        <v>239</v>
      </c>
      <c r="O133" s="263" t="s">
        <v>373</v>
      </c>
      <c r="P133" s="259" t="s">
        <v>30</v>
      </c>
      <c r="Q133" s="259" t="s">
        <v>30</v>
      </c>
      <c r="R133" s="260" t="s">
        <v>30</v>
      </c>
    </row>
    <row r="134" spans="2:18">
      <c r="B134" s="21" t="s">
        <v>413</v>
      </c>
      <c r="C134" s="176" t="s">
        <v>322</v>
      </c>
      <c r="D134" s="176" t="s">
        <v>322</v>
      </c>
      <c r="E134" s="176" t="s">
        <v>322</v>
      </c>
      <c r="F134" s="176" t="s">
        <v>322</v>
      </c>
      <c r="G134" s="176" t="s">
        <v>322</v>
      </c>
      <c r="H134" s="176" t="s">
        <v>322</v>
      </c>
      <c r="I134" s="176" t="s">
        <v>322</v>
      </c>
      <c r="J134" s="176" t="s">
        <v>322</v>
      </c>
      <c r="K134" s="213" t="s">
        <v>31</v>
      </c>
      <c r="L134" s="40" t="s">
        <v>226</v>
      </c>
      <c r="M134" s="37" t="s">
        <v>367</v>
      </c>
      <c r="N134" s="261" t="s">
        <v>271</v>
      </c>
      <c r="O134" s="263" t="s">
        <v>373</v>
      </c>
      <c r="P134" s="259" t="s">
        <v>368</v>
      </c>
      <c r="Q134" s="259" t="s">
        <v>30</v>
      </c>
      <c r="R134" s="260" t="s">
        <v>30</v>
      </c>
    </row>
    <row r="135" spans="2:18">
      <c r="B135" s="21" t="s">
        <v>414</v>
      </c>
      <c r="C135" s="176" t="s">
        <v>322</v>
      </c>
      <c r="D135" s="176" t="s">
        <v>322</v>
      </c>
      <c r="E135" s="176" t="s">
        <v>322</v>
      </c>
      <c r="F135" s="176" t="s">
        <v>322</v>
      </c>
      <c r="G135" s="176" t="s">
        <v>322</v>
      </c>
      <c r="H135" s="176" t="s">
        <v>322</v>
      </c>
      <c r="I135" s="176" t="s">
        <v>322</v>
      </c>
      <c r="J135" s="176" t="s">
        <v>322</v>
      </c>
      <c r="K135" s="213" t="s">
        <v>31</v>
      </c>
      <c r="L135" s="40" t="s">
        <v>226</v>
      </c>
      <c r="M135" s="37" t="s">
        <v>370</v>
      </c>
      <c r="N135" s="261" t="s">
        <v>239</v>
      </c>
      <c r="O135" s="263" t="s">
        <v>373</v>
      </c>
      <c r="P135" s="259" t="s">
        <v>30</v>
      </c>
      <c r="Q135" s="259" t="s">
        <v>30</v>
      </c>
      <c r="R135" s="260" t="s">
        <v>30</v>
      </c>
    </row>
    <row r="136" spans="2:18">
      <c r="B136" s="21" t="s">
        <v>415</v>
      </c>
      <c r="C136" s="176" t="s">
        <v>322</v>
      </c>
      <c r="D136" s="176" t="s">
        <v>322</v>
      </c>
      <c r="E136" s="176" t="s">
        <v>322</v>
      </c>
      <c r="F136" s="176" t="s">
        <v>322</v>
      </c>
      <c r="G136" s="176" t="s">
        <v>322</v>
      </c>
      <c r="H136" s="176" t="s">
        <v>322</v>
      </c>
      <c r="I136" s="176" t="s">
        <v>322</v>
      </c>
      <c r="J136" s="176" t="s">
        <v>322</v>
      </c>
      <c r="K136" s="213" t="s">
        <v>31</v>
      </c>
      <c r="L136" s="40" t="s">
        <v>226</v>
      </c>
      <c r="M136" s="37" t="s">
        <v>206</v>
      </c>
      <c r="N136" s="261" t="s">
        <v>239</v>
      </c>
      <c r="O136" s="263" t="s">
        <v>373</v>
      </c>
      <c r="P136" s="259" t="s">
        <v>30</v>
      </c>
      <c r="Q136" s="259" t="s">
        <v>30</v>
      </c>
      <c r="R136" s="260" t="s">
        <v>30</v>
      </c>
    </row>
    <row r="137" spans="2:18">
      <c r="B137" s="21" t="s">
        <v>416</v>
      </c>
      <c r="C137" s="176" t="s">
        <v>322</v>
      </c>
      <c r="D137" s="176" t="s">
        <v>322</v>
      </c>
      <c r="E137" s="176" t="s">
        <v>322</v>
      </c>
      <c r="F137" s="176" t="s">
        <v>322</v>
      </c>
      <c r="G137" s="176" t="s">
        <v>322</v>
      </c>
      <c r="H137" s="176" t="s">
        <v>322</v>
      </c>
      <c r="I137" s="176" t="s">
        <v>322</v>
      </c>
      <c r="J137" s="176" t="s">
        <v>322</v>
      </c>
      <c r="K137" s="39" t="s">
        <v>31</v>
      </c>
      <c r="L137" s="40" t="s">
        <v>227</v>
      </c>
      <c r="M137" s="37" t="s">
        <v>337</v>
      </c>
      <c r="N137" s="261" t="s">
        <v>32</v>
      </c>
      <c r="O137" s="258" t="s">
        <v>30</v>
      </c>
      <c r="P137" s="259" t="s">
        <v>127</v>
      </c>
      <c r="Q137" s="259" t="s">
        <v>127</v>
      </c>
      <c r="R137" s="260" t="s">
        <v>127</v>
      </c>
    </row>
    <row r="138" spans="2:18">
      <c r="B138" s="21" t="s">
        <v>417</v>
      </c>
      <c r="C138" s="176" t="s">
        <v>322</v>
      </c>
      <c r="D138" s="176" t="s">
        <v>322</v>
      </c>
      <c r="E138" s="176" t="s">
        <v>322</v>
      </c>
      <c r="F138" s="176" t="s">
        <v>322</v>
      </c>
      <c r="G138" s="176" t="s">
        <v>322</v>
      </c>
      <c r="H138" s="176" t="s">
        <v>322</v>
      </c>
      <c r="I138" s="176" t="s">
        <v>322</v>
      </c>
      <c r="J138" s="176" t="s">
        <v>322</v>
      </c>
      <c r="K138" s="213" t="s">
        <v>31</v>
      </c>
      <c r="L138" s="40" t="s">
        <v>227</v>
      </c>
      <c r="M138" s="37" t="s">
        <v>339</v>
      </c>
      <c r="N138" s="261" t="s">
        <v>32</v>
      </c>
      <c r="O138" s="262" t="s">
        <v>30</v>
      </c>
      <c r="P138" s="259" t="s">
        <v>30</v>
      </c>
      <c r="Q138" s="259" t="s">
        <v>30</v>
      </c>
      <c r="R138" s="260" t="s">
        <v>30</v>
      </c>
    </row>
    <row r="139" spans="2:18">
      <c r="B139" s="21" t="s">
        <v>418</v>
      </c>
      <c r="C139" s="176" t="s">
        <v>322</v>
      </c>
      <c r="D139" s="176" t="s">
        <v>322</v>
      </c>
      <c r="E139" s="176" t="s">
        <v>322</v>
      </c>
      <c r="F139" s="176" t="s">
        <v>322</v>
      </c>
      <c r="G139" s="176" t="s">
        <v>322</v>
      </c>
      <c r="H139" s="176" t="s">
        <v>322</v>
      </c>
      <c r="I139" s="176" t="s">
        <v>322</v>
      </c>
      <c r="J139" s="176" t="s">
        <v>322</v>
      </c>
      <c r="K139" s="213" t="s">
        <v>31</v>
      </c>
      <c r="L139" s="40" t="s">
        <v>227</v>
      </c>
      <c r="M139" s="37" t="s">
        <v>341</v>
      </c>
      <c r="N139" s="261" t="s">
        <v>32</v>
      </c>
      <c r="O139" s="263" t="s">
        <v>30</v>
      </c>
      <c r="P139" s="259" t="s">
        <v>30</v>
      </c>
      <c r="Q139" s="259" t="s">
        <v>30</v>
      </c>
      <c r="R139" s="260" t="s">
        <v>30</v>
      </c>
    </row>
    <row r="140" spans="2:18">
      <c r="B140" s="21" t="s">
        <v>419</v>
      </c>
      <c r="C140" s="176" t="s">
        <v>322</v>
      </c>
      <c r="D140" s="176" t="s">
        <v>322</v>
      </c>
      <c r="E140" s="176" t="s">
        <v>322</v>
      </c>
      <c r="F140" s="176" t="s">
        <v>322</v>
      </c>
      <c r="G140" s="176" t="s">
        <v>322</v>
      </c>
      <c r="H140" s="176" t="s">
        <v>322</v>
      </c>
      <c r="I140" s="176" t="s">
        <v>322</v>
      </c>
      <c r="J140" s="176" t="s">
        <v>322</v>
      </c>
      <c r="K140" s="213" t="s">
        <v>31</v>
      </c>
      <c r="L140" s="40" t="s">
        <v>227</v>
      </c>
      <c r="M140" s="37" t="s">
        <v>343</v>
      </c>
      <c r="N140" s="261" t="s">
        <v>246</v>
      </c>
      <c r="O140" s="263" t="s">
        <v>30</v>
      </c>
      <c r="P140" s="259" t="s">
        <v>209</v>
      </c>
      <c r="Q140" s="259" t="s">
        <v>344</v>
      </c>
      <c r="R140" s="260" t="s">
        <v>30</v>
      </c>
    </row>
    <row r="141" spans="2:18">
      <c r="B141" s="21" t="s">
        <v>420</v>
      </c>
      <c r="C141" s="176" t="s">
        <v>322</v>
      </c>
      <c r="D141" s="176" t="s">
        <v>322</v>
      </c>
      <c r="E141" s="176" t="s">
        <v>322</v>
      </c>
      <c r="F141" s="176" t="s">
        <v>322</v>
      </c>
      <c r="G141" s="176" t="s">
        <v>322</v>
      </c>
      <c r="H141" s="176" t="s">
        <v>322</v>
      </c>
      <c r="I141" s="176" t="s">
        <v>322</v>
      </c>
      <c r="J141" s="176" t="s">
        <v>322</v>
      </c>
      <c r="K141" s="213" t="s">
        <v>31</v>
      </c>
      <c r="L141" s="40" t="s">
        <v>227</v>
      </c>
      <c r="M141" s="37" t="s">
        <v>346</v>
      </c>
      <c r="N141" s="261" t="s">
        <v>249</v>
      </c>
      <c r="O141" s="263" t="s">
        <v>30</v>
      </c>
      <c r="P141" s="259" t="s">
        <v>210</v>
      </c>
      <c r="Q141" s="259" t="s">
        <v>30</v>
      </c>
      <c r="R141" s="260" t="s">
        <v>30</v>
      </c>
    </row>
    <row r="142" spans="2:18">
      <c r="B142" s="21" t="s">
        <v>421</v>
      </c>
      <c r="C142" s="176" t="s">
        <v>322</v>
      </c>
      <c r="D142" s="176" t="s">
        <v>322</v>
      </c>
      <c r="E142" s="176" t="s">
        <v>322</v>
      </c>
      <c r="F142" s="176" t="s">
        <v>322</v>
      </c>
      <c r="G142" s="176" t="s">
        <v>322</v>
      </c>
      <c r="H142" s="176" t="s">
        <v>322</v>
      </c>
      <c r="I142" s="176" t="s">
        <v>322</v>
      </c>
      <c r="J142" s="176" t="s">
        <v>322</v>
      </c>
      <c r="K142" s="213" t="s">
        <v>31</v>
      </c>
      <c r="L142" s="40" t="s">
        <v>227</v>
      </c>
      <c r="M142" s="37" t="s">
        <v>348</v>
      </c>
      <c r="N142" s="261" t="s">
        <v>215</v>
      </c>
      <c r="O142" s="263" t="s">
        <v>30</v>
      </c>
      <c r="P142" s="259" t="s">
        <v>211</v>
      </c>
      <c r="Q142" s="259" t="s">
        <v>30</v>
      </c>
      <c r="R142" s="260" t="s">
        <v>30</v>
      </c>
    </row>
    <row r="143" spans="2:18">
      <c r="B143" s="21" t="s">
        <v>422</v>
      </c>
      <c r="C143" s="176" t="s">
        <v>322</v>
      </c>
      <c r="D143" s="176" t="s">
        <v>322</v>
      </c>
      <c r="E143" s="176" t="s">
        <v>322</v>
      </c>
      <c r="F143" s="176" t="s">
        <v>322</v>
      </c>
      <c r="G143" s="176" t="s">
        <v>322</v>
      </c>
      <c r="H143" s="176" t="s">
        <v>322</v>
      </c>
      <c r="I143" s="176" t="s">
        <v>322</v>
      </c>
      <c r="J143" s="176" t="s">
        <v>322</v>
      </c>
      <c r="K143" s="39" t="s">
        <v>31</v>
      </c>
      <c r="L143" s="40" t="s">
        <v>227</v>
      </c>
      <c r="M143" s="37" t="s">
        <v>350</v>
      </c>
      <c r="N143" s="261" t="s">
        <v>252</v>
      </c>
      <c r="O143" s="263" t="s">
        <v>30</v>
      </c>
      <c r="P143" s="259" t="s">
        <v>212</v>
      </c>
      <c r="Q143" s="259" t="s">
        <v>30</v>
      </c>
      <c r="R143" s="260" t="s">
        <v>30</v>
      </c>
    </row>
    <row r="144" spans="2:18">
      <c r="B144" s="21" t="s">
        <v>423</v>
      </c>
      <c r="C144" s="176" t="s">
        <v>322</v>
      </c>
      <c r="D144" s="176" t="s">
        <v>322</v>
      </c>
      <c r="E144" s="176" t="s">
        <v>322</v>
      </c>
      <c r="F144" s="176" t="s">
        <v>322</v>
      </c>
      <c r="G144" s="176" t="s">
        <v>322</v>
      </c>
      <c r="H144" s="176" t="s">
        <v>322</v>
      </c>
      <c r="I144" s="176" t="s">
        <v>322</v>
      </c>
      <c r="J144" s="176" t="s">
        <v>322</v>
      </c>
      <c r="K144" s="213" t="s">
        <v>31</v>
      </c>
      <c r="L144" s="40" t="s">
        <v>227</v>
      </c>
      <c r="M144" s="37" t="s">
        <v>352</v>
      </c>
      <c r="N144" s="261" t="s">
        <v>254</v>
      </c>
      <c r="O144" s="263" t="s">
        <v>30</v>
      </c>
      <c r="P144" s="259" t="s">
        <v>213</v>
      </c>
      <c r="Q144" s="259" t="s">
        <v>30</v>
      </c>
      <c r="R144" s="260" t="s">
        <v>30</v>
      </c>
    </row>
    <row r="145" spans="2:18">
      <c r="B145" s="21" t="s">
        <v>424</v>
      </c>
      <c r="C145" s="176" t="s">
        <v>322</v>
      </c>
      <c r="D145" s="176" t="s">
        <v>322</v>
      </c>
      <c r="E145" s="176" t="s">
        <v>322</v>
      </c>
      <c r="F145" s="176" t="s">
        <v>322</v>
      </c>
      <c r="G145" s="176" t="s">
        <v>322</v>
      </c>
      <c r="H145" s="176" t="s">
        <v>322</v>
      </c>
      <c r="I145" s="176" t="s">
        <v>322</v>
      </c>
      <c r="J145" s="176" t="s">
        <v>322</v>
      </c>
      <c r="K145" s="213" t="s">
        <v>31</v>
      </c>
      <c r="L145" s="40" t="s">
        <v>227</v>
      </c>
      <c r="M145" s="37" t="s">
        <v>355</v>
      </c>
      <c r="N145" s="261" t="s">
        <v>32</v>
      </c>
      <c r="O145" s="263" t="s">
        <v>30</v>
      </c>
      <c r="P145" s="259" t="s">
        <v>30</v>
      </c>
      <c r="Q145" s="259" t="s">
        <v>30</v>
      </c>
      <c r="R145" s="260" t="s">
        <v>30</v>
      </c>
    </row>
    <row r="146" spans="2:18">
      <c r="B146" s="21" t="s">
        <v>425</v>
      </c>
      <c r="C146" s="176" t="s">
        <v>322</v>
      </c>
      <c r="D146" s="176" t="s">
        <v>322</v>
      </c>
      <c r="E146" s="176" t="s">
        <v>322</v>
      </c>
      <c r="F146" s="176" t="s">
        <v>322</v>
      </c>
      <c r="G146" s="176" t="s">
        <v>322</v>
      </c>
      <c r="H146" s="176" t="s">
        <v>322</v>
      </c>
      <c r="I146" s="176" t="s">
        <v>322</v>
      </c>
      <c r="J146" s="176" t="s">
        <v>322</v>
      </c>
      <c r="K146" s="213" t="s">
        <v>31</v>
      </c>
      <c r="L146" s="40" t="s">
        <v>227</v>
      </c>
      <c r="M146" s="37" t="s">
        <v>357</v>
      </c>
      <c r="N146" s="261" t="s">
        <v>32</v>
      </c>
      <c r="O146" s="263" t="s">
        <v>30</v>
      </c>
      <c r="P146" s="259" t="s">
        <v>30</v>
      </c>
      <c r="Q146" s="259" t="s">
        <v>30</v>
      </c>
      <c r="R146" s="260" t="s">
        <v>30</v>
      </c>
    </row>
    <row r="147" spans="2:18">
      <c r="B147" s="21" t="s">
        <v>426</v>
      </c>
      <c r="C147" s="176" t="s">
        <v>322</v>
      </c>
      <c r="D147" s="176" t="s">
        <v>322</v>
      </c>
      <c r="E147" s="176" t="s">
        <v>322</v>
      </c>
      <c r="F147" s="176" t="s">
        <v>322</v>
      </c>
      <c r="G147" s="176" t="s">
        <v>322</v>
      </c>
      <c r="H147" s="176" t="s">
        <v>322</v>
      </c>
      <c r="I147" s="176" t="s">
        <v>322</v>
      </c>
      <c r="J147" s="176" t="s">
        <v>322</v>
      </c>
      <c r="K147" s="213" t="s">
        <v>31</v>
      </c>
      <c r="L147" s="40" t="s">
        <v>227</v>
      </c>
      <c r="M147" s="37" t="s">
        <v>359</v>
      </c>
      <c r="N147" s="261" t="s">
        <v>32</v>
      </c>
      <c r="O147" s="263" t="s">
        <v>30</v>
      </c>
      <c r="P147" s="259" t="s">
        <v>30</v>
      </c>
      <c r="Q147" s="259" t="s">
        <v>30</v>
      </c>
      <c r="R147" s="260" t="s">
        <v>30</v>
      </c>
    </row>
    <row r="148" spans="2:18">
      <c r="B148" s="21" t="s">
        <v>427</v>
      </c>
      <c r="C148" s="176" t="s">
        <v>322</v>
      </c>
      <c r="D148" s="176" t="s">
        <v>322</v>
      </c>
      <c r="E148" s="176" t="s">
        <v>322</v>
      </c>
      <c r="F148" s="176" t="s">
        <v>322</v>
      </c>
      <c r="G148" s="176" t="s">
        <v>322</v>
      </c>
      <c r="H148" s="176" t="s">
        <v>322</v>
      </c>
      <c r="I148" s="176" t="s">
        <v>322</v>
      </c>
      <c r="J148" s="176" t="s">
        <v>322</v>
      </c>
      <c r="K148" s="213" t="s">
        <v>31</v>
      </c>
      <c r="L148" s="40" t="s">
        <v>227</v>
      </c>
      <c r="M148" s="37" t="s">
        <v>361</v>
      </c>
      <c r="N148" s="261" t="s">
        <v>256</v>
      </c>
      <c r="O148" s="263" t="s">
        <v>30</v>
      </c>
      <c r="P148" s="259" t="s">
        <v>362</v>
      </c>
      <c r="Q148" s="259" t="s">
        <v>30</v>
      </c>
      <c r="R148" s="260" t="s">
        <v>363</v>
      </c>
    </row>
    <row r="149" spans="2:18">
      <c r="B149" s="21" t="s">
        <v>428</v>
      </c>
      <c r="C149" s="176" t="s">
        <v>322</v>
      </c>
      <c r="D149" s="176" t="s">
        <v>322</v>
      </c>
      <c r="E149" s="176" t="s">
        <v>322</v>
      </c>
      <c r="F149" s="176" t="s">
        <v>322</v>
      </c>
      <c r="G149" s="176" t="s">
        <v>322</v>
      </c>
      <c r="H149" s="176" t="s">
        <v>322</v>
      </c>
      <c r="I149" s="176" t="s">
        <v>322</v>
      </c>
      <c r="J149" s="176" t="s">
        <v>322</v>
      </c>
      <c r="K149" s="213" t="s">
        <v>31</v>
      </c>
      <c r="L149" s="37" t="s">
        <v>227</v>
      </c>
      <c r="M149" s="37" t="s">
        <v>365</v>
      </c>
      <c r="N149" s="261" t="s">
        <v>32</v>
      </c>
      <c r="O149" s="263" t="s">
        <v>30</v>
      </c>
      <c r="P149" s="259" t="s">
        <v>30</v>
      </c>
      <c r="Q149" s="259" t="s">
        <v>30</v>
      </c>
      <c r="R149" s="260" t="s">
        <v>30</v>
      </c>
    </row>
    <row r="150" spans="2:18">
      <c r="B150" s="21" t="s">
        <v>429</v>
      </c>
      <c r="C150" s="176" t="s">
        <v>322</v>
      </c>
      <c r="D150" s="176" t="s">
        <v>322</v>
      </c>
      <c r="E150" s="176" t="s">
        <v>322</v>
      </c>
      <c r="F150" s="176" t="s">
        <v>322</v>
      </c>
      <c r="G150" s="176" t="s">
        <v>322</v>
      </c>
      <c r="H150" s="176" t="s">
        <v>322</v>
      </c>
      <c r="I150" s="176" t="s">
        <v>322</v>
      </c>
      <c r="J150" s="176" t="s">
        <v>322</v>
      </c>
      <c r="K150" s="213" t="s">
        <v>31</v>
      </c>
      <c r="L150" s="40" t="s">
        <v>227</v>
      </c>
      <c r="M150" s="37" t="s">
        <v>367</v>
      </c>
      <c r="N150" s="261" t="s">
        <v>269</v>
      </c>
      <c r="O150" s="263" t="s">
        <v>30</v>
      </c>
      <c r="P150" s="259" t="s">
        <v>368</v>
      </c>
      <c r="Q150" s="259" t="s">
        <v>30</v>
      </c>
      <c r="R150" s="260" t="s">
        <v>30</v>
      </c>
    </row>
    <row r="151" spans="2:18">
      <c r="B151" s="21" t="s">
        <v>430</v>
      </c>
      <c r="C151" s="176" t="s">
        <v>322</v>
      </c>
      <c r="D151" s="176" t="s">
        <v>322</v>
      </c>
      <c r="E151" s="176" t="s">
        <v>322</v>
      </c>
      <c r="F151" s="176" t="s">
        <v>322</v>
      </c>
      <c r="G151" s="176" t="s">
        <v>322</v>
      </c>
      <c r="H151" s="176" t="s">
        <v>322</v>
      </c>
      <c r="I151" s="176" t="s">
        <v>322</v>
      </c>
      <c r="J151" s="176" t="s">
        <v>322</v>
      </c>
      <c r="K151" s="213" t="s">
        <v>31</v>
      </c>
      <c r="L151" s="40" t="s">
        <v>227</v>
      </c>
      <c r="M151" s="37" t="s">
        <v>370</v>
      </c>
      <c r="N151" s="261" t="s">
        <v>32</v>
      </c>
      <c r="O151" s="263" t="s">
        <v>30</v>
      </c>
      <c r="P151" s="259" t="s">
        <v>30</v>
      </c>
      <c r="Q151" s="259" t="s">
        <v>30</v>
      </c>
      <c r="R151" s="260" t="s">
        <v>30</v>
      </c>
    </row>
    <row r="152" spans="2:18">
      <c r="B152" s="21" t="s">
        <v>431</v>
      </c>
      <c r="C152" s="176" t="s">
        <v>322</v>
      </c>
      <c r="D152" s="176" t="s">
        <v>322</v>
      </c>
      <c r="E152" s="176" t="s">
        <v>322</v>
      </c>
      <c r="F152" s="176" t="s">
        <v>322</v>
      </c>
      <c r="G152" s="176" t="s">
        <v>322</v>
      </c>
      <c r="H152" s="176" t="s">
        <v>322</v>
      </c>
      <c r="I152" s="176" t="s">
        <v>322</v>
      </c>
      <c r="J152" s="176" t="s">
        <v>322</v>
      </c>
      <c r="K152" s="213" t="s">
        <v>31</v>
      </c>
      <c r="L152" s="37" t="s">
        <v>227</v>
      </c>
      <c r="M152" s="37" t="s">
        <v>206</v>
      </c>
      <c r="N152" s="261" t="s">
        <v>32</v>
      </c>
      <c r="O152" s="263" t="s">
        <v>30</v>
      </c>
      <c r="P152" s="259" t="s">
        <v>30</v>
      </c>
      <c r="Q152" s="259" t="s">
        <v>30</v>
      </c>
      <c r="R152" s="260" t="s">
        <v>30</v>
      </c>
    </row>
    <row r="153" spans="2:18">
      <c r="B153" s="83" t="s">
        <v>432</v>
      </c>
      <c r="C153" s="175" t="s">
        <v>322</v>
      </c>
      <c r="D153" s="175" t="s">
        <v>322</v>
      </c>
      <c r="E153" s="175" t="s">
        <v>322</v>
      </c>
      <c r="F153" s="175" t="s">
        <v>322</v>
      </c>
      <c r="G153" s="175" t="s">
        <v>322</v>
      </c>
      <c r="H153" s="175" t="s">
        <v>322</v>
      </c>
      <c r="I153" s="175" t="s">
        <v>322</v>
      </c>
      <c r="J153" s="175" t="s">
        <v>322</v>
      </c>
      <c r="K153" s="39" t="s">
        <v>33</v>
      </c>
      <c r="L153" s="40" t="s">
        <v>37</v>
      </c>
      <c r="M153" s="40" t="s">
        <v>207</v>
      </c>
      <c r="N153" s="264" t="s">
        <v>32</v>
      </c>
      <c r="O153" s="265" t="s">
        <v>30</v>
      </c>
      <c r="P153" s="266" t="s">
        <v>30</v>
      </c>
      <c r="Q153" s="266" t="s">
        <v>30</v>
      </c>
      <c r="R153" s="267" t="s">
        <v>30</v>
      </c>
    </row>
    <row r="154" spans="2:18">
      <c r="B154" s="21" t="s">
        <v>433</v>
      </c>
      <c r="C154" s="176" t="s">
        <v>322</v>
      </c>
      <c r="D154" s="176" t="s">
        <v>322</v>
      </c>
      <c r="E154" s="176" t="s">
        <v>322</v>
      </c>
      <c r="F154" s="176" t="s">
        <v>322</v>
      </c>
      <c r="G154" s="176" t="s">
        <v>322</v>
      </c>
      <c r="H154" s="176" t="s">
        <v>322</v>
      </c>
      <c r="I154" s="176" t="s">
        <v>322</v>
      </c>
      <c r="J154" s="176" t="s">
        <v>322</v>
      </c>
      <c r="K154" s="213" t="s">
        <v>34</v>
      </c>
      <c r="L154" s="37" t="s">
        <v>37</v>
      </c>
      <c r="M154" s="37" t="s">
        <v>207</v>
      </c>
      <c r="N154" s="261" t="s">
        <v>390</v>
      </c>
      <c r="O154" s="263" t="s">
        <v>373</v>
      </c>
      <c r="P154" s="259" t="s">
        <v>362</v>
      </c>
      <c r="Q154" s="259" t="s">
        <v>30</v>
      </c>
      <c r="R154" s="260" t="s">
        <v>363</v>
      </c>
    </row>
    <row r="155" spans="2:18">
      <c r="B155" s="21" t="s">
        <v>434</v>
      </c>
      <c r="C155" s="176" t="s">
        <v>322</v>
      </c>
      <c r="D155" s="176" t="s">
        <v>322</v>
      </c>
      <c r="E155" s="176" t="s">
        <v>322</v>
      </c>
      <c r="F155" s="176" t="s">
        <v>322</v>
      </c>
      <c r="G155" s="176" t="s">
        <v>322</v>
      </c>
      <c r="H155" s="176" t="s">
        <v>322</v>
      </c>
      <c r="I155" s="176" t="s">
        <v>322</v>
      </c>
      <c r="J155" s="176" t="s">
        <v>322</v>
      </c>
      <c r="K155" s="213" t="s">
        <v>227</v>
      </c>
      <c r="L155" s="37" t="s">
        <v>37</v>
      </c>
      <c r="M155" s="37" t="s">
        <v>207</v>
      </c>
      <c r="N155" s="261" t="s">
        <v>390</v>
      </c>
      <c r="O155" s="263" t="s">
        <v>373</v>
      </c>
      <c r="P155" s="259" t="s">
        <v>362</v>
      </c>
      <c r="Q155" s="259" t="s">
        <v>30</v>
      </c>
      <c r="R155" s="260" t="s">
        <v>363</v>
      </c>
    </row>
    <row r="156" spans="2:18" ht="14.25" thickBot="1">
      <c r="B156" s="22" t="s">
        <v>101</v>
      </c>
      <c r="C156" s="177" t="s">
        <v>322</v>
      </c>
      <c r="D156" s="177" t="s">
        <v>322</v>
      </c>
      <c r="E156" s="177" t="s">
        <v>322</v>
      </c>
      <c r="F156" s="177" t="s">
        <v>322</v>
      </c>
      <c r="G156" s="177" t="s">
        <v>322</v>
      </c>
      <c r="H156" s="177" t="s">
        <v>322</v>
      </c>
      <c r="I156" s="177" t="s">
        <v>322</v>
      </c>
      <c r="J156" s="177" t="s">
        <v>322</v>
      </c>
      <c r="K156" s="45" t="s">
        <v>37</v>
      </c>
      <c r="L156" s="45" t="s">
        <v>37</v>
      </c>
      <c r="M156" s="208" t="s">
        <v>207</v>
      </c>
      <c r="N156" s="235" t="s">
        <v>32</v>
      </c>
      <c r="O156" s="226" t="s">
        <v>30</v>
      </c>
      <c r="P156" s="228" t="s">
        <v>30</v>
      </c>
      <c r="Q156" s="228" t="s">
        <v>30</v>
      </c>
      <c r="R156" s="236" t="s">
        <v>30</v>
      </c>
    </row>
    <row r="157" spans="2:18">
      <c r="N157" s="217"/>
    </row>
    <row r="165" spans="2:18" ht="15" thickBot="1">
      <c r="B165" s="26" t="s">
        <v>435</v>
      </c>
    </row>
    <row r="166" spans="2:18" ht="15" thickBot="1">
      <c r="B166" s="107" t="s">
        <v>123</v>
      </c>
      <c r="C166" s="357" t="s">
        <v>327</v>
      </c>
      <c r="D166" s="358"/>
      <c r="E166" s="358"/>
      <c r="F166" s="358"/>
      <c r="G166" s="358"/>
      <c r="H166" s="358"/>
      <c r="I166" s="358"/>
      <c r="J166" s="359"/>
      <c r="K166" s="178"/>
      <c r="L166" s="178"/>
      <c r="M166" s="181"/>
      <c r="N166" s="179"/>
      <c r="O166" s="179"/>
      <c r="P166" s="179"/>
      <c r="Q166" s="180"/>
      <c r="R166" s="55"/>
    </row>
    <row r="167" spans="2:18">
      <c r="B167" s="79"/>
      <c r="C167" s="35" t="s">
        <v>157</v>
      </c>
      <c r="D167" s="35"/>
      <c r="E167" s="35"/>
      <c r="F167" s="35"/>
      <c r="G167" s="35"/>
      <c r="H167" s="35"/>
      <c r="I167" s="35"/>
      <c r="J167" s="35"/>
      <c r="K167" s="35"/>
      <c r="L167" s="36"/>
      <c r="M167" s="31" t="s">
        <v>55</v>
      </c>
      <c r="N167" s="52" t="s">
        <v>20</v>
      </c>
      <c r="O167" s="53"/>
      <c r="P167" s="53"/>
      <c r="Q167" s="54"/>
      <c r="R167" s="218"/>
    </row>
    <row r="168" spans="2:18">
      <c r="B168" s="80" t="s">
        <v>21</v>
      </c>
      <c r="C168" s="360" t="s">
        <v>172</v>
      </c>
      <c r="D168" s="355"/>
      <c r="E168" s="355"/>
      <c r="F168" s="355"/>
      <c r="G168" s="355"/>
      <c r="H168" s="355"/>
      <c r="I168" s="355"/>
      <c r="J168" s="356"/>
      <c r="K168" s="38" t="s">
        <v>22</v>
      </c>
      <c r="L168" s="84"/>
      <c r="M168" s="32" t="s">
        <v>436</v>
      </c>
      <c r="N168" s="237" t="s">
        <v>23</v>
      </c>
      <c r="O168" s="231" t="s">
        <v>24</v>
      </c>
      <c r="P168" s="87" t="s">
        <v>25</v>
      </c>
      <c r="Q168" s="149" t="s">
        <v>26</v>
      </c>
      <c r="R168" s="55"/>
    </row>
    <row r="169" spans="2:18">
      <c r="B169" s="80" t="s">
        <v>36</v>
      </c>
      <c r="C169" s="172" t="s">
        <v>127</v>
      </c>
      <c r="D169" s="172" t="s">
        <v>127</v>
      </c>
      <c r="E169" s="172" t="s">
        <v>127</v>
      </c>
      <c r="F169" s="172" t="s">
        <v>127</v>
      </c>
      <c r="G169" s="172" t="s">
        <v>127</v>
      </c>
      <c r="H169" s="172" t="s">
        <v>127</v>
      </c>
      <c r="I169" s="172" t="s">
        <v>127</v>
      </c>
      <c r="J169" s="172" t="s">
        <v>127</v>
      </c>
      <c r="K169" s="27" t="s">
        <v>289</v>
      </c>
      <c r="L169" s="1" t="s">
        <v>317</v>
      </c>
      <c r="M169" s="32" t="s">
        <v>51</v>
      </c>
      <c r="N169" s="238"/>
      <c r="O169" s="48"/>
      <c r="P169" s="238"/>
      <c r="Q169" s="204"/>
      <c r="R169" s="223"/>
    </row>
    <row r="170" spans="2:18" ht="27">
      <c r="B170" s="81" t="s">
        <v>27</v>
      </c>
      <c r="C170" s="354" t="s">
        <v>39</v>
      </c>
      <c r="D170" s="355"/>
      <c r="E170" s="355"/>
      <c r="F170" s="355"/>
      <c r="G170" s="355"/>
      <c r="H170" s="355"/>
      <c r="I170" s="355"/>
      <c r="J170" s="356"/>
      <c r="K170" s="1" t="s">
        <v>290</v>
      </c>
      <c r="L170" s="1" t="s">
        <v>290</v>
      </c>
      <c r="M170" s="33"/>
      <c r="N170" s="238"/>
      <c r="O170" s="48"/>
      <c r="P170" s="238"/>
      <c r="Q170" s="149"/>
      <c r="R170" s="55"/>
    </row>
    <row r="171" spans="2:18" ht="136.5">
      <c r="B171" s="80" t="s">
        <v>28</v>
      </c>
      <c r="C171" s="173" t="s">
        <v>158</v>
      </c>
      <c r="D171" s="173" t="s">
        <v>66</v>
      </c>
      <c r="E171" s="173" t="s">
        <v>159</v>
      </c>
      <c r="F171" s="173" t="s">
        <v>160</v>
      </c>
      <c r="G171" s="173" t="s">
        <v>161</v>
      </c>
      <c r="H171" s="173" t="s">
        <v>162</v>
      </c>
      <c r="I171" s="173" t="s">
        <v>202</v>
      </c>
      <c r="J171" s="173" t="s">
        <v>163</v>
      </c>
      <c r="K171" s="1" t="s">
        <v>282</v>
      </c>
      <c r="L171" s="1" t="s">
        <v>286</v>
      </c>
      <c r="M171" s="32" t="s">
        <v>291</v>
      </c>
      <c r="N171" s="238"/>
      <c r="O171" s="48"/>
      <c r="P171" s="238"/>
      <c r="Q171" s="149"/>
      <c r="R171" s="55"/>
    </row>
    <row r="172" spans="2:18" ht="162.75" thickBot="1">
      <c r="B172" s="82" t="s">
        <v>29</v>
      </c>
      <c r="C172" s="174" t="s">
        <v>165</v>
      </c>
      <c r="D172" s="174" t="s">
        <v>127</v>
      </c>
      <c r="E172" s="174" t="s">
        <v>165</v>
      </c>
      <c r="F172" s="174" t="s">
        <v>165</v>
      </c>
      <c r="G172" s="174" t="s">
        <v>165</v>
      </c>
      <c r="H172" s="174" t="s">
        <v>165</v>
      </c>
      <c r="I172" s="174" t="s">
        <v>165</v>
      </c>
      <c r="J172" s="174" t="s">
        <v>165</v>
      </c>
      <c r="K172" s="28" t="s">
        <v>437</v>
      </c>
      <c r="L172" s="220" t="s">
        <v>438</v>
      </c>
      <c r="M172" s="34" t="s">
        <v>439</v>
      </c>
      <c r="N172" s="239"/>
      <c r="O172" s="233" t="s">
        <v>479</v>
      </c>
      <c r="P172" s="221"/>
      <c r="Q172" s="222"/>
      <c r="R172" s="223"/>
    </row>
    <row r="173" spans="2:18" ht="14.25" thickTop="1">
      <c r="B173" s="240" t="s">
        <v>440</v>
      </c>
      <c r="C173" s="241" t="s">
        <v>322</v>
      </c>
      <c r="D173" s="241" t="s">
        <v>322</v>
      </c>
      <c r="E173" s="241" t="s">
        <v>322</v>
      </c>
      <c r="F173" s="241" t="s">
        <v>322</v>
      </c>
      <c r="G173" s="241" t="s">
        <v>322</v>
      </c>
      <c r="H173" s="241" t="s">
        <v>322</v>
      </c>
      <c r="I173" s="242" t="s">
        <v>203</v>
      </c>
      <c r="J173" s="241" t="s">
        <v>322</v>
      </c>
      <c r="K173" s="243" t="s">
        <v>37</v>
      </c>
      <c r="L173" s="244" t="s">
        <v>207</v>
      </c>
      <c r="M173" s="245" t="s">
        <v>32</v>
      </c>
      <c r="N173" s="241"/>
      <c r="O173" s="246" t="s">
        <v>30</v>
      </c>
      <c r="P173" s="247"/>
      <c r="Q173" s="248"/>
      <c r="R173" s="69"/>
    </row>
    <row r="174" spans="2:18">
      <c r="B174" s="21" t="s">
        <v>441</v>
      </c>
      <c r="C174" s="176" t="s">
        <v>322</v>
      </c>
      <c r="D174" s="176" t="s">
        <v>322</v>
      </c>
      <c r="E174" s="176" t="s">
        <v>322</v>
      </c>
      <c r="F174" s="176" t="s">
        <v>322</v>
      </c>
      <c r="G174" s="176" t="s">
        <v>322</v>
      </c>
      <c r="H174" s="176" t="s">
        <v>322</v>
      </c>
      <c r="I174" s="249" t="s">
        <v>204</v>
      </c>
      <c r="J174" s="176" t="s">
        <v>322</v>
      </c>
      <c r="K174" s="213" t="s">
        <v>31</v>
      </c>
      <c r="L174" s="37" t="s">
        <v>337</v>
      </c>
      <c r="M174" s="43" t="s">
        <v>32</v>
      </c>
      <c r="N174" s="176"/>
      <c r="O174" s="70" t="s">
        <v>30</v>
      </c>
      <c r="P174" s="50"/>
      <c r="Q174" s="206"/>
      <c r="R174" s="69"/>
    </row>
    <row r="175" spans="2:18">
      <c r="B175" s="21" t="s">
        <v>442</v>
      </c>
      <c r="C175" s="176" t="s">
        <v>322</v>
      </c>
      <c r="D175" s="176" t="s">
        <v>322</v>
      </c>
      <c r="E175" s="176" t="s">
        <v>322</v>
      </c>
      <c r="F175" s="176" t="s">
        <v>322</v>
      </c>
      <c r="G175" s="176" t="s">
        <v>322</v>
      </c>
      <c r="H175" s="176" t="s">
        <v>322</v>
      </c>
      <c r="I175" s="249" t="s">
        <v>204</v>
      </c>
      <c r="J175" s="176" t="s">
        <v>322</v>
      </c>
      <c r="K175" s="213" t="s">
        <v>31</v>
      </c>
      <c r="L175" s="37" t="s">
        <v>339</v>
      </c>
      <c r="M175" s="43" t="s">
        <v>249</v>
      </c>
      <c r="N175" s="176"/>
      <c r="O175" s="268" t="s">
        <v>477</v>
      </c>
      <c r="P175" s="50"/>
      <c r="Q175" s="206"/>
      <c r="R175" s="69"/>
    </row>
    <row r="176" spans="2:18">
      <c r="B176" s="21" t="s">
        <v>443</v>
      </c>
      <c r="C176" s="176" t="s">
        <v>322</v>
      </c>
      <c r="D176" s="176" t="s">
        <v>322</v>
      </c>
      <c r="E176" s="176" t="s">
        <v>322</v>
      </c>
      <c r="F176" s="176" t="s">
        <v>322</v>
      </c>
      <c r="G176" s="176" t="s">
        <v>322</v>
      </c>
      <c r="H176" s="176" t="s">
        <v>322</v>
      </c>
      <c r="I176" s="249" t="s">
        <v>204</v>
      </c>
      <c r="J176" s="176" t="s">
        <v>322</v>
      </c>
      <c r="K176" s="213" t="s">
        <v>31</v>
      </c>
      <c r="L176" s="37" t="s">
        <v>341</v>
      </c>
      <c r="M176" s="43" t="s">
        <v>274</v>
      </c>
      <c r="N176" s="176"/>
      <c r="O176" s="70" t="s">
        <v>208</v>
      </c>
      <c r="P176" s="50"/>
      <c r="Q176" s="206"/>
      <c r="R176" s="69"/>
    </row>
    <row r="177" spans="2:18">
      <c r="B177" s="21" t="s">
        <v>444</v>
      </c>
      <c r="C177" s="176" t="s">
        <v>322</v>
      </c>
      <c r="D177" s="176" t="s">
        <v>322</v>
      </c>
      <c r="E177" s="176" t="s">
        <v>322</v>
      </c>
      <c r="F177" s="176" t="s">
        <v>322</v>
      </c>
      <c r="G177" s="176" t="s">
        <v>322</v>
      </c>
      <c r="H177" s="176" t="s">
        <v>322</v>
      </c>
      <c r="I177" s="249" t="s">
        <v>204</v>
      </c>
      <c r="J177" s="176" t="s">
        <v>322</v>
      </c>
      <c r="K177" s="213" t="s">
        <v>31</v>
      </c>
      <c r="L177" s="37" t="s">
        <v>343</v>
      </c>
      <c r="M177" s="43" t="s">
        <v>32</v>
      </c>
      <c r="N177" s="176"/>
      <c r="O177" s="70" t="s">
        <v>30</v>
      </c>
      <c r="P177" s="50"/>
      <c r="Q177" s="206"/>
      <c r="R177" s="69"/>
    </row>
    <row r="178" spans="2:18">
      <c r="B178" s="21" t="s">
        <v>445</v>
      </c>
      <c r="C178" s="176" t="s">
        <v>322</v>
      </c>
      <c r="D178" s="176" t="s">
        <v>322</v>
      </c>
      <c r="E178" s="176" t="s">
        <v>322</v>
      </c>
      <c r="F178" s="176" t="s">
        <v>322</v>
      </c>
      <c r="G178" s="176" t="s">
        <v>322</v>
      </c>
      <c r="H178" s="176" t="s">
        <v>322</v>
      </c>
      <c r="I178" s="249" t="s">
        <v>204</v>
      </c>
      <c r="J178" s="176" t="s">
        <v>322</v>
      </c>
      <c r="K178" s="213" t="s">
        <v>31</v>
      </c>
      <c r="L178" s="37" t="s">
        <v>346</v>
      </c>
      <c r="M178" s="43" t="s">
        <v>32</v>
      </c>
      <c r="N178" s="176"/>
      <c r="O178" s="70" t="s">
        <v>30</v>
      </c>
      <c r="P178" s="50"/>
      <c r="Q178" s="206"/>
      <c r="R178" s="69"/>
    </row>
    <row r="179" spans="2:18">
      <c r="B179" s="21" t="s">
        <v>446</v>
      </c>
      <c r="C179" s="176" t="s">
        <v>322</v>
      </c>
      <c r="D179" s="176" t="s">
        <v>322</v>
      </c>
      <c r="E179" s="176" t="s">
        <v>322</v>
      </c>
      <c r="F179" s="176" t="s">
        <v>322</v>
      </c>
      <c r="G179" s="176" t="s">
        <v>322</v>
      </c>
      <c r="H179" s="176" t="s">
        <v>322</v>
      </c>
      <c r="I179" s="249" t="s">
        <v>204</v>
      </c>
      <c r="J179" s="176" t="s">
        <v>322</v>
      </c>
      <c r="K179" s="213" t="s">
        <v>31</v>
      </c>
      <c r="L179" s="37" t="s">
        <v>348</v>
      </c>
      <c r="M179" s="43" t="s">
        <v>32</v>
      </c>
      <c r="N179" s="250"/>
      <c r="O179" s="70" t="s">
        <v>30</v>
      </c>
      <c r="P179" s="50"/>
      <c r="Q179" s="206"/>
      <c r="R179" s="69"/>
    </row>
    <row r="180" spans="2:18">
      <c r="B180" s="21" t="s">
        <v>447</v>
      </c>
      <c r="C180" s="176" t="s">
        <v>322</v>
      </c>
      <c r="D180" s="176" t="s">
        <v>322</v>
      </c>
      <c r="E180" s="176" t="s">
        <v>322</v>
      </c>
      <c r="F180" s="176" t="s">
        <v>322</v>
      </c>
      <c r="G180" s="176" t="s">
        <v>322</v>
      </c>
      <c r="H180" s="176" t="s">
        <v>322</v>
      </c>
      <c r="I180" s="249" t="s">
        <v>204</v>
      </c>
      <c r="J180" s="176" t="s">
        <v>322</v>
      </c>
      <c r="K180" s="213" t="s">
        <v>31</v>
      </c>
      <c r="L180" s="37" t="s">
        <v>350</v>
      </c>
      <c r="M180" s="43" t="s">
        <v>32</v>
      </c>
      <c r="N180" s="176"/>
      <c r="O180" s="70" t="s">
        <v>30</v>
      </c>
      <c r="P180" s="50"/>
      <c r="Q180" s="206"/>
      <c r="R180" s="69"/>
    </row>
    <row r="181" spans="2:18">
      <c r="B181" s="21" t="s">
        <v>448</v>
      </c>
      <c r="C181" s="176" t="s">
        <v>322</v>
      </c>
      <c r="D181" s="176" t="s">
        <v>322</v>
      </c>
      <c r="E181" s="176" t="s">
        <v>322</v>
      </c>
      <c r="F181" s="176" t="s">
        <v>322</v>
      </c>
      <c r="G181" s="176" t="s">
        <v>322</v>
      </c>
      <c r="H181" s="176" t="s">
        <v>322</v>
      </c>
      <c r="I181" s="249" t="s">
        <v>204</v>
      </c>
      <c r="J181" s="176" t="s">
        <v>322</v>
      </c>
      <c r="K181" s="213" t="s">
        <v>31</v>
      </c>
      <c r="L181" s="37" t="s">
        <v>352</v>
      </c>
      <c r="M181" s="43" t="s">
        <v>32</v>
      </c>
      <c r="N181" s="176"/>
      <c r="O181" s="70" t="s">
        <v>30</v>
      </c>
      <c r="P181" s="50"/>
      <c r="Q181" s="206"/>
      <c r="R181" s="69"/>
    </row>
    <row r="182" spans="2:18">
      <c r="B182" s="21" t="s">
        <v>449</v>
      </c>
      <c r="C182" s="176" t="s">
        <v>322</v>
      </c>
      <c r="D182" s="176" t="s">
        <v>322</v>
      </c>
      <c r="E182" s="176" t="s">
        <v>322</v>
      </c>
      <c r="F182" s="176" t="s">
        <v>322</v>
      </c>
      <c r="G182" s="176" t="s">
        <v>322</v>
      </c>
      <c r="H182" s="176" t="s">
        <v>322</v>
      </c>
      <c r="I182" s="249" t="s">
        <v>204</v>
      </c>
      <c r="J182" s="176" t="s">
        <v>322</v>
      </c>
      <c r="K182" s="213" t="s">
        <v>31</v>
      </c>
      <c r="L182" s="37" t="s">
        <v>355</v>
      </c>
      <c r="M182" s="43" t="s">
        <v>254</v>
      </c>
      <c r="N182" s="176"/>
      <c r="O182" s="268" t="s">
        <v>478</v>
      </c>
      <c r="P182" s="50"/>
      <c r="Q182" s="206"/>
      <c r="R182" s="69"/>
    </row>
    <row r="183" spans="2:18">
      <c r="B183" s="21" t="s">
        <v>450</v>
      </c>
      <c r="C183" s="176" t="s">
        <v>322</v>
      </c>
      <c r="D183" s="176" t="s">
        <v>322</v>
      </c>
      <c r="E183" s="176" t="s">
        <v>322</v>
      </c>
      <c r="F183" s="176" t="s">
        <v>322</v>
      </c>
      <c r="G183" s="176" t="s">
        <v>322</v>
      </c>
      <c r="H183" s="176" t="s">
        <v>322</v>
      </c>
      <c r="I183" s="249" t="s">
        <v>204</v>
      </c>
      <c r="J183" s="176" t="s">
        <v>322</v>
      </c>
      <c r="K183" s="213" t="s">
        <v>31</v>
      </c>
      <c r="L183" s="37" t="s">
        <v>357</v>
      </c>
      <c r="M183" s="43" t="s">
        <v>276</v>
      </c>
      <c r="N183" s="176"/>
      <c r="O183" s="70" t="s">
        <v>216</v>
      </c>
      <c r="P183" s="50"/>
      <c r="Q183" s="206"/>
      <c r="R183" s="69"/>
    </row>
    <row r="184" spans="2:18">
      <c r="B184" s="21" t="s">
        <v>451</v>
      </c>
      <c r="C184" s="176" t="s">
        <v>322</v>
      </c>
      <c r="D184" s="176" t="s">
        <v>322</v>
      </c>
      <c r="E184" s="176" t="s">
        <v>322</v>
      </c>
      <c r="F184" s="176" t="s">
        <v>322</v>
      </c>
      <c r="G184" s="176" t="s">
        <v>322</v>
      </c>
      <c r="H184" s="176" t="s">
        <v>322</v>
      </c>
      <c r="I184" s="249" t="s">
        <v>204</v>
      </c>
      <c r="J184" s="176" t="s">
        <v>322</v>
      </c>
      <c r="K184" s="213" t="s">
        <v>31</v>
      </c>
      <c r="L184" s="37" t="s">
        <v>359</v>
      </c>
      <c r="M184" s="43" t="s">
        <v>278</v>
      </c>
      <c r="N184" s="176"/>
      <c r="O184" s="70" t="s">
        <v>217</v>
      </c>
      <c r="P184" s="50"/>
      <c r="Q184" s="206"/>
      <c r="R184" s="69"/>
    </row>
    <row r="185" spans="2:18">
      <c r="B185" s="21" t="s">
        <v>452</v>
      </c>
      <c r="C185" s="176" t="s">
        <v>322</v>
      </c>
      <c r="D185" s="176" t="s">
        <v>322</v>
      </c>
      <c r="E185" s="176" t="s">
        <v>322</v>
      </c>
      <c r="F185" s="176" t="s">
        <v>322</v>
      </c>
      <c r="G185" s="176" t="s">
        <v>322</v>
      </c>
      <c r="H185" s="176" t="s">
        <v>322</v>
      </c>
      <c r="I185" s="249" t="s">
        <v>204</v>
      </c>
      <c r="J185" s="176" t="s">
        <v>322</v>
      </c>
      <c r="K185" s="213" t="s">
        <v>31</v>
      </c>
      <c r="L185" s="37" t="s">
        <v>361</v>
      </c>
      <c r="M185" s="43" t="s">
        <v>32</v>
      </c>
      <c r="N185" s="250"/>
      <c r="O185" s="70" t="s">
        <v>30</v>
      </c>
      <c r="P185" s="50"/>
      <c r="Q185" s="206"/>
      <c r="R185" s="69"/>
    </row>
    <row r="186" spans="2:18">
      <c r="B186" s="21" t="s">
        <v>453</v>
      </c>
      <c r="C186" s="176" t="s">
        <v>322</v>
      </c>
      <c r="D186" s="176" t="s">
        <v>322</v>
      </c>
      <c r="E186" s="176" t="s">
        <v>322</v>
      </c>
      <c r="F186" s="176" t="s">
        <v>322</v>
      </c>
      <c r="G186" s="176" t="s">
        <v>322</v>
      </c>
      <c r="H186" s="176" t="s">
        <v>322</v>
      </c>
      <c r="I186" s="249" t="s">
        <v>204</v>
      </c>
      <c r="J186" s="176" t="s">
        <v>322</v>
      </c>
      <c r="K186" s="39" t="s">
        <v>31</v>
      </c>
      <c r="L186" s="37" t="s">
        <v>365</v>
      </c>
      <c r="M186" s="43" t="s">
        <v>280</v>
      </c>
      <c r="N186" s="176"/>
      <c r="O186" s="70" t="s">
        <v>218</v>
      </c>
      <c r="P186" s="50"/>
      <c r="Q186" s="206"/>
      <c r="R186" s="69"/>
    </row>
    <row r="187" spans="2:18">
      <c r="B187" s="21" t="s">
        <v>454</v>
      </c>
      <c r="C187" s="176" t="s">
        <v>322</v>
      </c>
      <c r="D187" s="176" t="s">
        <v>322</v>
      </c>
      <c r="E187" s="176" t="s">
        <v>322</v>
      </c>
      <c r="F187" s="176" t="s">
        <v>322</v>
      </c>
      <c r="G187" s="176" t="s">
        <v>322</v>
      </c>
      <c r="H187" s="176" t="s">
        <v>322</v>
      </c>
      <c r="I187" s="249" t="s">
        <v>204</v>
      </c>
      <c r="J187" s="176" t="s">
        <v>322</v>
      </c>
      <c r="K187" s="213" t="s">
        <v>31</v>
      </c>
      <c r="L187" s="37" t="s">
        <v>367</v>
      </c>
      <c r="M187" s="43" t="s">
        <v>32</v>
      </c>
      <c r="N187" s="176"/>
      <c r="O187" s="70" t="s">
        <v>30</v>
      </c>
      <c r="P187" s="50"/>
      <c r="Q187" s="206"/>
      <c r="R187" s="69"/>
    </row>
    <row r="188" spans="2:18">
      <c r="B188" s="21" t="s">
        <v>455</v>
      </c>
      <c r="C188" s="176" t="s">
        <v>322</v>
      </c>
      <c r="D188" s="176" t="s">
        <v>322</v>
      </c>
      <c r="E188" s="176" t="s">
        <v>322</v>
      </c>
      <c r="F188" s="176" t="s">
        <v>322</v>
      </c>
      <c r="G188" s="176" t="s">
        <v>322</v>
      </c>
      <c r="H188" s="176" t="s">
        <v>322</v>
      </c>
      <c r="I188" s="249" t="s">
        <v>204</v>
      </c>
      <c r="J188" s="176" t="s">
        <v>322</v>
      </c>
      <c r="K188" s="213" t="s">
        <v>31</v>
      </c>
      <c r="L188" s="37" t="s">
        <v>370</v>
      </c>
      <c r="M188" s="43" t="s">
        <v>32</v>
      </c>
      <c r="N188" s="176"/>
      <c r="O188" s="70" t="s">
        <v>30</v>
      </c>
      <c r="P188" s="50"/>
      <c r="Q188" s="206"/>
      <c r="R188" s="69"/>
    </row>
    <row r="189" spans="2:18">
      <c r="B189" s="21" t="s">
        <v>456</v>
      </c>
      <c r="C189" s="176" t="s">
        <v>322</v>
      </c>
      <c r="D189" s="176" t="s">
        <v>322</v>
      </c>
      <c r="E189" s="176" t="s">
        <v>322</v>
      </c>
      <c r="F189" s="176" t="s">
        <v>322</v>
      </c>
      <c r="G189" s="176" t="s">
        <v>322</v>
      </c>
      <c r="H189" s="176" t="s">
        <v>322</v>
      </c>
      <c r="I189" s="249" t="s">
        <v>204</v>
      </c>
      <c r="J189" s="176" t="s">
        <v>322</v>
      </c>
      <c r="K189" s="213" t="s">
        <v>31</v>
      </c>
      <c r="L189" s="37" t="s">
        <v>206</v>
      </c>
      <c r="M189" s="43" t="s">
        <v>32</v>
      </c>
      <c r="N189" s="176"/>
      <c r="O189" s="70" t="s">
        <v>30</v>
      </c>
      <c r="P189" s="50"/>
      <c r="Q189" s="206"/>
      <c r="R189" s="69"/>
    </row>
    <row r="190" spans="2:18">
      <c r="B190" s="21" t="s">
        <v>315</v>
      </c>
      <c r="C190" s="176" t="s">
        <v>322</v>
      </c>
      <c r="D190" s="176" t="s">
        <v>322</v>
      </c>
      <c r="E190" s="176" t="s">
        <v>322</v>
      </c>
      <c r="F190" s="176" t="s">
        <v>322</v>
      </c>
      <c r="G190" s="176" t="s">
        <v>322</v>
      </c>
      <c r="H190" s="176" t="s">
        <v>322</v>
      </c>
      <c r="I190" s="249" t="s">
        <v>204</v>
      </c>
      <c r="J190" s="176" t="s">
        <v>322</v>
      </c>
      <c r="K190" s="213" t="s">
        <v>33</v>
      </c>
      <c r="L190" s="37" t="s">
        <v>207</v>
      </c>
      <c r="M190" s="43" t="s">
        <v>32</v>
      </c>
      <c r="N190" s="176"/>
      <c r="O190" s="70" t="s">
        <v>30</v>
      </c>
      <c r="P190" s="50"/>
      <c r="Q190" s="206"/>
      <c r="R190" s="69"/>
    </row>
    <row r="191" spans="2:18">
      <c r="B191" s="21" t="s">
        <v>324</v>
      </c>
      <c r="C191" s="176" t="s">
        <v>322</v>
      </c>
      <c r="D191" s="176" t="s">
        <v>322</v>
      </c>
      <c r="E191" s="176" t="s">
        <v>322</v>
      </c>
      <c r="F191" s="176" t="s">
        <v>322</v>
      </c>
      <c r="G191" s="176" t="s">
        <v>322</v>
      </c>
      <c r="H191" s="176" t="s">
        <v>322</v>
      </c>
      <c r="I191" s="249" t="s">
        <v>204</v>
      </c>
      <c r="J191" s="176" t="s">
        <v>322</v>
      </c>
      <c r="K191" s="213" t="s">
        <v>34</v>
      </c>
      <c r="L191" s="37" t="s">
        <v>207</v>
      </c>
      <c r="M191" s="43" t="s">
        <v>32</v>
      </c>
      <c r="N191" s="250"/>
      <c r="O191" s="70" t="s">
        <v>30</v>
      </c>
      <c r="P191" s="50"/>
      <c r="Q191" s="206"/>
      <c r="R191" s="69"/>
    </row>
    <row r="192" spans="2:18" ht="14.25" thickBot="1">
      <c r="B192" s="22" t="s">
        <v>325</v>
      </c>
      <c r="C192" s="177" t="s">
        <v>322</v>
      </c>
      <c r="D192" s="177" t="s">
        <v>322</v>
      </c>
      <c r="E192" s="177" t="s">
        <v>322</v>
      </c>
      <c r="F192" s="177" t="s">
        <v>322</v>
      </c>
      <c r="G192" s="177" t="s">
        <v>322</v>
      </c>
      <c r="H192" s="177" t="s">
        <v>322</v>
      </c>
      <c r="I192" s="251" t="s">
        <v>204</v>
      </c>
      <c r="J192" s="177" t="s">
        <v>322</v>
      </c>
      <c r="K192" s="45" t="s">
        <v>227</v>
      </c>
      <c r="L192" s="208" t="s">
        <v>207</v>
      </c>
      <c r="M192" s="46" t="s">
        <v>32</v>
      </c>
      <c r="N192" s="252"/>
      <c r="O192" s="228" t="s">
        <v>30</v>
      </c>
      <c r="P192" s="51"/>
      <c r="Q192" s="207"/>
      <c r="R192" s="69"/>
    </row>
  </sheetData>
  <autoFilter ref="B88:R156" xr:uid="{00000000-0009-0000-0000-000008000000}"/>
  <mergeCells count="12">
    <mergeCell ref="C170:J170"/>
    <mergeCell ref="C3:J3"/>
    <mergeCell ref="C5:J5"/>
    <mergeCell ref="C7:J7"/>
    <mergeCell ref="C49:J49"/>
    <mergeCell ref="C51:J51"/>
    <mergeCell ref="C53:J53"/>
    <mergeCell ref="C82:J82"/>
    <mergeCell ref="C84:J84"/>
    <mergeCell ref="C86:J86"/>
    <mergeCell ref="C166:J166"/>
    <mergeCell ref="C168:J168"/>
  </mergeCells>
  <phoneticPr fontId="2"/>
  <dataValidations disablePrompts="1" count="1">
    <dataValidation type="list" allowBlank="1" showInputMessage="1" showErrorMessage="1" sqref="C3 C49 C82 C166" xr:uid="{00000000-0002-0000-08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95" t="s">
        <v>86</v>
      </c>
      <c r="C2" s="96">
        <f>MAX(B4:B28)</f>
        <v>20</v>
      </c>
      <c r="D2" s="96"/>
    </row>
    <row r="3" spans="2:4" ht="14.25" thickBot="1">
      <c r="B3" s="89" t="s">
        <v>86</v>
      </c>
      <c r="C3" s="97" t="s">
        <v>90</v>
      </c>
      <c r="D3" s="90" t="s">
        <v>87</v>
      </c>
    </row>
    <row r="4" spans="2:4" ht="14.25" thickTop="1">
      <c r="B4" s="12">
        <v>0</v>
      </c>
      <c r="C4" s="98" t="s">
        <v>91</v>
      </c>
      <c r="D4" s="14" t="s">
        <v>19</v>
      </c>
    </row>
    <row r="5" spans="2:4" ht="40.5">
      <c r="B5" s="2">
        <v>1</v>
      </c>
      <c r="C5" s="99" t="s">
        <v>91</v>
      </c>
      <c r="D5" s="101" t="s">
        <v>92</v>
      </c>
    </row>
    <row r="6" spans="2:4" ht="27">
      <c r="B6" s="2">
        <v>2</v>
      </c>
      <c r="C6" s="99" t="s">
        <v>93</v>
      </c>
      <c r="D6" s="101" t="s">
        <v>94</v>
      </c>
    </row>
    <row r="7" spans="2:4" ht="54">
      <c r="B7" s="2">
        <v>3</v>
      </c>
      <c r="C7" s="99" t="s">
        <v>91</v>
      </c>
      <c r="D7" s="101" t="s">
        <v>97</v>
      </c>
    </row>
    <row r="8" spans="2:4" ht="81">
      <c r="B8" s="2">
        <v>4</v>
      </c>
      <c r="C8" s="99" t="s">
        <v>105</v>
      </c>
      <c r="D8" s="101" t="s">
        <v>111</v>
      </c>
    </row>
    <row r="9" spans="2:4" ht="41.25" customHeight="1">
      <c r="B9" s="2">
        <v>5</v>
      </c>
      <c r="C9" s="99" t="s">
        <v>106</v>
      </c>
      <c r="D9" s="101" t="s">
        <v>107</v>
      </c>
    </row>
    <row r="10" spans="2:4" ht="27">
      <c r="B10" s="2">
        <v>6</v>
      </c>
      <c r="C10" s="99" t="s">
        <v>91</v>
      </c>
      <c r="D10" s="101" t="s">
        <v>110</v>
      </c>
    </row>
    <row r="11" spans="2:4" ht="27">
      <c r="B11" s="2">
        <v>7</v>
      </c>
      <c r="C11" s="99" t="s">
        <v>105</v>
      </c>
      <c r="D11" s="101" t="s">
        <v>109</v>
      </c>
    </row>
    <row r="12" spans="2:4" ht="27">
      <c r="B12" s="2">
        <v>8</v>
      </c>
      <c r="C12" s="99" t="s">
        <v>91</v>
      </c>
      <c r="D12" s="101" t="s">
        <v>112</v>
      </c>
    </row>
    <row r="13" spans="2:4" ht="27">
      <c r="B13" s="2">
        <v>9</v>
      </c>
      <c r="C13" s="99" t="s">
        <v>91</v>
      </c>
      <c r="D13" s="101" t="s">
        <v>113</v>
      </c>
    </row>
    <row r="14" spans="2:4" ht="27">
      <c r="B14" s="2">
        <v>10</v>
      </c>
      <c r="C14" s="99" t="s">
        <v>114</v>
      </c>
      <c r="D14" s="101" t="s">
        <v>115</v>
      </c>
    </row>
    <row r="15" spans="2:4" ht="135">
      <c r="B15" s="2">
        <v>11</v>
      </c>
      <c r="C15" s="99" t="s">
        <v>91</v>
      </c>
      <c r="D15" s="101" t="s">
        <v>128</v>
      </c>
    </row>
    <row r="16" spans="2:4" ht="191.25" customHeight="1">
      <c r="B16" s="2">
        <v>12</v>
      </c>
      <c r="C16" s="99" t="s">
        <v>155</v>
      </c>
      <c r="D16" s="101" t="s">
        <v>170</v>
      </c>
    </row>
    <row r="17" spans="2:4" ht="27">
      <c r="B17" s="2">
        <v>13</v>
      </c>
      <c r="C17" s="99" t="s">
        <v>93</v>
      </c>
      <c r="D17" s="101" t="s">
        <v>173</v>
      </c>
    </row>
    <row r="18" spans="2:4" ht="67.5">
      <c r="B18" s="2">
        <v>14</v>
      </c>
      <c r="C18" s="99" t="s">
        <v>93</v>
      </c>
      <c r="D18" s="101" t="s">
        <v>175</v>
      </c>
    </row>
    <row r="19" spans="2:4" ht="40.5">
      <c r="B19" s="2">
        <v>15</v>
      </c>
      <c r="C19" s="99" t="s">
        <v>106</v>
      </c>
      <c r="D19" s="101" t="s">
        <v>179</v>
      </c>
    </row>
    <row r="20" spans="2:4" ht="64.5" customHeight="1">
      <c r="B20" s="2">
        <v>16</v>
      </c>
      <c r="C20" s="99" t="s">
        <v>106</v>
      </c>
      <c r="D20" s="101" t="s">
        <v>183</v>
      </c>
    </row>
    <row r="21" spans="2:4" ht="66.75" customHeight="1">
      <c r="B21" s="2">
        <v>17</v>
      </c>
      <c r="C21" s="99" t="s">
        <v>105</v>
      </c>
      <c r="D21" s="101" t="s">
        <v>198</v>
      </c>
    </row>
    <row r="22" spans="2:4" ht="27">
      <c r="B22" s="2">
        <v>18</v>
      </c>
      <c r="C22" s="99" t="s">
        <v>221</v>
      </c>
      <c r="D22" s="101" t="s">
        <v>222</v>
      </c>
    </row>
    <row r="23" spans="2:4" ht="27">
      <c r="B23" s="2">
        <v>19</v>
      </c>
      <c r="C23" s="99" t="s">
        <v>221</v>
      </c>
      <c r="D23" s="101" t="s">
        <v>223</v>
      </c>
    </row>
    <row r="24" spans="2:4" ht="94.5">
      <c r="B24" s="2">
        <v>20</v>
      </c>
      <c r="C24" s="99" t="s">
        <v>468</v>
      </c>
      <c r="D24" s="101" t="s">
        <v>469</v>
      </c>
    </row>
    <row r="25" spans="2:4">
      <c r="B25" s="2"/>
      <c r="C25" s="99"/>
      <c r="D25" s="85"/>
    </row>
    <row r="26" spans="2:4">
      <c r="B26" s="2"/>
      <c r="C26" s="99"/>
      <c r="D26" s="85"/>
    </row>
    <row r="27" spans="2:4" ht="14.25" thickBot="1">
      <c r="B27" s="3"/>
      <c r="C27" s="100"/>
      <c r="D27" s="5"/>
    </row>
  </sheetData>
  <customSheetViews>
    <customSheetView guid="{835E1E8D-859C-4113-A3E5-0B83A29207D2}">
      <pageMargins left="0.7" right="0.7" top="0.75" bottom="0.75" header="0.3" footer="0.3"/>
      <pageSetup paperSize="9" orientation="portrait" r:id="rId1"/>
    </customSheetView>
  </customSheetViews>
  <phoneticPr fontId="2"/>
  <pageMargins left="0.7" right="0.7" top="0.75" bottom="0.75" header="0.3" footer="0.3"/>
  <pageSetup paperSize="9" orientation="portrait" r:id="rId2"/>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表紙（承認欄）</vt:lpstr>
      <vt:lpstr>表紙</vt:lpstr>
      <vt:lpstr>はじめに</vt:lpstr>
      <vt:lpstr>Matrix</vt:lpstr>
      <vt:lpstr>Config_IF</vt:lpstr>
      <vt:lpstr>CH_Design</vt:lpstr>
      <vt:lpstr>TT_PKB</vt:lpstr>
      <vt:lpstr>WRN_IG</vt:lpstr>
      <vt:lpstr>WRN_BAT</vt:lpstr>
      <vt:lpstr>TT_ATOFF</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Shun Watanabe (渡邊　駿)</cp:lastModifiedBy>
  <dcterms:created xsi:type="dcterms:W3CDTF">2019-02-05T04:25:17Z</dcterms:created>
  <dcterms:modified xsi:type="dcterms:W3CDTF">2025-06-11T02:10:35Z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2025-05-30T02:43:20Z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4b97efc1-c9ba-4606-a358-86d939d00617</vt:lpwstr>
  </property>
  <property fmtid="{D5CDD505-2E9C-101B-9397-08002B2CF9AE}" pid="8" name="MSIP_Label_7ed1414a-99f2-46f9-bbe5-740af8d1b502_ContentBits">
    <vt:lpwstr>1</vt:lpwstr>
  </property>
</Properties>
</file>