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F509183-E064-423A-AD5C-C0BC44D53116}" xr6:coauthVersionLast="47" xr6:coauthVersionMax="47" xr10:uidLastSave="{00000000-0000-0000-0000-000000000000}"/>
  <bookViews>
    <workbookView xWindow="-7575" yWindow="-16320" windowWidth="29040" windowHeight="15720" xr2:uid="{00000000-000D-0000-FFFF-FFFF00000000}"/>
  </bookViews>
  <sheets>
    <sheet name="表紙（承認欄）" sheetId="16" r:id="rId1"/>
    <sheet name="表紙" sheetId="1" r:id="rId2"/>
    <sheet name="はじめに" sheetId="10" r:id="rId3"/>
    <sheet name="Matrix" sheetId="4" r:id="rId4"/>
    <sheet name="Config_IF" sheetId="11" r:id="rId5"/>
    <sheet name="CH_Design" sheetId="5" r:id="rId6"/>
    <sheet name="WRN" sheetId="12" r:id="rId7"/>
    <sheet name="BC" sheetId="15" r:id="rId8"/>
    <sheet name="Reference" sheetId="3" r:id="rId9"/>
    <sheet name="Reference2(RPM)" sheetId="14"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Reference!$A$16:$BV$78</definedName>
    <definedName name="_xlnm._FilterDatabase" localSheetId="6" hidden="1">WRN!$A$5:$AW$199</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DefaultFontType">#REF!</definedName>
    <definedName name="DotPitch">#REF!</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549346FF_2959_4613_8783_DAA5CB3C3FA4_.wvu.FilterData" localSheetId="0" hidden="1">#REF!</definedName>
    <definedName name="Z_549346FF_2959_4613_8783_DAA5CB3C3FA4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6" l="1"/>
  <c r="B13" i="1"/>
  <c r="B12" i="1"/>
  <c r="B11" i="1"/>
  <c r="B10" i="1"/>
  <c r="B15" i="1" l="1"/>
  <c r="B14" i="1"/>
  <c r="B9" i="1"/>
  <c r="C2" i="7" l="1"/>
  <c r="B3" i="15"/>
  <c r="B3" i="12"/>
  <c r="AJ199" i="15" l="1"/>
  <c r="AI199" i="15"/>
  <c r="AH199" i="15"/>
  <c r="AG199" i="15"/>
  <c r="AF199" i="15"/>
  <c r="AE199" i="15"/>
  <c r="AD199" i="15"/>
  <c r="AC199" i="15"/>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D199" i="15"/>
  <c r="AJ198" i="15"/>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L196" i="15"/>
  <c r="K196" i="15"/>
  <c r="J196" i="15"/>
  <c r="I196" i="15"/>
  <c r="H196" i="15"/>
  <c r="G196" i="15"/>
  <c r="F196" i="15"/>
  <c r="E196" i="15"/>
  <c r="D196" i="15"/>
  <c r="AJ195" i="15"/>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I194" i="15"/>
  <c r="AH194" i="15"/>
  <c r="AG194" i="15"/>
  <c r="AF194" i="15"/>
  <c r="AE194" i="15"/>
  <c r="AD194" i="15"/>
  <c r="AC194" i="15"/>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D194" i="15"/>
  <c r="AJ193" i="15"/>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I192" i="15"/>
  <c r="AH192" i="15"/>
  <c r="AG192" i="15"/>
  <c r="AF192" i="15"/>
  <c r="AE192" i="15"/>
  <c r="AD192" i="15"/>
  <c r="AC192" i="15"/>
  <c r="AB192" i="15"/>
  <c r="AA192" i="15"/>
  <c r="Z192" i="15"/>
  <c r="Y192" i="15"/>
  <c r="X192" i="15"/>
  <c r="W192" i="15"/>
  <c r="V192" i="15"/>
  <c r="U192" i="15"/>
  <c r="T192" i="15"/>
  <c r="AM192" i="15" s="1"/>
  <c r="S192" i="15"/>
  <c r="R192" i="15"/>
  <c r="Q192" i="15"/>
  <c r="P192" i="15"/>
  <c r="O192" i="15"/>
  <c r="N192" i="15"/>
  <c r="M192" i="15"/>
  <c r="L192" i="15"/>
  <c r="K192" i="15"/>
  <c r="J192" i="15"/>
  <c r="I192" i="15"/>
  <c r="H192" i="15"/>
  <c r="G192" i="15"/>
  <c r="F192" i="15"/>
  <c r="E192" i="15"/>
  <c r="D192" i="15"/>
  <c r="AO192" i="15" s="1"/>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I190" i="15"/>
  <c r="AH190" i="15"/>
  <c r="AG190" i="15"/>
  <c r="AF190" i="15"/>
  <c r="AE190" i="15"/>
  <c r="AD190" i="15"/>
  <c r="AC190" i="15"/>
  <c r="AB190" i="15"/>
  <c r="AA190" i="15"/>
  <c r="Z190" i="15"/>
  <c r="Y190" i="15"/>
  <c r="X190" i="15"/>
  <c r="W190" i="15"/>
  <c r="V190" i="15"/>
  <c r="U190" i="15"/>
  <c r="T190" i="15"/>
  <c r="S190" i="15"/>
  <c r="R190" i="15"/>
  <c r="Q190" i="15"/>
  <c r="P190" i="15"/>
  <c r="O190" i="15"/>
  <c r="N190" i="15"/>
  <c r="M190" i="15"/>
  <c r="L190" i="15"/>
  <c r="K190" i="15"/>
  <c r="J190" i="15"/>
  <c r="I190" i="15"/>
  <c r="H190" i="15"/>
  <c r="G190" i="15"/>
  <c r="F190" i="15"/>
  <c r="E190" i="15"/>
  <c r="D190" i="15"/>
  <c r="AJ189" i="15"/>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K188" i="15"/>
  <c r="J188" i="15"/>
  <c r="I188" i="15"/>
  <c r="H188" i="15"/>
  <c r="G188" i="15"/>
  <c r="F188" i="15"/>
  <c r="E188" i="15"/>
  <c r="D188" i="15"/>
  <c r="AJ187" i="15"/>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I186" i="15"/>
  <c r="AH186" i="15"/>
  <c r="AG186" i="15"/>
  <c r="AF186" i="15"/>
  <c r="AE186" i="15"/>
  <c r="AD186" i="15"/>
  <c r="AC186" i="15"/>
  <c r="AB186" i="15"/>
  <c r="AA186" i="15"/>
  <c r="Z186" i="15"/>
  <c r="Y186" i="15"/>
  <c r="X186" i="15"/>
  <c r="W186" i="15"/>
  <c r="V186" i="15"/>
  <c r="U186" i="15"/>
  <c r="T186" i="15"/>
  <c r="S186" i="15"/>
  <c r="R186" i="15"/>
  <c r="Q186" i="15"/>
  <c r="P186" i="15"/>
  <c r="O186" i="15"/>
  <c r="N186" i="15"/>
  <c r="M186" i="15"/>
  <c r="L186" i="15"/>
  <c r="K186" i="15"/>
  <c r="J186" i="15"/>
  <c r="I186" i="15"/>
  <c r="H186" i="15"/>
  <c r="G186" i="15"/>
  <c r="F186" i="15"/>
  <c r="E186" i="15"/>
  <c r="D186" i="15"/>
  <c r="AJ185" i="15"/>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J171" i="15"/>
  <c r="AI171" i="15"/>
  <c r="AH171" i="15"/>
  <c r="AG171" i="15"/>
  <c r="AF171" i="15"/>
  <c r="AE171" i="15"/>
  <c r="AD171" i="15"/>
  <c r="AC171" i="15"/>
  <c r="AB171" i="15"/>
  <c r="AA171" i="15"/>
  <c r="Z171" i="15"/>
  <c r="Y171" i="15"/>
  <c r="X171" i="15"/>
  <c r="W171" i="15"/>
  <c r="V171" i="15"/>
  <c r="U171" i="15"/>
  <c r="T171" i="15"/>
  <c r="S171" i="15"/>
  <c r="R171" i="15"/>
  <c r="Q171" i="15"/>
  <c r="P171" i="15"/>
  <c r="O171" i="15"/>
  <c r="N171" i="15"/>
  <c r="M171" i="15"/>
  <c r="L171" i="15"/>
  <c r="K171" i="15"/>
  <c r="J171" i="15"/>
  <c r="I171" i="15"/>
  <c r="H171" i="15"/>
  <c r="G171" i="15"/>
  <c r="F171" i="15"/>
  <c r="E171" i="15"/>
  <c r="D171"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AJ169" i="15"/>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L169" i="15"/>
  <c r="K169" i="15"/>
  <c r="J169" i="15"/>
  <c r="I169" i="15"/>
  <c r="H169" i="15"/>
  <c r="G169" i="15"/>
  <c r="F169" i="15"/>
  <c r="E169" i="15"/>
  <c r="D169" i="15"/>
  <c r="AJ168" i="15"/>
  <c r="AI168" i="15"/>
  <c r="AH168" i="15"/>
  <c r="AG168" i="15"/>
  <c r="AF168" i="15"/>
  <c r="AE168" i="15"/>
  <c r="AD168" i="15"/>
  <c r="AC168" i="15"/>
  <c r="AB168" i="15"/>
  <c r="AA168" i="15"/>
  <c r="Z168" i="15"/>
  <c r="Y168" i="15"/>
  <c r="X168" i="15"/>
  <c r="W168" i="15"/>
  <c r="V168" i="15"/>
  <c r="U168" i="15"/>
  <c r="T168" i="15"/>
  <c r="S168" i="15"/>
  <c r="R168" i="15"/>
  <c r="Q168" i="15"/>
  <c r="P168" i="15"/>
  <c r="O168" i="15"/>
  <c r="N168" i="15"/>
  <c r="M168" i="15"/>
  <c r="L168" i="15"/>
  <c r="K168" i="15"/>
  <c r="J168" i="15"/>
  <c r="I168" i="15"/>
  <c r="H168" i="15"/>
  <c r="G168" i="15"/>
  <c r="F168" i="15"/>
  <c r="E168" i="15"/>
  <c r="D168" i="15"/>
  <c r="AJ167" i="15"/>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AJ161" i="15"/>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K156" i="15"/>
  <c r="J156" i="15"/>
  <c r="I156" i="15"/>
  <c r="H156" i="15"/>
  <c r="G156" i="15"/>
  <c r="F156" i="15"/>
  <c r="E156" i="15"/>
  <c r="D156" i="15"/>
  <c r="AJ155" i="15"/>
  <c r="AI155" i="15"/>
  <c r="AH155" i="15"/>
  <c r="AG155" i="15"/>
  <c r="AF155" i="15"/>
  <c r="AE155" i="15"/>
  <c r="AD155" i="15"/>
  <c r="AC155" i="15"/>
  <c r="AB155" i="15"/>
  <c r="AA155" i="15"/>
  <c r="Z155" i="15"/>
  <c r="Y155" i="15"/>
  <c r="AM155" i="15" s="1"/>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S154" i="15"/>
  <c r="R154" i="15"/>
  <c r="Q154" i="15"/>
  <c r="P154" i="15"/>
  <c r="O154" i="15"/>
  <c r="N154" i="15"/>
  <c r="M154" i="15"/>
  <c r="L154" i="15"/>
  <c r="K154" i="15"/>
  <c r="J154" i="15"/>
  <c r="I154" i="15"/>
  <c r="H154" i="15"/>
  <c r="G154" i="15"/>
  <c r="F154" i="15"/>
  <c r="E154" i="15"/>
  <c r="D154" i="15"/>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I134" i="15"/>
  <c r="AH134" i="15"/>
  <c r="AG134" i="15"/>
  <c r="AF134" i="15"/>
  <c r="AE134" i="15"/>
  <c r="AD134" i="15"/>
  <c r="AC134" i="15"/>
  <c r="AB134" i="15"/>
  <c r="AA134" i="15"/>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AJ133" i="15"/>
  <c r="AI133" i="15"/>
  <c r="AH133" i="15"/>
  <c r="AG133" i="15"/>
  <c r="AF133" i="15"/>
  <c r="AE133" i="15"/>
  <c r="AD133" i="15"/>
  <c r="AC133" i="15"/>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G131" i="15"/>
  <c r="F131" i="15"/>
  <c r="E131" i="15"/>
  <c r="D131"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I128" i="15"/>
  <c r="AH128" i="15"/>
  <c r="AG128" i="15"/>
  <c r="AF128" i="15"/>
  <c r="AE128" i="15"/>
  <c r="AD128" i="15"/>
  <c r="AC128" i="15"/>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D128" i="15"/>
  <c r="AJ127" i="15"/>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K127" i="15"/>
  <c r="J127" i="15"/>
  <c r="I127" i="15"/>
  <c r="H127" i="15"/>
  <c r="G127" i="15"/>
  <c r="F127" i="15"/>
  <c r="E127" i="15"/>
  <c r="D127" i="15"/>
  <c r="AJ126" i="15"/>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I124" i="15"/>
  <c r="AH124" i="15"/>
  <c r="AG124" i="15"/>
  <c r="AF124" i="15"/>
  <c r="AE124" i="15"/>
  <c r="AD124" i="15"/>
  <c r="AC124" i="15"/>
  <c r="AB124" i="15"/>
  <c r="AA124" i="15"/>
  <c r="Z124" i="15"/>
  <c r="Y124" i="15"/>
  <c r="X124" i="15"/>
  <c r="W124" i="15"/>
  <c r="V124" i="15"/>
  <c r="U124" i="15"/>
  <c r="T124" i="15"/>
  <c r="S124" i="15"/>
  <c r="R124" i="15"/>
  <c r="Q124" i="15"/>
  <c r="P124" i="15"/>
  <c r="O124" i="15"/>
  <c r="N124" i="15"/>
  <c r="M124" i="15"/>
  <c r="L124" i="15"/>
  <c r="K124" i="15"/>
  <c r="J124" i="15"/>
  <c r="I124" i="15"/>
  <c r="H124" i="15"/>
  <c r="G124" i="15"/>
  <c r="F124" i="15"/>
  <c r="E124" i="15"/>
  <c r="D124" i="15"/>
  <c r="AJ123" i="15"/>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AJ120" i="15"/>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J119" i="15"/>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D107" i="15"/>
  <c r="AJ106" i="15"/>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K106" i="15"/>
  <c r="J106" i="15"/>
  <c r="I106" i="15"/>
  <c r="H106" i="15"/>
  <c r="G106" i="15"/>
  <c r="F106" i="15"/>
  <c r="E106" i="15"/>
  <c r="D106"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I104" i="15"/>
  <c r="AH104" i="15"/>
  <c r="AG104" i="15"/>
  <c r="AF104" i="15"/>
  <c r="AE104" i="15"/>
  <c r="AD104" i="15"/>
  <c r="AC104" i="15"/>
  <c r="AB104" i="15"/>
  <c r="AA104" i="15"/>
  <c r="Z104" i="15"/>
  <c r="Y104" i="15"/>
  <c r="X104" i="15"/>
  <c r="W104" i="15"/>
  <c r="V104" i="15"/>
  <c r="U104" i="15"/>
  <c r="T104" i="15"/>
  <c r="S104" i="15"/>
  <c r="R104" i="15"/>
  <c r="Q104" i="15"/>
  <c r="P104" i="15"/>
  <c r="O104" i="15"/>
  <c r="N104" i="15"/>
  <c r="M104" i="15"/>
  <c r="L104" i="15"/>
  <c r="K104" i="15"/>
  <c r="J104" i="15"/>
  <c r="I104" i="15"/>
  <c r="H104" i="15"/>
  <c r="G104" i="15"/>
  <c r="F104" i="15"/>
  <c r="E104" i="15"/>
  <c r="D104"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K88" i="15"/>
  <c r="J88" i="15"/>
  <c r="I88" i="15"/>
  <c r="H88" i="15"/>
  <c r="G88" i="15"/>
  <c r="F88" i="15"/>
  <c r="E88" i="15"/>
  <c r="D88" i="15"/>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S82" i="15"/>
  <c r="R82" i="15"/>
  <c r="Q82" i="15"/>
  <c r="P82" i="15"/>
  <c r="O82" i="15"/>
  <c r="N82" i="15"/>
  <c r="M82" i="15"/>
  <c r="L82" i="15"/>
  <c r="K82" i="15"/>
  <c r="J82" i="15"/>
  <c r="I82" i="15"/>
  <c r="H82" i="15"/>
  <c r="G82" i="15"/>
  <c r="F82" i="15"/>
  <c r="E82" i="15"/>
  <c r="D82" i="15"/>
  <c r="AJ81" i="15"/>
  <c r="AI81" i="15"/>
  <c r="AH81" i="15"/>
  <c r="AG81" i="15"/>
  <c r="AF81" i="15"/>
  <c r="AE81" i="15"/>
  <c r="AD81" i="15"/>
  <c r="AC81" i="15"/>
  <c r="AB81" i="15"/>
  <c r="AA81" i="15"/>
  <c r="Z81" i="15"/>
  <c r="Y81" i="15"/>
  <c r="X81" i="15"/>
  <c r="W81" i="15"/>
  <c r="V81" i="15"/>
  <c r="U81" i="15"/>
  <c r="T81" i="15"/>
  <c r="S81" i="15"/>
  <c r="R81" i="15"/>
  <c r="Q81" i="15"/>
  <c r="P81" i="15"/>
  <c r="O81" i="15"/>
  <c r="N81" i="15"/>
  <c r="M81" i="15"/>
  <c r="L81" i="15"/>
  <c r="K81" i="15"/>
  <c r="J81" i="15"/>
  <c r="I81" i="15"/>
  <c r="H81" i="15"/>
  <c r="G81" i="15"/>
  <c r="F81" i="15"/>
  <c r="E81" i="15"/>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C69" i="15"/>
  <c r="C199" i="15" s="1"/>
  <c r="C68" i="15"/>
  <c r="C67" i="15"/>
  <c r="C197" i="15" s="1"/>
  <c r="C66" i="15"/>
  <c r="C65" i="15"/>
  <c r="C195" i="15" s="1"/>
  <c r="C64" i="15"/>
  <c r="C63" i="15"/>
  <c r="C193" i="15" s="1"/>
  <c r="C62" i="15"/>
  <c r="C192" i="15" s="1"/>
  <c r="C61" i="15"/>
  <c r="C60" i="15"/>
  <c r="C59" i="15"/>
  <c r="C189" i="15" s="1"/>
  <c r="C58" i="15"/>
  <c r="C57" i="15"/>
  <c r="C187" i="15" s="1"/>
  <c r="C56" i="15"/>
  <c r="C186" i="15" s="1"/>
  <c r="C55" i="15"/>
  <c r="C54" i="15"/>
  <c r="C53" i="15"/>
  <c r="C183" i="15" s="1"/>
  <c r="C52" i="15"/>
  <c r="C51" i="15"/>
  <c r="C181" i="15" s="1"/>
  <c r="C50" i="15"/>
  <c r="C180" i="15" s="1"/>
  <c r="C49" i="15"/>
  <c r="C48" i="15"/>
  <c r="C178" i="15" s="1"/>
  <c r="C47" i="15"/>
  <c r="C46" i="15"/>
  <c r="C176" i="15" s="1"/>
  <c r="C45" i="15"/>
  <c r="C44" i="15"/>
  <c r="C43" i="15"/>
  <c r="C42" i="15"/>
  <c r="C172" i="15" s="1"/>
  <c r="C41" i="15"/>
  <c r="C40" i="15"/>
  <c r="C170" i="15" s="1"/>
  <c r="C39" i="15"/>
  <c r="C38" i="15"/>
  <c r="C37" i="15"/>
  <c r="C36" i="15"/>
  <c r="C166" i="15" s="1"/>
  <c r="C35" i="15"/>
  <c r="C34" i="15"/>
  <c r="C164" i="15" s="1"/>
  <c r="C33" i="15"/>
  <c r="C32" i="15"/>
  <c r="C31" i="15"/>
  <c r="C161" i="15" s="1"/>
  <c r="C30" i="15"/>
  <c r="C29" i="15"/>
  <c r="C159" i="15" s="1"/>
  <c r="C28" i="15"/>
  <c r="C27" i="15"/>
  <c r="C157" i="15" s="1"/>
  <c r="C26" i="15"/>
  <c r="C25" i="15"/>
  <c r="C155" i="15" s="1"/>
  <c r="C24" i="15"/>
  <c r="C23" i="15"/>
  <c r="C153" i="15" s="1"/>
  <c r="C22" i="15"/>
  <c r="C21" i="15"/>
  <c r="C151" i="15" s="1"/>
  <c r="C20" i="15"/>
  <c r="C19" i="15"/>
  <c r="C149" i="15" s="1"/>
  <c r="C18" i="15"/>
  <c r="C17" i="15"/>
  <c r="C147" i="15" s="1"/>
  <c r="C16" i="15"/>
  <c r="C15" i="15"/>
  <c r="C145" i="15" s="1"/>
  <c r="C14" i="15"/>
  <c r="AW13" i="15"/>
  <c r="C13" i="15"/>
  <c r="C143" i="15" s="1"/>
  <c r="C12" i="15"/>
  <c r="AL11" i="15"/>
  <c r="C11" i="15"/>
  <c r="AL10" i="15"/>
  <c r="C10" i="15"/>
  <c r="AL9" i="15"/>
  <c r="C9" i="15"/>
  <c r="C139" i="15" s="1"/>
  <c r="C8" i="15"/>
  <c r="AW7" i="15"/>
  <c r="C7" i="15"/>
  <c r="C137" i="15" s="1"/>
  <c r="AW6" i="15"/>
  <c r="AL6" i="15"/>
  <c r="AT6" i="15" s="1"/>
  <c r="C6" i="15"/>
  <c r="C136" i="15" s="1"/>
  <c r="AU11" i="15" l="1"/>
  <c r="AU10" i="15"/>
  <c r="AN198" i="15"/>
  <c r="AO88" i="15"/>
  <c r="C96" i="15"/>
  <c r="AN136" i="15"/>
  <c r="AO72" i="15"/>
  <c r="AN72" i="15"/>
  <c r="AM112" i="15"/>
  <c r="AN128" i="15"/>
  <c r="AO145" i="15"/>
  <c r="AM180" i="15"/>
  <c r="AN185" i="15"/>
  <c r="AM198" i="15"/>
  <c r="AM97" i="15"/>
  <c r="AO105" i="15"/>
  <c r="AN120" i="15"/>
  <c r="AN144" i="15"/>
  <c r="AM146" i="15"/>
  <c r="AM168" i="15"/>
  <c r="AN192" i="15"/>
  <c r="AN194" i="15"/>
  <c r="AO83" i="15"/>
  <c r="AO106" i="15"/>
  <c r="AN122" i="15"/>
  <c r="AM139" i="15"/>
  <c r="AM162" i="15"/>
  <c r="AN170" i="15"/>
  <c r="AN179" i="15"/>
  <c r="AO187" i="15"/>
  <c r="AM195" i="15"/>
  <c r="AM92" i="15"/>
  <c r="AN114" i="15"/>
  <c r="AM138" i="15"/>
  <c r="AM147" i="15"/>
  <c r="AM153" i="15"/>
  <c r="AO76" i="15"/>
  <c r="C71" i="15"/>
  <c r="AO77" i="15"/>
  <c r="AO89" i="15"/>
  <c r="AN116" i="15"/>
  <c r="AO149" i="15"/>
  <c r="AM172" i="15"/>
  <c r="AM189" i="15"/>
  <c r="AM196" i="15"/>
  <c r="AM78" i="15"/>
  <c r="AO125" i="15"/>
  <c r="AL125" i="15"/>
  <c r="AN132" i="15"/>
  <c r="AM150" i="15"/>
  <c r="AN158" i="15"/>
  <c r="C72" i="15"/>
  <c r="AO95" i="15"/>
  <c r="AN126" i="15"/>
  <c r="AM154" i="15"/>
  <c r="AN159" i="15"/>
  <c r="AM174" i="15"/>
  <c r="AN182" i="15"/>
  <c r="AM186" i="15"/>
  <c r="AM190" i="15"/>
  <c r="AL192" i="15"/>
  <c r="AL187" i="15"/>
  <c r="AL105" i="15"/>
  <c r="AM83" i="15"/>
  <c r="AM141" i="15"/>
  <c r="AM149" i="15"/>
  <c r="AM148" i="15"/>
  <c r="AM144" i="15"/>
  <c r="AM143" i="15"/>
  <c r="AM152" i="15"/>
  <c r="C82" i="15"/>
  <c r="AM89" i="15"/>
  <c r="AO117" i="15"/>
  <c r="AL117" i="15"/>
  <c r="AO131" i="15"/>
  <c r="AN140" i="15"/>
  <c r="AN150" i="15"/>
  <c r="AO151" i="15"/>
  <c r="AM158" i="15"/>
  <c r="AM163" i="15"/>
  <c r="AN188" i="15"/>
  <c r="AN76" i="15"/>
  <c r="AO71" i="15"/>
  <c r="AO78" i="15"/>
  <c r="AN82" i="15"/>
  <c r="AN86" i="15"/>
  <c r="AO87" i="15"/>
  <c r="AO92" i="15"/>
  <c r="AO82" i="15"/>
  <c r="AM84" i="15"/>
  <c r="AM98" i="15"/>
  <c r="C101" i="15"/>
  <c r="AN101" i="15"/>
  <c r="AM103" i="15"/>
  <c r="AN105" i="15"/>
  <c r="AL112" i="15"/>
  <c r="AN115" i="15"/>
  <c r="AN124" i="15"/>
  <c r="AL126" i="15"/>
  <c r="AN133" i="15"/>
  <c r="AN134" i="15"/>
  <c r="AM137" i="15"/>
  <c r="AM142" i="15"/>
  <c r="AO156" i="15"/>
  <c r="AN160" i="15"/>
  <c r="AN176" i="15"/>
  <c r="AL195" i="15"/>
  <c r="AT9" i="15"/>
  <c r="AM74" i="15"/>
  <c r="AN80" i="15"/>
  <c r="AO81" i="15"/>
  <c r="AO86" i="15"/>
  <c r="AN90" i="15"/>
  <c r="AN99" i="15"/>
  <c r="AL106" i="15"/>
  <c r="AO121" i="15"/>
  <c r="AM126" i="15"/>
  <c r="AM136" i="15"/>
  <c r="AL150" i="15"/>
  <c r="AN154" i="15"/>
  <c r="AO155" i="15"/>
  <c r="AN164" i="15"/>
  <c r="AM178" i="15"/>
  <c r="AN180" i="15"/>
  <c r="AM184" i="15"/>
  <c r="AN186" i="15"/>
  <c r="AN191" i="15"/>
  <c r="AN197" i="15"/>
  <c r="AO199" i="15"/>
  <c r="AL199" i="15"/>
  <c r="AM82" i="15"/>
  <c r="AO91" i="15"/>
  <c r="AO111" i="15"/>
  <c r="AL111" i="15"/>
  <c r="AN118" i="15"/>
  <c r="AL120" i="15"/>
  <c r="AN127" i="15"/>
  <c r="AN148" i="15"/>
  <c r="AM166" i="15"/>
  <c r="AN167" i="15"/>
  <c r="AN173" i="15"/>
  <c r="AO175" i="15"/>
  <c r="AL175" i="15"/>
  <c r="AM177" i="15"/>
  <c r="AO180" i="15"/>
  <c r="AL180" i="15"/>
  <c r="AM183" i="15"/>
  <c r="AM194" i="15"/>
  <c r="AN168" i="15"/>
  <c r="AO80" i="15"/>
  <c r="AN84" i="15"/>
  <c r="AO90" i="15"/>
  <c r="AL91" i="15"/>
  <c r="C94" i="15"/>
  <c r="AN94" i="15"/>
  <c r="AO99" i="15"/>
  <c r="AM106" i="15"/>
  <c r="AO110" i="15"/>
  <c r="AO119" i="15"/>
  <c r="AL119" i="15"/>
  <c r="AN131" i="15"/>
  <c r="AO138" i="15"/>
  <c r="AM140" i="15"/>
  <c r="AO143" i="15"/>
  <c r="AO168" i="15"/>
  <c r="AL168" i="15"/>
  <c r="AM171" i="15"/>
  <c r="AM182" i="15"/>
  <c r="AM188" i="15"/>
  <c r="AN174" i="15"/>
  <c r="AM86" i="15"/>
  <c r="AO94" i="15"/>
  <c r="AL104" i="15"/>
  <c r="AO115" i="15"/>
  <c r="AM120" i="15"/>
  <c r="AL124" i="15"/>
  <c r="AO133" i="15"/>
  <c r="AN142" i="15"/>
  <c r="AO148" i="15"/>
  <c r="AM151" i="15"/>
  <c r="AN162" i="15"/>
  <c r="AM165" i="15"/>
  <c r="AM170" i="15"/>
  <c r="AM176" i="15"/>
  <c r="AN190" i="15"/>
  <c r="AM199" i="15"/>
  <c r="AT10" i="15"/>
  <c r="AM77" i="15"/>
  <c r="AN74" i="15"/>
  <c r="AO75" i="15"/>
  <c r="C84" i="15"/>
  <c r="AO85" i="15"/>
  <c r="AM95" i="15"/>
  <c r="AO96" i="15"/>
  <c r="AM100" i="15"/>
  <c r="AO104" i="15"/>
  <c r="AL109" i="15"/>
  <c r="AO123" i="15"/>
  <c r="AL123" i="15"/>
  <c r="AM129" i="15"/>
  <c r="AM156" i="15"/>
  <c r="AM160" i="15"/>
  <c r="AN161" i="15"/>
  <c r="AO163" i="15"/>
  <c r="AL163" i="15"/>
  <c r="AN178" i="15"/>
  <c r="AM187" i="15"/>
  <c r="AO73" i="15"/>
  <c r="AN138" i="15"/>
  <c r="AM72" i="15"/>
  <c r="AM76" i="15"/>
  <c r="AN78" i="15"/>
  <c r="AO84" i="15"/>
  <c r="C88" i="15"/>
  <c r="AN88" i="15"/>
  <c r="AN92" i="15"/>
  <c r="AO93" i="15"/>
  <c r="AO103" i="15"/>
  <c r="AO108" i="15"/>
  <c r="AL108" i="15"/>
  <c r="AN121" i="15"/>
  <c r="AO129" i="15"/>
  <c r="AN130" i="15"/>
  <c r="AL132" i="15"/>
  <c r="AM133" i="15"/>
  <c r="AO142" i="15"/>
  <c r="AM145" i="15"/>
  <c r="AO152" i="15"/>
  <c r="AM164" i="15"/>
  <c r="AM175" i="15"/>
  <c r="AO190" i="15"/>
  <c r="AL190" i="15"/>
  <c r="AM90" i="15"/>
  <c r="AO98" i="15"/>
  <c r="AL103" i="15"/>
  <c r="AN107" i="15"/>
  <c r="AN113" i="15"/>
  <c r="AL114" i="15"/>
  <c r="AM159" i="15"/>
  <c r="AO178" i="15"/>
  <c r="AL178" i="15"/>
  <c r="AM80" i="15"/>
  <c r="AO74" i="15"/>
  <c r="AO79" i="15"/>
  <c r="AL85" i="15"/>
  <c r="AM94" i="15"/>
  <c r="AO102" i="15"/>
  <c r="AO107" i="15"/>
  <c r="AL107" i="15"/>
  <c r="AM109" i="15"/>
  <c r="AN111" i="15"/>
  <c r="AL118" i="15"/>
  <c r="AO127" i="15"/>
  <c r="AM132" i="15"/>
  <c r="AO141" i="15"/>
  <c r="AO146" i="15"/>
  <c r="AN156" i="15"/>
  <c r="AL99" i="15"/>
  <c r="AL102" i="15"/>
  <c r="AL100" i="15"/>
  <c r="AL97" i="15"/>
  <c r="AL96" i="15"/>
  <c r="AL95" i="15"/>
  <c r="AL98" i="15"/>
  <c r="AL156" i="15"/>
  <c r="AL89" i="15"/>
  <c r="AL94" i="15"/>
  <c r="AL88" i="15"/>
  <c r="AL90" i="15"/>
  <c r="AL92" i="15"/>
  <c r="AL93" i="15"/>
  <c r="AL155" i="15"/>
  <c r="AL154" i="15"/>
  <c r="AL151" i="15"/>
  <c r="AL143" i="15"/>
  <c r="AL78" i="15"/>
  <c r="AQ78" i="15" s="1"/>
  <c r="AR13" i="15" s="1"/>
  <c r="AL76" i="15"/>
  <c r="AL80" i="15"/>
  <c r="AL81" i="15"/>
  <c r="AL149" i="15"/>
  <c r="AL152" i="15"/>
  <c r="AL83" i="15"/>
  <c r="AL146" i="15"/>
  <c r="AL79" i="15"/>
  <c r="AL84" i="15"/>
  <c r="AL82" i="15"/>
  <c r="AL86" i="15"/>
  <c r="AL87" i="15"/>
  <c r="AL145" i="15"/>
  <c r="AL148" i="15"/>
  <c r="AL72" i="15"/>
  <c r="AL74" i="15"/>
  <c r="AL75" i="15"/>
  <c r="AL77" i="15"/>
  <c r="AL142" i="15"/>
  <c r="AL141" i="15"/>
  <c r="AL73" i="15"/>
  <c r="AL138" i="15"/>
  <c r="AL71" i="15"/>
  <c r="C141" i="15"/>
  <c r="C76" i="15"/>
  <c r="AT11" i="15"/>
  <c r="C152" i="15"/>
  <c r="C87" i="15"/>
  <c r="C142" i="15"/>
  <c r="C77" i="15"/>
  <c r="C144" i="15"/>
  <c r="C79" i="15"/>
  <c r="C156" i="15"/>
  <c r="C91" i="15"/>
  <c r="C162" i="15"/>
  <c r="C97" i="15"/>
  <c r="AN75" i="15"/>
  <c r="C148" i="15"/>
  <c r="C83" i="15"/>
  <c r="C160" i="15"/>
  <c r="C95" i="15"/>
  <c r="C190" i="15"/>
  <c r="C125" i="15"/>
  <c r="C196" i="15"/>
  <c r="C131" i="15"/>
  <c r="AN71" i="15"/>
  <c r="C74" i="15"/>
  <c r="AM75" i="15"/>
  <c r="AN77" i="15"/>
  <c r="C80" i="15"/>
  <c r="AM81" i="15"/>
  <c r="AN83" i="15"/>
  <c r="C86" i="15"/>
  <c r="AM87" i="15"/>
  <c r="AN89" i="15"/>
  <c r="C92" i="15"/>
  <c r="AM93" i="15"/>
  <c r="AN95" i="15"/>
  <c r="AQ95" i="15" s="1"/>
  <c r="AR30" i="15" s="1"/>
  <c r="AN98" i="15"/>
  <c r="AN103" i="15"/>
  <c r="AM105" i="15"/>
  <c r="AM108" i="15"/>
  <c r="AM110" i="15"/>
  <c r="C111" i="15"/>
  <c r="AM113" i="15"/>
  <c r="C115" i="15"/>
  <c r="C118" i="15"/>
  <c r="AN119" i="15"/>
  <c r="C121" i="15"/>
  <c r="C124" i="15"/>
  <c r="AN125" i="15"/>
  <c r="C127" i="15"/>
  <c r="C130" i="15"/>
  <c r="C163" i="15"/>
  <c r="C98" i="15"/>
  <c r="C78" i="15"/>
  <c r="C138" i="15"/>
  <c r="C73" i="15"/>
  <c r="C146" i="15"/>
  <c r="C81" i="15"/>
  <c r="C154" i="15"/>
  <c r="C89" i="15"/>
  <c r="C184" i="15"/>
  <c r="C119" i="15"/>
  <c r="C140" i="15"/>
  <c r="C75" i="15"/>
  <c r="C165" i="15"/>
  <c r="C100" i="15"/>
  <c r="C171" i="15"/>
  <c r="C106" i="15"/>
  <c r="C177" i="15"/>
  <c r="C112" i="15"/>
  <c r="AN97" i="15"/>
  <c r="AM99" i="15"/>
  <c r="AM102" i="15"/>
  <c r="AM104" i="15"/>
  <c r="C105" i="15"/>
  <c r="AM107" i="15"/>
  <c r="C113" i="15"/>
  <c r="AO114" i="15"/>
  <c r="AM117" i="15"/>
  <c r="AM123" i="15"/>
  <c r="AO136" i="15"/>
  <c r="C158" i="15"/>
  <c r="C93" i="15"/>
  <c r="C182" i="15"/>
  <c r="C117" i="15"/>
  <c r="C123" i="15"/>
  <c r="C188" i="15"/>
  <c r="C194" i="15"/>
  <c r="C129" i="15"/>
  <c r="AM71" i="15"/>
  <c r="AN73" i="15"/>
  <c r="AN79" i="15"/>
  <c r="AN85" i="15"/>
  <c r="AN91" i="15"/>
  <c r="AM96" i="15"/>
  <c r="C99" i="15"/>
  <c r="AM101" i="15"/>
  <c r="C107" i="15"/>
  <c r="AO109" i="15"/>
  <c r="AL110" i="15"/>
  <c r="AO112" i="15"/>
  <c r="AO113" i="15"/>
  <c r="AL113" i="15"/>
  <c r="C134" i="15"/>
  <c r="C169" i="15"/>
  <c r="C104" i="15"/>
  <c r="B6" i="15"/>
  <c r="C198" i="15"/>
  <c r="C133" i="15"/>
  <c r="AM73" i="15"/>
  <c r="AM79" i="15"/>
  <c r="AN81" i="15"/>
  <c r="AM85" i="15"/>
  <c r="AN87" i="15"/>
  <c r="C90" i="15"/>
  <c r="AM91" i="15"/>
  <c r="AN93" i="15"/>
  <c r="AO97" i="15"/>
  <c r="AO100" i="15"/>
  <c r="AO101" i="15"/>
  <c r="AL101" i="15"/>
  <c r="AN110" i="15"/>
  <c r="C116" i="15"/>
  <c r="C122" i="15"/>
  <c r="C128" i="15"/>
  <c r="C175" i="15"/>
  <c r="C110" i="15"/>
  <c r="AQ80" i="15"/>
  <c r="C150" i="15"/>
  <c r="C85" i="15"/>
  <c r="C168" i="15"/>
  <c r="C103" i="15"/>
  <c r="C174" i="15"/>
  <c r="C109" i="15"/>
  <c r="C167" i="15"/>
  <c r="C102" i="15"/>
  <c r="C173" i="15"/>
  <c r="C108" i="15"/>
  <c r="C179" i="15"/>
  <c r="C114" i="15"/>
  <c r="C185" i="15"/>
  <c r="C120" i="15"/>
  <c r="C191" i="15"/>
  <c r="C126" i="15"/>
  <c r="AN104" i="15"/>
  <c r="AN109" i="15"/>
  <c r="AM111" i="15"/>
  <c r="AM115" i="15"/>
  <c r="AO116" i="15"/>
  <c r="AM121" i="15"/>
  <c r="AO122" i="15"/>
  <c r="AM127" i="15"/>
  <c r="AL130" i="15"/>
  <c r="AL136" i="15"/>
  <c r="AL115" i="15"/>
  <c r="AN117" i="15"/>
  <c r="AM119" i="15"/>
  <c r="AL121" i="15"/>
  <c r="AN123" i="15"/>
  <c r="AM125" i="15"/>
  <c r="AN129" i="15"/>
  <c r="AM131" i="15"/>
  <c r="C132" i="15"/>
  <c r="AO140" i="15"/>
  <c r="AL140" i="15"/>
  <c r="AO144" i="15"/>
  <c r="AL144" i="15"/>
  <c r="AN146" i="15"/>
  <c r="AQ146" i="15" s="1"/>
  <c r="AO147" i="15"/>
  <c r="AL147" i="15"/>
  <c r="AO150" i="15"/>
  <c r="AN152" i="15"/>
  <c r="AO154" i="15"/>
  <c r="AN96" i="15"/>
  <c r="AN102" i="15"/>
  <c r="AN108" i="15"/>
  <c r="AL116" i="15"/>
  <c r="AM118" i="15"/>
  <c r="AO120" i="15"/>
  <c r="AL122" i="15"/>
  <c r="AM124" i="15"/>
  <c r="AL128" i="15"/>
  <c r="AM130" i="15"/>
  <c r="AL134" i="15"/>
  <c r="AO139" i="15"/>
  <c r="AL139" i="15"/>
  <c r="AO153" i="15"/>
  <c r="AL153" i="15"/>
  <c r="AO162" i="15"/>
  <c r="AL162" i="15"/>
  <c r="AL164" i="15"/>
  <c r="AN166" i="15"/>
  <c r="AO167" i="15"/>
  <c r="AL167" i="15"/>
  <c r="AO174" i="15"/>
  <c r="AL174" i="15"/>
  <c r="AQ174" i="15" s="1"/>
  <c r="AS44" i="15" s="1"/>
  <c r="AO179" i="15"/>
  <c r="AL179" i="15"/>
  <c r="AO186" i="15"/>
  <c r="AL186" i="15"/>
  <c r="AQ186" i="15" s="1"/>
  <c r="AO191" i="15"/>
  <c r="AL191" i="15"/>
  <c r="AO198" i="15"/>
  <c r="AL198" i="15"/>
  <c r="AQ198" i="15" s="1"/>
  <c r="AN171" i="15"/>
  <c r="AN172" i="15"/>
  <c r="AN183" i="15"/>
  <c r="AN184" i="15"/>
  <c r="AN195" i="15"/>
  <c r="AN196" i="15"/>
  <c r="AN100" i="15"/>
  <c r="AN106" i="15"/>
  <c r="AN112" i="15"/>
  <c r="AM114" i="15"/>
  <c r="AM116" i="15"/>
  <c r="AO118" i="15"/>
  <c r="AM122" i="15"/>
  <c r="AO124" i="15"/>
  <c r="AM128" i="15"/>
  <c r="AM134" i="15"/>
  <c r="AO137" i="15"/>
  <c r="AL137" i="15"/>
  <c r="AO157" i="15"/>
  <c r="AL157" i="15"/>
  <c r="AO166" i="15"/>
  <c r="AO169" i="15"/>
  <c r="AL169" i="15"/>
  <c r="AO181" i="15"/>
  <c r="AL181" i="15"/>
  <c r="AO193" i="15"/>
  <c r="AL193" i="15"/>
  <c r="AN137" i="15"/>
  <c r="AN139" i="15"/>
  <c r="AN141" i="15"/>
  <c r="AN143" i="15"/>
  <c r="AN145" i="15"/>
  <c r="AN147" i="15"/>
  <c r="AN149" i="15"/>
  <c r="AN151" i="15"/>
  <c r="AN153" i="15"/>
  <c r="AN155" i="15"/>
  <c r="AN157" i="15"/>
  <c r="AM161" i="15"/>
  <c r="AO164" i="15"/>
  <c r="AO165" i="15"/>
  <c r="AL165" i="15"/>
  <c r="AL166" i="15"/>
  <c r="AN169" i="15"/>
  <c r="AM173" i="15"/>
  <c r="AO176" i="15"/>
  <c r="AL176" i="15"/>
  <c r="AO177" i="15"/>
  <c r="AL177" i="15"/>
  <c r="AN181" i="15"/>
  <c r="AM185" i="15"/>
  <c r="AO188" i="15"/>
  <c r="AL188" i="15"/>
  <c r="AO189" i="15"/>
  <c r="AL189" i="15"/>
  <c r="AN193" i="15"/>
  <c r="AM197" i="15"/>
  <c r="AM157" i="15"/>
  <c r="AO160" i="15"/>
  <c r="AL160" i="15"/>
  <c r="AO161" i="15"/>
  <c r="AL161" i="15"/>
  <c r="AN165" i="15"/>
  <c r="AM169" i="15"/>
  <c r="AO172" i="15"/>
  <c r="AL172" i="15"/>
  <c r="AO173" i="15"/>
  <c r="AL173" i="15"/>
  <c r="AQ173" i="15" s="1"/>
  <c r="AS43" i="15" s="1"/>
  <c r="AN177" i="15"/>
  <c r="AM181" i="15"/>
  <c r="AO184" i="15"/>
  <c r="AL184" i="15"/>
  <c r="AO185" i="15"/>
  <c r="AN189" i="15"/>
  <c r="AM193" i="15"/>
  <c r="AO196" i="15"/>
  <c r="AL196" i="15"/>
  <c r="AO197" i="15"/>
  <c r="AO126" i="15"/>
  <c r="AL127" i="15"/>
  <c r="AO128" i="15"/>
  <c r="AL129" i="15"/>
  <c r="AQ129" i="15" s="1"/>
  <c r="AO130" i="15"/>
  <c r="AL131" i="15"/>
  <c r="AQ131" i="15" s="1"/>
  <c r="AO132" i="15"/>
  <c r="AL133" i="15"/>
  <c r="AQ133" i="15" s="1"/>
  <c r="AO134" i="15"/>
  <c r="AO158" i="15"/>
  <c r="AL158" i="15"/>
  <c r="AO159" i="15"/>
  <c r="AL159" i="15"/>
  <c r="AN163" i="15"/>
  <c r="AM167" i="15"/>
  <c r="AO170" i="15"/>
  <c r="AL170" i="15"/>
  <c r="AO171" i="15"/>
  <c r="AL171" i="15"/>
  <c r="AQ171" i="15" s="1"/>
  <c r="AS41" i="15" s="1"/>
  <c r="AN175" i="15"/>
  <c r="AM179" i="15"/>
  <c r="AO182" i="15"/>
  <c r="AL182" i="15"/>
  <c r="AO183" i="15"/>
  <c r="AL183" i="15"/>
  <c r="AL185" i="15"/>
  <c r="AN187" i="15"/>
  <c r="AM191" i="15"/>
  <c r="AO194" i="15"/>
  <c r="AL194" i="15"/>
  <c r="AQ194" i="15" s="1"/>
  <c r="AO195" i="15"/>
  <c r="AL197" i="15"/>
  <c r="AQ197" i="15" s="1"/>
  <c r="AN199" i="15"/>
  <c r="AQ122" i="15" l="1"/>
  <c r="AR57" i="15" s="1"/>
  <c r="AQ191" i="15"/>
  <c r="AQ143" i="15"/>
  <c r="AS13" i="15" s="1"/>
  <c r="AQ113" i="15"/>
  <c r="AR48" i="15" s="1"/>
  <c r="AQ172" i="15"/>
  <c r="AS42" i="15" s="1"/>
  <c r="AQ192" i="15"/>
  <c r="AS68" i="15"/>
  <c r="AR66" i="15"/>
  <c r="AS64" i="15"/>
  <c r="AS67" i="15"/>
  <c r="AR68" i="15"/>
  <c r="AQ125" i="15"/>
  <c r="AR60" i="15" s="1"/>
  <c r="AQ193" i="15"/>
  <c r="AS63" i="15" s="1"/>
  <c r="AQ116" i="15"/>
  <c r="AR51" i="15" s="1"/>
  <c r="AQ130" i="15"/>
  <c r="AR65" i="15" s="1"/>
  <c r="AQ89" i="15"/>
  <c r="AR24" i="15" s="1"/>
  <c r="AQ103" i="15"/>
  <c r="AQ106" i="15"/>
  <c r="AR41" i="15" s="1"/>
  <c r="AQ195" i="15"/>
  <c r="AS65" i="15" s="1"/>
  <c r="AQ126" i="15"/>
  <c r="AR61" i="15" s="1"/>
  <c r="AQ134" i="15"/>
  <c r="AR70" i="15" s="1"/>
  <c r="AQ148" i="15"/>
  <c r="AQ180" i="15"/>
  <c r="AS50" i="15" s="1"/>
  <c r="AQ199" i="15"/>
  <c r="AS70" i="15" s="1"/>
  <c r="AQ117" i="15"/>
  <c r="AR52" i="15" s="1"/>
  <c r="AQ108" i="15"/>
  <c r="AR43" i="15" s="1"/>
  <c r="AQ177" i="15"/>
  <c r="AS47" i="15" s="1"/>
  <c r="AQ100" i="15"/>
  <c r="AR35" i="15" s="1"/>
  <c r="AQ107" i="15"/>
  <c r="AR42" i="15" s="1"/>
  <c r="AQ178" i="15"/>
  <c r="AS48" i="15" s="1"/>
  <c r="AQ181" i="15"/>
  <c r="AS51" i="15" s="1"/>
  <c r="AQ185" i="15"/>
  <c r="AS55" i="15" s="1"/>
  <c r="AQ127" i="15"/>
  <c r="AQ184" i="15"/>
  <c r="AS54" i="15" s="1"/>
  <c r="AQ179" i="15"/>
  <c r="AS49" i="15" s="1"/>
  <c r="AQ128" i="15"/>
  <c r="AQ121" i="15"/>
  <c r="AR56" i="15" s="1"/>
  <c r="AQ91" i="15"/>
  <c r="AR26" i="15" s="1"/>
  <c r="AQ155" i="15"/>
  <c r="AS25" i="15" s="1"/>
  <c r="AQ190" i="15"/>
  <c r="AS60" i="15" s="1"/>
  <c r="AQ132" i="15"/>
  <c r="AR67" i="15" s="1"/>
  <c r="AQ124" i="15"/>
  <c r="AR59" i="15" s="1"/>
  <c r="AQ119" i="15"/>
  <c r="AR54" i="15" s="1"/>
  <c r="AQ120" i="15"/>
  <c r="AQ112" i="15"/>
  <c r="AR47" i="15" s="1"/>
  <c r="AQ118" i="15"/>
  <c r="AR53" i="15" s="1"/>
  <c r="AQ183" i="15"/>
  <c r="AS53" i="15" s="1"/>
  <c r="AQ170" i="15"/>
  <c r="AS40" i="15" s="1"/>
  <c r="AQ189" i="15"/>
  <c r="AS59" i="15" s="1"/>
  <c r="AQ176" i="15"/>
  <c r="AQ169" i="15"/>
  <c r="AS39" i="15" s="1"/>
  <c r="AQ142" i="15"/>
  <c r="AS12" i="15" s="1"/>
  <c r="AQ123" i="15"/>
  <c r="AR58" i="15" s="1"/>
  <c r="AQ175" i="15"/>
  <c r="AS45" i="15" s="1"/>
  <c r="AQ105" i="15"/>
  <c r="AR40" i="15" s="1"/>
  <c r="AQ110" i="15"/>
  <c r="AQ114" i="15"/>
  <c r="AR49" i="15" s="1"/>
  <c r="AQ168" i="15"/>
  <c r="AQ111" i="15"/>
  <c r="AR46" i="15" s="1"/>
  <c r="AQ187" i="15"/>
  <c r="AS57" i="15" s="1"/>
  <c r="AQ182" i="15"/>
  <c r="AS52" i="15" s="1"/>
  <c r="AQ196" i="15"/>
  <c r="AQ188" i="15"/>
  <c r="AS58" i="15" s="1"/>
  <c r="AQ115" i="15"/>
  <c r="AR50" i="15" s="1"/>
  <c r="AQ109" i="15"/>
  <c r="AR44" i="15" s="1"/>
  <c r="AQ104" i="15"/>
  <c r="AR39" i="15" s="1"/>
  <c r="AQ96" i="15"/>
  <c r="AR31" i="15" s="1"/>
  <c r="AQ97" i="15"/>
  <c r="AR32" i="15" s="1"/>
  <c r="AQ72" i="15"/>
  <c r="AR7" i="15" s="1"/>
  <c r="AS61" i="15"/>
  <c r="AS62" i="15"/>
  <c r="AS56" i="15"/>
  <c r="AS46" i="15"/>
  <c r="AQ87" i="15"/>
  <c r="AQ149" i="15"/>
  <c r="AS19" i="15" s="1"/>
  <c r="AQ159" i="15"/>
  <c r="AS29" i="15" s="1"/>
  <c r="AR45" i="15"/>
  <c r="AQ163" i="15"/>
  <c r="AS33" i="15" s="1"/>
  <c r="AQ151" i="15"/>
  <c r="AQ93" i="15"/>
  <c r="AR28" i="15" s="1"/>
  <c r="AQ162" i="15"/>
  <c r="AS32" i="15" s="1"/>
  <c r="AQ165" i="15"/>
  <c r="AS35" i="15" s="1"/>
  <c r="AQ101" i="15"/>
  <c r="AR36" i="15" s="1"/>
  <c r="AQ145" i="15"/>
  <c r="AQ154" i="15"/>
  <c r="AS24" i="15" s="1"/>
  <c r="AQ99" i="15"/>
  <c r="AR34" i="15" s="1"/>
  <c r="AQ158" i="15"/>
  <c r="AS28" i="15" s="1"/>
  <c r="AQ92" i="15"/>
  <c r="AR27" i="15" s="1"/>
  <c r="AQ86" i="15"/>
  <c r="AR21" i="15" s="1"/>
  <c r="AQ94" i="15"/>
  <c r="AR29" i="15" s="1"/>
  <c r="AQ88" i="15"/>
  <c r="AR23" i="15" s="1"/>
  <c r="AQ157" i="15"/>
  <c r="AS27" i="15" s="1"/>
  <c r="AQ161" i="15"/>
  <c r="AS31" i="15" s="1"/>
  <c r="AQ166" i="15"/>
  <c r="AS36" i="15" s="1"/>
  <c r="AQ153" i="15"/>
  <c r="AS23" i="15" s="1"/>
  <c r="AQ152" i="15"/>
  <c r="AS22" i="15" s="1"/>
  <c r="AQ84" i="15"/>
  <c r="AR19" i="15" s="1"/>
  <c r="AQ90" i="15"/>
  <c r="AR25" i="15" s="1"/>
  <c r="AQ73" i="15"/>
  <c r="AR8" i="15" s="1"/>
  <c r="AQ160" i="15"/>
  <c r="AS30" i="15" s="1"/>
  <c r="AQ167" i="15"/>
  <c r="AS37" i="15" s="1"/>
  <c r="AQ98" i="15"/>
  <c r="AR33" i="15" s="1"/>
  <c r="AQ82" i="15"/>
  <c r="AR17" i="15" s="1"/>
  <c r="AQ83" i="15"/>
  <c r="AR18" i="15" s="1"/>
  <c r="AQ141" i="15"/>
  <c r="AS11" i="15" s="1"/>
  <c r="AQ164" i="15"/>
  <c r="AS34" i="15" s="1"/>
  <c r="AQ85" i="15"/>
  <c r="AR20" i="15" s="1"/>
  <c r="AQ77" i="15"/>
  <c r="AR12" i="15" s="1"/>
  <c r="AQ79" i="15"/>
  <c r="AR14" i="15" s="1"/>
  <c r="AQ75" i="15"/>
  <c r="AR10" i="15" s="1"/>
  <c r="AQ156" i="15"/>
  <c r="AS26" i="15" s="1"/>
  <c r="AQ74" i="15"/>
  <c r="AR9" i="15" s="1"/>
  <c r="AQ102" i="15"/>
  <c r="AQ81" i="15"/>
  <c r="AR16" i="15" s="1"/>
  <c r="AQ76" i="15"/>
  <c r="AR11" i="15" s="1"/>
  <c r="AQ138" i="15"/>
  <c r="AS8" i="15" s="1"/>
  <c r="AS16" i="15"/>
  <c r="AR15" i="15"/>
  <c r="AQ136" i="15"/>
  <c r="AS6" i="15" s="1"/>
  <c r="AQ140" i="15"/>
  <c r="AS10" i="15" s="1"/>
  <c r="AQ71" i="15"/>
  <c r="AR6" i="15" s="1"/>
  <c r="AQ137" i="15"/>
  <c r="AS7" i="15" s="1"/>
  <c r="AQ144" i="15"/>
  <c r="AS14" i="15" s="1"/>
  <c r="AQ150" i="15"/>
  <c r="AS20" i="15" s="1"/>
  <c r="AQ147" i="15"/>
  <c r="AS17" i="15" s="1"/>
  <c r="B136" i="15"/>
  <c r="B71" i="15"/>
  <c r="AR22" i="15"/>
  <c r="AQ139" i="15"/>
  <c r="AS9" i="15" s="1"/>
  <c r="AR63" i="15" l="1"/>
  <c r="AR64" i="15"/>
  <c r="AS66" i="15"/>
  <c r="AR62" i="15"/>
  <c r="AS69" i="15"/>
  <c r="AR55" i="15"/>
  <c r="AR69" i="15"/>
  <c r="AS38" i="15"/>
  <c r="AR38" i="15"/>
  <c r="AR37" i="15"/>
  <c r="AS18" i="15"/>
  <c r="AS21" i="15"/>
  <c r="AS15" i="15"/>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R70"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AS68" i="12"/>
  <c r="C68" i="12"/>
  <c r="AT67" i="12"/>
  <c r="AS67" i="12"/>
  <c r="C67" i="12"/>
  <c r="AT66" i="12"/>
  <c r="C66" i="12"/>
  <c r="C65" i="12"/>
  <c r="C64" i="12"/>
  <c r="C129" i="12" s="1"/>
  <c r="C63" i="12"/>
  <c r="C62" i="12"/>
  <c r="C61" i="12"/>
  <c r="C60" i="12"/>
  <c r="C59" i="12"/>
  <c r="C58" i="12"/>
  <c r="C123" i="12" s="1"/>
  <c r="C57" i="12"/>
  <c r="C56" i="12"/>
  <c r="C55" i="12"/>
  <c r="C54" i="12"/>
  <c r="C53" i="12"/>
  <c r="C52" i="12"/>
  <c r="C117" i="12" s="1"/>
  <c r="C51" i="12"/>
  <c r="C50" i="12"/>
  <c r="C49" i="12"/>
  <c r="C48" i="12"/>
  <c r="C47" i="12"/>
  <c r="C46" i="12"/>
  <c r="C111" i="12" s="1"/>
  <c r="C45" i="12"/>
  <c r="C44" i="12"/>
  <c r="C43" i="12"/>
  <c r="C173" i="12" s="1"/>
  <c r="C42" i="12"/>
  <c r="C107" i="12" s="1"/>
  <c r="C41" i="12"/>
  <c r="C171" i="12" s="1"/>
  <c r="C40" i="12"/>
  <c r="C105" i="12" s="1"/>
  <c r="C39" i="12"/>
  <c r="C169" i="12" s="1"/>
  <c r="C38" i="12"/>
  <c r="C168" i="12" s="1"/>
  <c r="C37" i="12"/>
  <c r="C36" i="12"/>
  <c r="C101" i="12" s="1"/>
  <c r="C35" i="12"/>
  <c r="C165" i="12" s="1"/>
  <c r="C34" i="12"/>
  <c r="C164" i="12" s="1"/>
  <c r="C33" i="12"/>
  <c r="C163" i="12" s="1"/>
  <c r="C32" i="12"/>
  <c r="C162" i="12" s="1"/>
  <c r="C31" i="12"/>
  <c r="C30" i="12"/>
  <c r="C95" i="12" s="1"/>
  <c r="C29" i="12"/>
  <c r="C159" i="12" s="1"/>
  <c r="C28" i="12"/>
  <c r="C158" i="12" s="1"/>
  <c r="C27" i="12"/>
  <c r="C157" i="12" s="1"/>
  <c r="C26" i="12"/>
  <c r="C156" i="12" s="1"/>
  <c r="C25" i="12"/>
  <c r="C24" i="12"/>
  <c r="C154" i="12" s="1"/>
  <c r="C23" i="12"/>
  <c r="C153" i="12" s="1"/>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B6" i="12" s="1"/>
  <c r="B136" i="12" s="1"/>
  <c r="C6" i="12"/>
  <c r="C136" i="12" s="1"/>
  <c r="AO134" i="12" l="1"/>
  <c r="AN138" i="12"/>
  <c r="AN156" i="12"/>
  <c r="AN162" i="12"/>
  <c r="AN168" i="12"/>
  <c r="C71" i="12"/>
  <c r="AO117" i="12"/>
  <c r="AO148" i="12"/>
  <c r="AO156" i="12"/>
  <c r="AO162" i="12"/>
  <c r="AO178" i="12"/>
  <c r="AO184" i="12"/>
  <c r="AO186" i="12"/>
  <c r="AN186" i="12"/>
  <c r="AO190" i="12"/>
  <c r="AO131" i="12"/>
  <c r="AM199" i="12"/>
  <c r="AO108" i="12"/>
  <c r="AN198" i="12"/>
  <c r="AM75" i="12"/>
  <c r="AN99" i="12"/>
  <c r="AN101" i="12"/>
  <c r="AN144" i="12"/>
  <c r="AN152" i="12"/>
  <c r="AO153" i="12"/>
  <c r="AO154" i="12"/>
  <c r="AN174" i="12"/>
  <c r="AN192" i="12"/>
  <c r="AO195" i="12"/>
  <c r="AO196" i="12"/>
  <c r="AN128" i="12"/>
  <c r="AO95" i="12"/>
  <c r="AO119" i="12"/>
  <c r="AO125" i="12"/>
  <c r="AN149" i="12"/>
  <c r="AN163" i="12"/>
  <c r="AN164" i="12"/>
  <c r="AN188" i="12"/>
  <c r="AN190" i="12"/>
  <c r="AM89" i="12"/>
  <c r="AM99" i="12"/>
  <c r="AM85" i="12"/>
  <c r="AM79" i="12"/>
  <c r="AM116" i="12"/>
  <c r="AM92" i="12"/>
  <c r="AM81" i="12"/>
  <c r="AM106" i="12"/>
  <c r="AO107" i="12"/>
  <c r="AO115" i="12"/>
  <c r="AM121" i="12"/>
  <c r="AL124" i="12"/>
  <c r="AO133" i="12"/>
  <c r="AO138" i="12"/>
  <c r="C142" i="12"/>
  <c r="AO142" i="12"/>
  <c r="AN142" i="12"/>
  <c r="AN157" i="12"/>
  <c r="AL157" i="12"/>
  <c r="AN158" i="12"/>
  <c r="AO160" i="12"/>
  <c r="AN160" i="12"/>
  <c r="AN161" i="12"/>
  <c r="AL161" i="12"/>
  <c r="AO167" i="12"/>
  <c r="AM175" i="12"/>
  <c r="AO180" i="12"/>
  <c r="AN180" i="12"/>
  <c r="AL180" i="12"/>
  <c r="AO182" i="12"/>
  <c r="AL183" i="12"/>
  <c r="AN185" i="12"/>
  <c r="AL185" i="12"/>
  <c r="AN187" i="12"/>
  <c r="AL187" i="12"/>
  <c r="AM190" i="12"/>
  <c r="AO79" i="12"/>
  <c r="AN83" i="12"/>
  <c r="AM83" i="12"/>
  <c r="C91" i="12"/>
  <c r="AN93" i="12"/>
  <c r="AM93" i="12"/>
  <c r="AN95" i="12"/>
  <c r="AM95" i="12"/>
  <c r="AM104" i="12"/>
  <c r="AN71" i="12"/>
  <c r="AM71" i="12"/>
  <c r="AN73" i="12"/>
  <c r="AM73" i="12"/>
  <c r="AN82" i="12"/>
  <c r="AN84" i="12"/>
  <c r="AN85" i="12"/>
  <c r="AM90" i="12"/>
  <c r="C93" i="12"/>
  <c r="AN94" i="12"/>
  <c r="AN97" i="12"/>
  <c r="AM97" i="12"/>
  <c r="AO102" i="12"/>
  <c r="AM110" i="12"/>
  <c r="AM112" i="12"/>
  <c r="AM114" i="12"/>
  <c r="AN122" i="12"/>
  <c r="AO144" i="12"/>
  <c r="AN145" i="12"/>
  <c r="AN146" i="12"/>
  <c r="AN148" i="12"/>
  <c r="C188" i="12"/>
  <c r="AN151" i="12"/>
  <c r="AM154" i="12"/>
  <c r="AM159" i="12"/>
  <c r="C166" i="12"/>
  <c r="AO166" i="12"/>
  <c r="AN166" i="12"/>
  <c r="AN167" i="12"/>
  <c r="AM187" i="12"/>
  <c r="AN191" i="12"/>
  <c r="AM196" i="12"/>
  <c r="C97" i="12"/>
  <c r="C75" i="12"/>
  <c r="AM82" i="12"/>
  <c r="AO85" i="12"/>
  <c r="AN87" i="12"/>
  <c r="AM87" i="12"/>
  <c r="AN89" i="12"/>
  <c r="AO90" i="12"/>
  <c r="C99" i="12"/>
  <c r="AN102" i="12"/>
  <c r="AN103" i="12"/>
  <c r="AM103" i="12"/>
  <c r="AO111" i="12"/>
  <c r="AL111" i="12"/>
  <c r="AO114" i="12"/>
  <c r="AN119" i="12"/>
  <c r="AM120" i="12"/>
  <c r="AO121" i="12"/>
  <c r="AM122" i="12"/>
  <c r="AO123" i="12"/>
  <c r="AM133" i="12"/>
  <c r="AO136" i="12"/>
  <c r="AM145" i="12"/>
  <c r="AM147" i="12"/>
  <c r="AO150" i="12"/>
  <c r="AN150" i="12"/>
  <c r="AO152" i="12"/>
  <c r="AN154" i="12"/>
  <c r="AM156" i="12"/>
  <c r="AM165" i="12"/>
  <c r="AO168" i="12"/>
  <c r="AN169" i="12"/>
  <c r="AN170" i="12"/>
  <c r="AO172" i="12"/>
  <c r="AN172" i="12"/>
  <c r="AN173" i="12"/>
  <c r="AO183" i="12"/>
  <c r="AO192" i="12"/>
  <c r="AN193" i="12"/>
  <c r="AN194" i="12"/>
  <c r="AN196" i="12"/>
  <c r="C85" i="12"/>
  <c r="AN79" i="12"/>
  <c r="C87" i="12"/>
  <c r="C103" i="12"/>
  <c r="AO109" i="12"/>
  <c r="AM109" i="12"/>
  <c r="AM111" i="12"/>
  <c r="AO112" i="12"/>
  <c r="AN125" i="12"/>
  <c r="AO129" i="12"/>
  <c r="AM130" i="12"/>
  <c r="AN155" i="12"/>
  <c r="AO161" i="12"/>
  <c r="AO174" i="12"/>
  <c r="AN175" i="12"/>
  <c r="AN176" i="12"/>
  <c r="AN178" i="12"/>
  <c r="AM184" i="12"/>
  <c r="AO194" i="12"/>
  <c r="AN197" i="12"/>
  <c r="AL197" i="12"/>
  <c r="AM76" i="12"/>
  <c r="C79" i="12"/>
  <c r="AN81" i="12"/>
  <c r="AO82" i="12"/>
  <c r="AO84" i="12"/>
  <c r="AN90" i="12"/>
  <c r="AN91" i="12"/>
  <c r="AM91" i="12"/>
  <c r="AO94" i="12"/>
  <c r="AO96" i="12"/>
  <c r="AO105" i="12"/>
  <c r="AN116" i="12"/>
  <c r="AM128" i="12"/>
  <c r="AM132" i="12"/>
  <c r="AL134" i="12"/>
  <c r="AO147" i="12"/>
  <c r="AN179" i="12"/>
  <c r="AN181" i="12"/>
  <c r="AN182" i="12"/>
  <c r="AN184" i="12"/>
  <c r="AO189" i="12"/>
  <c r="AO198" i="12"/>
  <c r="AL198" i="12"/>
  <c r="AN199" i="12"/>
  <c r="AL199" i="12"/>
  <c r="AR68" i="12"/>
  <c r="AR69" i="12"/>
  <c r="AR67" i="12"/>
  <c r="AN72" i="12"/>
  <c r="AO73" i="12"/>
  <c r="AN75" i="12"/>
  <c r="AO76" i="12"/>
  <c r="AN136" i="12"/>
  <c r="AM138" i="12"/>
  <c r="AO78" i="12"/>
  <c r="AN137" i="12"/>
  <c r="AN76" i="12"/>
  <c r="AN77" i="12"/>
  <c r="AM77" i="12"/>
  <c r="AO143" i="12"/>
  <c r="AO72" i="12"/>
  <c r="AN78" i="12"/>
  <c r="AN139" i="12"/>
  <c r="AN140" i="12"/>
  <c r="AM142" i="12"/>
  <c r="AM108" i="12"/>
  <c r="AM118" i="12"/>
  <c r="AM127" i="12"/>
  <c r="AM181" i="12"/>
  <c r="AM178" i="12"/>
  <c r="AM102" i="12"/>
  <c r="AM126" i="12"/>
  <c r="AM171" i="12"/>
  <c r="AM193" i="12"/>
  <c r="AL105" i="12"/>
  <c r="AL112" i="12"/>
  <c r="AL114" i="12"/>
  <c r="AL186" i="12"/>
  <c r="AL106" i="12"/>
  <c r="AL130" i="12"/>
  <c r="AL167" i="12"/>
  <c r="AL189" i="12"/>
  <c r="AL191" i="12"/>
  <c r="AL102" i="12"/>
  <c r="AL110" i="12"/>
  <c r="AL118" i="12"/>
  <c r="AL168" i="12"/>
  <c r="AL169" i="12"/>
  <c r="AL173" i="12"/>
  <c r="AL192" i="12"/>
  <c r="AL193" i="12"/>
  <c r="AL115" i="12"/>
  <c r="AL171" i="12"/>
  <c r="AL174" i="12"/>
  <c r="AL175" i="12"/>
  <c r="AL195" i="12"/>
  <c r="AL108" i="12"/>
  <c r="AL177" i="12"/>
  <c r="AL179" i="12"/>
  <c r="AL181" i="12"/>
  <c r="AM101" i="12"/>
  <c r="AL141" i="12"/>
  <c r="AL90" i="12"/>
  <c r="AL95" i="12"/>
  <c r="AL159" i="12"/>
  <c r="AL162" i="12"/>
  <c r="AL163" i="12"/>
  <c r="AL97" i="12"/>
  <c r="AL165" i="12"/>
  <c r="AL82" i="12"/>
  <c r="AL84" i="12"/>
  <c r="AL94" i="12"/>
  <c r="AL96" i="12"/>
  <c r="AL152" i="12"/>
  <c r="AL138" i="12"/>
  <c r="AL155" i="12"/>
  <c r="AL156" i="12"/>
  <c r="AQ156" i="12" s="1"/>
  <c r="AM136" i="12"/>
  <c r="AL78" i="12"/>
  <c r="AL137" i="12"/>
  <c r="AL150" i="12"/>
  <c r="AL73" i="12"/>
  <c r="AL139" i="12"/>
  <c r="AL79" i="12"/>
  <c r="AL143" i="12"/>
  <c r="AL144" i="12"/>
  <c r="AL145" i="12"/>
  <c r="AL72" i="12"/>
  <c r="AL85" i="12"/>
  <c r="AL147" i="12"/>
  <c r="AL149" i="12"/>
  <c r="AL151" i="12"/>
  <c r="AL153" i="12"/>
  <c r="AL76" i="12"/>
  <c r="B71" i="12"/>
  <c r="AN100" i="12"/>
  <c r="C137" i="12"/>
  <c r="C72" i="12"/>
  <c r="C191" i="12"/>
  <c r="C126" i="12"/>
  <c r="AN74" i="12"/>
  <c r="AN98" i="12"/>
  <c r="AN107"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C113" i="12"/>
  <c r="C178" i="12"/>
  <c r="AO75" i="12"/>
  <c r="AO81" i="12"/>
  <c r="AO87" i="12"/>
  <c r="AO88" i="12"/>
  <c r="AL88" i="12"/>
  <c r="AL89" i="12"/>
  <c r="AN92" i="12"/>
  <c r="AM96" i="12"/>
  <c r="AO99" i="12"/>
  <c r="AO100" i="12"/>
  <c r="AL100" i="12"/>
  <c r="AL101" i="12"/>
  <c r="AN104" i="12"/>
  <c r="AM105" i="12"/>
  <c r="AN111" i="12"/>
  <c r="AN118" i="12"/>
  <c r="AN130"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Q192" i="12" s="1"/>
  <c r="AL194" i="12"/>
  <c r="AM198" i="12"/>
  <c r="AN131" i="12"/>
  <c r="AN133" i="12"/>
  <c r="AM137" i="12"/>
  <c r="AO139" i="12"/>
  <c r="AN141" i="12"/>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Q114" i="12" s="1"/>
  <c r="AO116" i="12"/>
  <c r="AL117" i="12"/>
  <c r="AO118" i="12"/>
  <c r="AL119" i="12"/>
  <c r="AQ119" i="12" s="1"/>
  <c r="AO120" i="12"/>
  <c r="AL121" i="12"/>
  <c r="AQ121" i="12" s="1"/>
  <c r="AO122" i="12"/>
  <c r="AL123" i="12"/>
  <c r="AO124" i="12"/>
  <c r="AL125" i="12"/>
  <c r="AQ125" i="12" s="1"/>
  <c r="AO126" i="12"/>
  <c r="AL127" i="12"/>
  <c r="AO128" i="12"/>
  <c r="AL129" i="12"/>
  <c r="AO130" i="12"/>
  <c r="AL131" i="12"/>
  <c r="AO132" i="12"/>
  <c r="AL133" i="12"/>
  <c r="AL136" i="12"/>
  <c r="AM140" i="12"/>
  <c r="AL142" i="12"/>
  <c r="AM146" i="12"/>
  <c r="AL148" i="12"/>
  <c r="AM152" i="12"/>
  <c r="AL154" i="12"/>
  <c r="AM158" i="12"/>
  <c r="AL160" i="12"/>
  <c r="AM164" i="12"/>
  <c r="AL166" i="12"/>
  <c r="AM170" i="12"/>
  <c r="AL172" i="12"/>
  <c r="AM176" i="12"/>
  <c r="AL178" i="12"/>
  <c r="AM182" i="12"/>
  <c r="AL184" i="12"/>
  <c r="AQ184" i="12" s="1"/>
  <c r="AM188" i="12"/>
  <c r="AL190" i="12"/>
  <c r="AQ190" i="12" s="1"/>
  <c r="AM194" i="12"/>
  <c r="AL196" i="12"/>
  <c r="AQ138" i="12" l="1"/>
  <c r="AQ166" i="12"/>
  <c r="AQ91" i="12"/>
  <c r="AQ101" i="12"/>
  <c r="AQ158" i="12"/>
  <c r="AQ155" i="12"/>
  <c r="AS25" i="12" s="1"/>
  <c r="AQ157" i="12"/>
  <c r="AS27" i="12" s="1"/>
  <c r="AQ99" i="12"/>
  <c r="AQ79" i="12"/>
  <c r="AQ142" i="12"/>
  <c r="AQ85" i="12"/>
  <c r="AQ154" i="12"/>
  <c r="AQ123" i="12"/>
  <c r="AQ183" i="12"/>
  <c r="AS54" i="12" s="1"/>
  <c r="AQ152" i="12"/>
  <c r="AQ178" i="12"/>
  <c r="AQ177" i="12"/>
  <c r="AQ84" i="12"/>
  <c r="AQ111" i="12"/>
  <c r="AQ165" i="12"/>
  <c r="AQ87" i="12"/>
  <c r="AQ95" i="12"/>
  <c r="AQ187" i="12"/>
  <c r="AQ180" i="12"/>
  <c r="AQ179" i="12"/>
  <c r="AQ175" i="12"/>
  <c r="AQ167" i="12"/>
  <c r="AQ103" i="12"/>
  <c r="AQ164" i="12"/>
  <c r="AQ162" i="12"/>
  <c r="AQ159" i="12"/>
  <c r="AS29" i="12" s="1"/>
  <c r="AQ136" i="12"/>
  <c r="AS6" i="12" s="1"/>
  <c r="AQ146" i="12"/>
  <c r="AQ78" i="12"/>
  <c r="AQ127" i="12"/>
  <c r="AQ193" i="12"/>
  <c r="AS63" i="12" s="1"/>
  <c r="AQ93" i="12"/>
  <c r="AR28" i="12" s="1"/>
  <c r="AQ172" i="12"/>
  <c r="AQ106" i="12"/>
  <c r="AQ108" i="12"/>
  <c r="AQ161" i="12"/>
  <c r="AQ171" i="12"/>
  <c r="AQ112" i="12"/>
  <c r="AS26" i="12"/>
  <c r="AQ82" i="12"/>
  <c r="AQ141" i="12"/>
  <c r="AQ73" i="12"/>
  <c r="AQ126" i="12"/>
  <c r="AR61" i="12" s="1"/>
  <c r="AQ128" i="12"/>
  <c r="AQ116" i="12"/>
  <c r="AQ124" i="12"/>
  <c r="AQ147" i="12"/>
  <c r="AQ181" i="12"/>
  <c r="AQ185" i="12"/>
  <c r="AS55" i="12" s="1"/>
  <c r="AQ89" i="12"/>
  <c r="AQ109" i="12"/>
  <c r="AR44" i="12" s="1"/>
  <c r="AQ104" i="12"/>
  <c r="AQ92" i="12"/>
  <c r="AR27" i="12" s="1"/>
  <c r="AQ90" i="12"/>
  <c r="AQ169" i="12"/>
  <c r="AQ120" i="12"/>
  <c r="AR55" i="12" s="1"/>
  <c r="AQ122" i="12"/>
  <c r="AR57" i="12" s="1"/>
  <c r="AQ113" i="12"/>
  <c r="AQ97" i="12"/>
  <c r="AQ118" i="12"/>
  <c r="AQ130" i="12"/>
  <c r="AR66" i="12" s="1"/>
  <c r="AQ110" i="12"/>
  <c r="AQ163" i="12"/>
  <c r="AQ144" i="12"/>
  <c r="AQ102" i="12"/>
  <c r="AQ173" i="12"/>
  <c r="AQ191" i="12"/>
  <c r="AS61" i="12" s="1"/>
  <c r="AQ105" i="12"/>
  <c r="AQ176" i="12"/>
  <c r="AQ174" i="12"/>
  <c r="AQ189" i="12"/>
  <c r="AQ186" i="12"/>
  <c r="AS57" i="12" s="1"/>
  <c r="AQ194" i="12"/>
  <c r="AQ117" i="12"/>
  <c r="AQ107" i="12"/>
  <c r="AR42" i="12" s="1"/>
  <c r="AQ168" i="12"/>
  <c r="AQ129" i="12"/>
  <c r="AQ188" i="12"/>
  <c r="AS58" i="12" s="1"/>
  <c r="AQ170" i="12"/>
  <c r="AS40" i="12" s="1"/>
  <c r="AQ115" i="12"/>
  <c r="AR50" i="12" s="1"/>
  <c r="AQ182" i="12"/>
  <c r="AQ195" i="12"/>
  <c r="AS66" i="12" s="1"/>
  <c r="AQ137" i="12"/>
  <c r="AS7" i="12" s="1"/>
  <c r="AQ153" i="12"/>
  <c r="AQ94" i="12"/>
  <c r="AR29" i="12" s="1"/>
  <c r="AQ76" i="12"/>
  <c r="AQ72" i="12"/>
  <c r="AQ145" i="12"/>
  <c r="AS15" i="12" s="1"/>
  <c r="AQ96" i="12"/>
  <c r="AQ100" i="12"/>
  <c r="AR35" i="12" s="1"/>
  <c r="AQ151" i="12"/>
  <c r="AQ150" i="12"/>
  <c r="AQ98" i="12"/>
  <c r="AQ160" i="12"/>
  <c r="AQ88" i="12"/>
  <c r="AS28" i="12"/>
  <c r="AQ143" i="12"/>
  <c r="AQ86" i="12"/>
  <c r="AR21" i="12" s="1"/>
  <c r="AQ148" i="12"/>
  <c r="AQ139" i="12"/>
  <c r="AS9" i="12" s="1"/>
  <c r="AQ74" i="12"/>
  <c r="AQ149" i="12"/>
  <c r="AQ81" i="12"/>
  <c r="AQ140" i="12"/>
  <c r="AQ80" i="12"/>
  <c r="AR15" i="12" s="1"/>
  <c r="AQ83" i="12"/>
  <c r="AQ77" i="12"/>
  <c r="AQ71" i="12"/>
  <c r="AR6" i="12" s="1"/>
  <c r="AQ75" i="12"/>
  <c r="AR10" i="12" s="1"/>
  <c r="AR37" i="12" l="1"/>
  <c r="AS36" i="12"/>
  <c r="AS37" i="12"/>
  <c r="AS51" i="12"/>
  <c r="AR9" i="12"/>
  <c r="AR20" i="12"/>
  <c r="AS13" i="12"/>
  <c r="AS17" i="12"/>
  <c r="AR51" i="12"/>
  <c r="AR47" i="12"/>
  <c r="AR38" i="12"/>
  <c r="AS48" i="12"/>
  <c r="AS46" i="12"/>
  <c r="AS12" i="12"/>
  <c r="AR14" i="12"/>
  <c r="AS38" i="12"/>
  <c r="AS30" i="12"/>
  <c r="AR22" i="12"/>
  <c r="AS23" i="12"/>
  <c r="AR23" i="12"/>
  <c r="AS33" i="12"/>
  <c r="AS50" i="12"/>
  <c r="AR46" i="12"/>
  <c r="AR48" i="12"/>
  <c r="AS47" i="12"/>
  <c r="AS43" i="12"/>
  <c r="AS44" i="12"/>
  <c r="AR43" i="12"/>
  <c r="AR59" i="12"/>
  <c r="AR53" i="12"/>
  <c r="AS49" i="12"/>
  <c r="AS53" i="12"/>
  <c r="AS64" i="12"/>
  <c r="AS22" i="12"/>
  <c r="AR63" i="12"/>
  <c r="AR54" i="12"/>
  <c r="AR8" i="12"/>
  <c r="AS35" i="12"/>
  <c r="AR40" i="12"/>
  <c r="AR31" i="12"/>
  <c r="AS56" i="12"/>
  <c r="AR56" i="12"/>
  <c r="AS52" i="12"/>
  <c r="AR52" i="12"/>
  <c r="AR49" i="12"/>
  <c r="AR45" i="12"/>
  <c r="AS45" i="12"/>
  <c r="AS42" i="12"/>
  <c r="AS39" i="12"/>
  <c r="AR39" i="12"/>
  <c r="AR41" i="12"/>
  <c r="AS41" i="12"/>
  <c r="AS34" i="12"/>
  <c r="AR32" i="12"/>
  <c r="AS32" i="12"/>
  <c r="AR25" i="12"/>
  <c r="AS11" i="12"/>
  <c r="AS18" i="12"/>
  <c r="AR18" i="12"/>
  <c r="AS14" i="12"/>
  <c r="AR65" i="12"/>
  <c r="AS59" i="12"/>
  <c r="AS62" i="12"/>
  <c r="AR64" i="12"/>
  <c r="AR58" i="12"/>
  <c r="AS60" i="12"/>
  <c r="AR60" i="12"/>
  <c r="AR62" i="12"/>
  <c r="AR33" i="12"/>
  <c r="AS31" i="12"/>
  <c r="AR24" i="12"/>
  <c r="AS24" i="12"/>
  <c r="AR26" i="12"/>
  <c r="AS21" i="12"/>
  <c r="AS16" i="12"/>
  <c r="AR12" i="12"/>
  <c r="AS8" i="12"/>
  <c r="AR34" i="12"/>
  <c r="AR30" i="12"/>
  <c r="AS19" i="12"/>
  <c r="AS65" i="12"/>
  <c r="AR36" i="12"/>
  <c r="AR13" i="12"/>
  <c r="AS10" i="12"/>
  <c r="AR7" i="12"/>
  <c r="AR11"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5" l="1"/>
  <c r="AL53" i="15" s="1"/>
  <c r="AT53" i="15" s="1"/>
  <c r="AL8" i="15"/>
  <c r="AT8" i="15" s="1"/>
  <c r="AL12" i="15"/>
  <c r="AT12" i="15" s="1"/>
  <c r="AL13" i="15"/>
  <c r="AT13" i="15" s="1"/>
  <c r="AL50" i="15"/>
  <c r="AT50" i="15" s="1"/>
  <c r="AL44" i="15"/>
  <c r="AT44" i="15" s="1"/>
  <c r="AL38" i="15"/>
  <c r="AT38" i="15" s="1"/>
  <c r="AL26" i="15"/>
  <c r="AT26" i="15" s="1"/>
  <c r="AL51" i="15"/>
  <c r="AT51" i="15" s="1"/>
  <c r="AL28" i="15"/>
  <c r="AT28" i="15" s="1"/>
  <c r="AL33" i="15"/>
  <c r="AT33" i="15" s="1"/>
  <c r="AL27" i="15"/>
  <c r="AT27" i="15" s="1"/>
  <c r="AL34" i="15"/>
  <c r="AT34" i="15" s="1"/>
  <c r="AL40" i="15"/>
  <c r="AT40" i="15" s="1"/>
  <c r="AL47" i="15"/>
  <c r="AT47" i="15" s="1"/>
  <c r="AL41" i="15"/>
  <c r="AT41" i="15" s="1"/>
  <c r="AL35" i="15"/>
  <c r="AT35" i="15" s="1"/>
  <c r="AL29" i="15"/>
  <c r="AT29" i="15" s="1"/>
  <c r="AL23" i="15"/>
  <c r="AT23" i="15" s="1"/>
  <c r="AL42" i="15"/>
  <c r="AT42" i="15" s="1"/>
  <c r="AL30" i="15"/>
  <c r="AT30" i="15" s="1"/>
  <c r="AL24" i="15"/>
  <c r="AT24" i="15" s="1"/>
  <c r="AL18" i="15"/>
  <c r="AT18" i="15" s="1"/>
  <c r="AL17" i="15"/>
  <c r="AT17" i="15" s="1"/>
  <c r="AL49" i="15"/>
  <c r="AT49" i="15" s="1"/>
  <c r="AL31" i="15"/>
  <c r="AT31" i="15" s="1"/>
  <c r="AL25" i="15"/>
  <c r="AT25" i="15" s="1"/>
  <c r="AL19" i="15"/>
  <c r="AT19" i="15" s="1"/>
  <c r="AL15" i="15"/>
  <c r="AT15" i="15" s="1"/>
  <c r="AL39" i="15"/>
  <c r="AT39" i="15" s="1"/>
  <c r="AL46" i="15"/>
  <c r="AT46" i="15" s="1"/>
  <c r="AL43" i="15"/>
  <c r="AT43" i="15" s="1"/>
  <c r="AL7" i="15"/>
  <c r="AT7" i="15" s="1"/>
  <c r="AL14" i="15"/>
  <c r="AT14" i="15" s="1"/>
  <c r="AL45" i="15"/>
  <c r="AT45" i="15" s="1"/>
  <c r="AL22" i="15"/>
  <c r="AT22" i="15" s="1"/>
  <c r="AW17" i="12"/>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54" i="15" l="1"/>
  <c r="AT54" i="15" s="1"/>
  <c r="AL58" i="15"/>
  <c r="AT58" i="15" s="1"/>
  <c r="AL59" i="15"/>
  <c r="AT59" i="15" s="1"/>
  <c r="AL55" i="15"/>
  <c r="AT55" i="15" s="1"/>
  <c r="AL61" i="15"/>
  <c r="AT61" i="15" s="1"/>
  <c r="AL60" i="15"/>
  <c r="AT60" i="15" s="1"/>
  <c r="AL56" i="15"/>
  <c r="AT56" i="15" s="1"/>
  <c r="AL57" i="15"/>
  <c r="AT57" i="15" s="1"/>
  <c r="AW9" i="15"/>
  <c r="AL62" i="15"/>
  <c r="AT62" i="15" s="1"/>
  <c r="AW8" i="15"/>
  <c r="AL65" i="15"/>
  <c r="AT65" i="15" s="1"/>
  <c r="AL64" i="15"/>
  <c r="AT64" i="15" s="1"/>
  <c r="AW16" i="15"/>
  <c r="AU15" i="15" s="1"/>
  <c r="AL66" i="15"/>
  <c r="AT66" i="15" s="1"/>
  <c r="AW11" i="15"/>
  <c r="AU13" i="15" s="1"/>
  <c r="AL52" i="15"/>
  <c r="AT52" i="15" s="1"/>
  <c r="AL36" i="15"/>
  <c r="AT36" i="15" s="1"/>
  <c r="AL20" i="15"/>
  <c r="AT20" i="15" s="1"/>
  <c r="AL68" i="15"/>
  <c r="AT68" i="15" s="1"/>
  <c r="AL67" i="15"/>
  <c r="AT67" i="15" s="1"/>
  <c r="AL37" i="15"/>
  <c r="AT37" i="15" s="1"/>
  <c r="AL48" i="15"/>
  <c r="AT48" i="15" s="1"/>
  <c r="AL21" i="15"/>
  <c r="AT21" i="15" s="1"/>
  <c r="AL32" i="15"/>
  <c r="AT32" i="15" s="1"/>
  <c r="AW10" i="15"/>
  <c r="AU14" i="15" s="1"/>
  <c r="AL63" i="15"/>
  <c r="AT63" i="15" s="1"/>
  <c r="AL69" i="15"/>
  <c r="AT69" i="15" s="1"/>
  <c r="AL16" i="15"/>
  <c r="AT16" i="15" s="1"/>
  <c r="AW12" i="15"/>
  <c r="AU5" i="15" s="1"/>
  <c r="AL17" i="12"/>
  <c r="AT17" i="12" s="1"/>
  <c r="AL11" i="12"/>
  <c r="AT11" i="12" s="1"/>
  <c r="AL10" i="12"/>
  <c r="AT10" i="12" s="1"/>
  <c r="AL13" i="12"/>
  <c r="AT13" i="12" s="1"/>
  <c r="AL6" i="12"/>
  <c r="AT6" i="12" s="1"/>
  <c r="AL12" i="12"/>
  <c r="AT12" i="12" s="1"/>
  <c r="AL49" i="12"/>
  <c r="AT49" i="12" s="1"/>
  <c r="AL9" i="12"/>
  <c r="AT9" i="12" s="1"/>
  <c r="AW10" i="12"/>
  <c r="AU14" i="12" s="1"/>
  <c r="AL31" i="12"/>
  <c r="AT31" i="12" s="1"/>
  <c r="AL68" i="12"/>
  <c r="AW9" i="12"/>
  <c r="AU10" i="12" s="1"/>
  <c r="AW8" i="12"/>
  <c r="AU11" i="12" s="1"/>
  <c r="AL60" i="12"/>
  <c r="AT60" i="12" s="1"/>
  <c r="AL44" i="12"/>
  <c r="AT44" i="12" s="1"/>
  <c r="AL66" i="12"/>
  <c r="AL25" i="12"/>
  <c r="AT25" i="12" s="1"/>
  <c r="AL34" i="12"/>
  <c r="AT34" i="12" s="1"/>
  <c r="AL46" i="12"/>
  <c r="AT46" i="12" s="1"/>
  <c r="AL24" i="12"/>
  <c r="AT24" i="12" s="1"/>
  <c r="AL27" i="12"/>
  <c r="AT27" i="12" s="1"/>
  <c r="AL30" i="12"/>
  <c r="AT30" i="12" s="1"/>
  <c r="AL57" i="12"/>
  <c r="AT57" i="12" s="1"/>
  <c r="AL63" i="12"/>
  <c r="AT63" i="12" s="1"/>
  <c r="AL53" i="12"/>
  <c r="AT53" i="12" s="1"/>
  <c r="AL67" i="12"/>
  <c r="AL50" i="12"/>
  <c r="AT50" i="12" s="1"/>
  <c r="AL59" i="12"/>
  <c r="AT59" i="12" s="1"/>
  <c r="AL20" i="12"/>
  <c r="AT20" i="12" s="1"/>
  <c r="AL14" i="12"/>
  <c r="AT14" i="12" s="1"/>
  <c r="AL64" i="12"/>
  <c r="AT64" i="12" s="1"/>
  <c r="AL7" i="12"/>
  <c r="AT7" i="12" s="1"/>
  <c r="AL61" i="12"/>
  <c r="AT61" i="12" s="1"/>
  <c r="AL43" i="12"/>
  <c r="AT43" i="12" s="1"/>
  <c r="AL38" i="12"/>
  <c r="AT38" i="12" s="1"/>
  <c r="AL36" i="12"/>
  <c r="AT36" i="12" s="1"/>
  <c r="AL23" i="12"/>
  <c r="AT23" i="12" s="1"/>
  <c r="AL65" i="12"/>
  <c r="AT65" i="12" s="1"/>
  <c r="AL28" i="12"/>
  <c r="AT28" i="12" s="1"/>
  <c r="AL33" i="12"/>
  <c r="AT33" i="12" s="1"/>
  <c r="AL69" i="12"/>
  <c r="AL15" i="12"/>
  <c r="AT15" i="12" s="1"/>
  <c r="AL42" i="12"/>
  <c r="AT42" i="12" s="1"/>
  <c r="AL35" i="12"/>
  <c r="AT35" i="12" s="1"/>
  <c r="AW11" i="12"/>
  <c r="AU13" i="12" s="1"/>
  <c r="AL40" i="12"/>
  <c r="AT40" i="12" s="1"/>
  <c r="AL39" i="12"/>
  <c r="AT39" i="12" s="1"/>
  <c r="AL16" i="12"/>
  <c r="AT16" i="12" s="1"/>
  <c r="AL18" i="12"/>
  <c r="AT18" i="12" s="1"/>
  <c r="AW16" i="12"/>
  <c r="AU15" i="12" s="1"/>
  <c r="AL26" i="12"/>
  <c r="AT26" i="12" s="1"/>
  <c r="AL62" i="12"/>
  <c r="AT62" i="12" s="1"/>
  <c r="AL56" i="12"/>
  <c r="AT56" i="12" s="1"/>
  <c r="AL48" i="12"/>
  <c r="AT48" i="12" s="1"/>
  <c r="AL41" i="12"/>
  <c r="AT41" i="12" s="1"/>
  <c r="AL29" i="12"/>
  <c r="AT29" i="12" s="1"/>
  <c r="AL52" i="12"/>
  <c r="AT52" i="12" s="1"/>
  <c r="AL45" i="12"/>
  <c r="AT45" i="12" s="1"/>
  <c r="AL19" i="12"/>
  <c r="AT19" i="12" s="1"/>
  <c r="AL21" i="12"/>
  <c r="AT21" i="12" s="1"/>
  <c r="AL32" i="12"/>
  <c r="AT32" i="12" s="1"/>
  <c r="AL55" i="12"/>
  <c r="AT55" i="12" s="1"/>
  <c r="AL37" i="12"/>
  <c r="AT37" i="12" s="1"/>
  <c r="AL8" i="12"/>
  <c r="AT8" i="12" s="1"/>
  <c r="AL54" i="12"/>
  <c r="AT54" i="12" s="1"/>
  <c r="AL47" i="12"/>
  <c r="AT47" i="12" s="1"/>
  <c r="AL22" i="12"/>
  <c r="AT22" i="12" s="1"/>
  <c r="AL58" i="12"/>
  <c r="AT58" i="12" s="1"/>
  <c r="AL51" i="12"/>
  <c r="AT51" i="12" s="1"/>
  <c r="AW12" i="12"/>
  <c r="AU5" i="12" s="1"/>
  <c r="L14" i="4"/>
  <c r="AR5" i="15" l="1"/>
  <c r="AT5" i="15"/>
  <c r="AV5" i="15"/>
  <c r="AS5" i="15"/>
  <c r="AV5" i="12"/>
  <c r="AR5" i="12"/>
  <c r="AS5" i="12"/>
  <c r="AT5" i="12"/>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5" s="1"/>
  <c r="AU7" i="15"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5" s="1"/>
  <c r="AU8" i="15" s="1"/>
  <c r="F16" i="4"/>
  <c r="G15" i="4"/>
  <c r="G13" i="4" l="1"/>
  <c r="F13" i="4"/>
  <c r="AW15" i="12" l="1"/>
  <c r="AU8" i="12" s="1"/>
  <c r="AW14" i="12"/>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丹羽　ファラ</author>
    <author>鈴木　大助</author>
    <author>佐野　直己</author>
  </authors>
  <commentList>
    <comment ref="B13"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4" authorId="1" shapeId="0" xr:uid="{00000000-0006-0000-0700-000002000000}">
      <text>
        <r>
          <rPr>
            <sz val="11"/>
            <color indexed="81"/>
            <rFont val="ＭＳ Ｐゴシック"/>
            <family val="3"/>
            <charset val="128"/>
          </rPr>
          <t>フレームはコンパイルスイッチで判定する</t>
        </r>
      </text>
    </comment>
    <comment ref="C16" authorId="2" shapeId="0" xr:uid="{00000000-0006-0000-0700-000003000000}">
      <text>
        <r>
          <rPr>
            <b/>
            <sz val="9"/>
            <color indexed="81"/>
            <rFont val="MS P ゴシック"/>
            <family val="3"/>
            <charset val="128"/>
          </rPr>
          <t xml:space="preserve">リモート送信条件成立：IG ON 且つ PTS ONが15[s]以上
</t>
        </r>
      </text>
    </comment>
    <comment ref="E16" authorId="2" shapeId="0" xr:uid="{00000000-0006-0000-0700-000004000000}">
      <text>
        <r>
          <rPr>
            <b/>
            <sz val="9"/>
            <color indexed="81"/>
            <rFont val="MS P ゴシック"/>
            <family val="3"/>
            <charset val="128"/>
          </rPr>
          <t xml:space="preserve">IG ON 且つ ST OFF
</t>
        </r>
      </text>
    </comment>
    <comment ref="F16" authorId="2" shapeId="0" xr:uid="{00000000-0006-0000-0700-000005000000}">
      <text>
        <r>
          <rPr>
            <b/>
            <sz val="9"/>
            <color indexed="81"/>
            <rFont val="MS P ゴシック"/>
            <family val="3"/>
            <charset val="128"/>
          </rPr>
          <t>IG ON</t>
        </r>
      </text>
    </comment>
    <comment ref="G16" authorId="2" shapeId="0" xr:uid="{00000000-0006-0000-0700-000006000000}">
      <text>
        <r>
          <rPr>
            <b/>
            <sz val="9"/>
            <color indexed="81"/>
            <rFont val="MS P ゴシック"/>
            <family val="3"/>
            <charset val="128"/>
          </rPr>
          <t xml:space="preserve">IG OFF 且つ IG OFF後25[m]未満
</t>
        </r>
      </text>
    </comment>
    <comment ref="H16" authorId="2" shapeId="0" xr:uid="{00000000-0006-0000-0700-000007000000}">
      <text>
        <r>
          <rPr>
            <b/>
            <sz val="9"/>
            <color indexed="81"/>
            <rFont val="MS P ゴシック"/>
            <family val="3"/>
            <charset val="128"/>
          </rPr>
          <t xml:space="preserve">IG OFF
</t>
        </r>
      </text>
    </comment>
    <comment ref="I16" authorId="2" shapeId="0" xr:uid="{00000000-0006-0000-0700-000008000000}">
      <text>
        <r>
          <rPr>
            <b/>
            <sz val="9"/>
            <color indexed="81"/>
            <rFont val="MS P ゴシック"/>
            <family val="3"/>
            <charset val="128"/>
          </rPr>
          <t xml:space="preserve">IG ON 又は IG OFF後25[m]未満
</t>
        </r>
      </text>
    </comment>
    <comment ref="J16" authorId="2" shapeId="0" xr:uid="{00000000-0006-0000-0700-000009000000}">
      <text>
        <r>
          <rPr>
            <b/>
            <sz val="9"/>
            <color indexed="81"/>
            <rFont val="MS P ゴシック"/>
            <family val="3"/>
            <charset val="128"/>
          </rPr>
          <t>+B ON 又は ACC ON</t>
        </r>
      </text>
    </comment>
    <comment ref="M16" authorId="3" shapeId="0" xr:uid="{00000000-0006-0000-0700-00000A000000}">
      <text>
        <r>
          <rPr>
            <b/>
            <sz val="9"/>
            <color indexed="81"/>
            <rFont val="MS P ゴシック"/>
            <family val="3"/>
            <charset val="128"/>
          </rPr>
          <t>INACT：HI
ACT：LO</t>
        </r>
      </text>
    </comment>
    <comment ref="O16" authorId="1" shapeId="0" xr:uid="{00000000-0006-0000-0700-00000B000000}">
      <text>
        <r>
          <rPr>
            <sz val="11"/>
            <color indexed="81"/>
            <rFont val="ＭＳ Ｐゴシック"/>
            <family val="3"/>
            <charset val="128"/>
          </rPr>
          <t>許可(0b)： MOPSINH=0b AND OPLMPMSK=0b
禁止(1b)： MOPSINH=1b OR OPLMPMSK=1b</t>
        </r>
      </text>
    </comment>
    <comment ref="R76" authorId="1" shapeId="0" xr:uid="{00000000-0006-0000-0700-00000C000000}">
      <text>
        <r>
          <rPr>
            <sz val="11"/>
            <color indexed="81"/>
            <rFont val="ＭＳ Ｐゴシック"/>
            <family val="3"/>
            <charset val="128"/>
          </rPr>
          <t>禁止となっているが、この時点では300msディレイが経過し終わったこととなる為、条件達成側に倒す</t>
        </r>
      </text>
    </comment>
    <comment ref="R136" authorId="1" shapeId="0" xr:uid="{00000000-0006-0000-0700-00000D000000}">
      <text>
        <r>
          <rPr>
            <sz val="11"/>
            <color indexed="81"/>
            <rFont val="ＭＳ Ｐゴシック"/>
            <family val="3"/>
            <charset val="128"/>
          </rPr>
          <t>禁止となっているが、この時点では300msディレイが経過し終わったこととなる為、条件達成側に倒す</t>
        </r>
      </text>
    </comment>
    <comment ref="B182" authorId="0" shapeId="0" xr:uid="{00000000-0006-0000-0700-00000E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K183" authorId="1" shapeId="0" xr:uid="{00000000-0006-0000-0700-00000F000000}">
      <text>
        <r>
          <rPr>
            <b/>
            <sz val="11"/>
            <color indexed="81"/>
            <rFont val="ＭＳ Ｐゴシック"/>
            <family val="3"/>
            <charset val="128"/>
          </rPr>
          <t>フレームはコンパイルスイッチで判定する</t>
        </r>
      </text>
    </comment>
    <comment ref="C185" authorId="2" shapeId="0" xr:uid="{00000000-0006-0000-0700-000010000000}">
      <text>
        <r>
          <rPr>
            <b/>
            <sz val="9"/>
            <color indexed="81"/>
            <rFont val="MS P ゴシック"/>
            <family val="3"/>
            <charset val="128"/>
          </rPr>
          <t xml:space="preserve">リモート送信条件成立：IG ON 且つ PTS ONが15[s]以上
</t>
        </r>
      </text>
    </comment>
    <comment ref="E185" authorId="2" shapeId="0" xr:uid="{00000000-0006-0000-0700-000011000000}">
      <text>
        <r>
          <rPr>
            <b/>
            <sz val="9"/>
            <color indexed="81"/>
            <rFont val="MS P ゴシック"/>
            <family val="3"/>
            <charset val="128"/>
          </rPr>
          <t xml:space="preserve">IG ON 且つ ST OFF
</t>
        </r>
      </text>
    </comment>
    <comment ref="F185" authorId="2" shapeId="0" xr:uid="{00000000-0006-0000-0700-000012000000}">
      <text>
        <r>
          <rPr>
            <b/>
            <sz val="9"/>
            <color indexed="81"/>
            <rFont val="MS P ゴシック"/>
            <family val="3"/>
            <charset val="128"/>
          </rPr>
          <t>IG ON</t>
        </r>
      </text>
    </comment>
    <comment ref="G185" authorId="2" shapeId="0" xr:uid="{00000000-0006-0000-0700-000013000000}">
      <text>
        <r>
          <rPr>
            <b/>
            <sz val="9"/>
            <color indexed="81"/>
            <rFont val="MS P ゴシック"/>
            <family val="3"/>
            <charset val="128"/>
          </rPr>
          <t xml:space="preserve">IG OFF 且つ IG OFF後25[m]未満
</t>
        </r>
      </text>
    </comment>
    <comment ref="H185" authorId="2" shapeId="0" xr:uid="{00000000-0006-0000-0700-000014000000}">
      <text>
        <r>
          <rPr>
            <b/>
            <sz val="9"/>
            <color indexed="81"/>
            <rFont val="MS P ゴシック"/>
            <family val="3"/>
            <charset val="128"/>
          </rPr>
          <t xml:space="preserve">IG OFF
</t>
        </r>
      </text>
    </comment>
    <comment ref="I185" authorId="2" shapeId="0" xr:uid="{00000000-0006-0000-0700-000015000000}">
      <text>
        <r>
          <rPr>
            <b/>
            <sz val="9"/>
            <color indexed="81"/>
            <rFont val="MS P ゴシック"/>
            <family val="3"/>
            <charset val="128"/>
          </rPr>
          <t xml:space="preserve">IG ON 又は IG OFF後25[m]未満
</t>
        </r>
      </text>
    </comment>
    <comment ref="J185" authorId="2" shapeId="0" xr:uid="{00000000-0006-0000-0700-000016000000}">
      <text>
        <r>
          <rPr>
            <b/>
            <sz val="9"/>
            <color indexed="81"/>
            <rFont val="MS P ゴシック"/>
            <family val="3"/>
            <charset val="128"/>
          </rPr>
          <t>+B ON 又は ACC 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丹羽　ファラ</author>
  </authors>
  <commentList>
    <comment ref="B5"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N74" authorId="1" shapeId="0" xr:uid="{00000000-0006-0000-0800-000002000000}">
      <text>
        <r>
          <rPr>
            <sz val="11"/>
            <color indexed="81"/>
            <rFont val="ＭＳ Ｐゴシック"/>
            <family val="3"/>
            <charset val="128"/>
          </rPr>
          <t>禁止となっているが、この時点では1000msディレイが経過し終わったこととなる為、条件達成側に倒す</t>
        </r>
      </text>
    </comment>
  </commentList>
</comments>
</file>

<file path=xl/sharedStrings.xml><?xml version="1.0" encoding="utf-8"?>
<sst xmlns="http://schemas.openxmlformats.org/spreadsheetml/2006/main" count="7624" uniqueCount="576">
  <si>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</si>
  <si>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</si>
  <si>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</si>
  <si>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</si>
  <si>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</si>
  <si>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</si>
  <si>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</si>
  <si>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</si>
  <si>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</si>
  <si>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</si>
  <si>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</si>
  <si>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</si>
  <si>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</si>
  <si>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</si>
  <si>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</si>
  <si>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</si>
  <si>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</si>
  <si>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</si>
  <si>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</si>
  <si>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</si>
  <si>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</si>
  <si>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</si>
  <si>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</si>
  <si>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</si>
  <si>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</si>
  <si>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</si>
  <si>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</si>
  <si>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</si>
  <si>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</si>
  <si>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</si>
  <si>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</si>
  <si>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</si>
  <si>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</si>
  <si>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</si>
  <si>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</si>
  <si>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</si>
  <si>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</si>
  <si>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</si>
  <si>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</si>
  <si>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</si>
  <si>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</si>
  <si>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</si>
  <si>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</si>
  <si>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</si>
  <si>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</si>
  <si>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</si>
  <si>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</si>
  <si>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</si>
  <si>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</si>
  <si>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</si>
  <si>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</si>
  <si>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</si>
  <si>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</si>
  <si>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</si>
  <si>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</si>
  <si>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</si>
  <si>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</si>
  <si>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</si>
  <si>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</si>
  <si>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</si>
  <si>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</si>
  <si>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</si>
  <si>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</si>
  <si>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</si>
  <si>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</si>
  <si>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</si>
  <si>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</si>
  <si>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</si>
  <si>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</si>
  <si>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</si>
  <si>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</si>
  <si>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</si>
  <si>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</si>
  <si>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</si>
  <si>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</si>
  <si>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</si>
  <si>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</si>
  <si>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</si>
  <si>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</si>
  <si>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</si>
  <si>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</si>
  <si>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</si>
  <si>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</si>
  <si>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</si>
  <si>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</si>
  <si>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</si>
  <si>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</si>
  <si>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</si>
  <si>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</si>
  <si>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</si>
  <si>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</si>
  <si>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</si>
  <si>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</si>
  <si>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</si>
  <si>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</si>
  <si>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</si>
  <si>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</si>
  <si>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</si>
  <si>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</si>
  <si>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</si>
  <si>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</si>
  <si>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</si>
  <si>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</si>
  <si>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</si>
  <si>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</si>
  <si>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</si>
  <si>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</si>
  <si>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</si>
  <si>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</si>
  <si>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</si>
  <si>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</si>
  <si>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</si>
  <si>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</si>
  <si>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</si>
  <si>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</si>
  <si>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</si>
  <si>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</si>
  <si>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</si>
  <si>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</si>
  <si>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</si>
  <si>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</si>
  <si>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</si>
  <si>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</si>
  <si>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</si>
  <si>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</si>
  <si>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</si>
  <si>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</si>
  <si>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</si>
  <si>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</si>
  <si>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</si>
  <si>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</si>
  <si>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</si>
  <si>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</si>
  <si>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</si>
  <si>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</si>
  <si>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</si>
  <si>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</si>
  <si>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</si>
  <si>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</si>
  <si>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</si>
  <si>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</si>
  <si>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</si>
  <si>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</si>
  <si>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</si>
  <si>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</si>
  <si>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</si>
  <si>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</si>
  <si>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</si>
  <si>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</si>
  <si>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</si>
  <si>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</si>
  <si>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</si>
  <si>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</si>
  <si>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</si>
  <si>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</si>
  <si>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</si>
  <si>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</si>
  <si>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</si>
  <si>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</si>
  <si>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</si>
  <si>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</si>
  <si>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</si>
  <si>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</si>
  <si>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</si>
  <si>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</si>
  <si>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</si>
  <si>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</si>
  <si>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</si>
  <si>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</si>
  <si>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</si>
  <si>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</si>
  <si>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</si>
  <si>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</si>
  <si>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</si>
  <si>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</si>
  <si>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</si>
  <si>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</si>
  <si>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</si>
  <si>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</si>
  <si>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</si>
  <si>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</si>
  <si>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</si>
  <si>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</si>
  <si>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</si>
  <si>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</si>
  <si>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</si>
  <si>
    <t>ON</t>
  </si>
  <si>
    <t>オイルプレッシャ警告判定</t>
    <rPh sb="8" eb="10">
      <t>ケイコク</t>
    </rPh>
    <rPh sb="10" eb="12">
      <t>ハンテイ</t>
    </rPh>
    <phoneticPr fontId="2"/>
  </si>
  <si>
    <t>Matrix Search</t>
  </si>
  <si>
    <t>他ドメイン情報</t>
    <rPh sb="0" eb="1">
      <t>タ</t>
    </rPh>
    <rPh sb="5" eb="7">
      <t>ジョウホウ</t>
    </rPh>
    <phoneticPr fontId="2"/>
  </si>
  <si>
    <t>内部データ</t>
    <rPh sb="0" eb="2">
      <t>ナイブ</t>
    </rPh>
    <phoneticPr fontId="2"/>
  </si>
  <si>
    <t>-</t>
    <phoneticPr fontId="2"/>
  </si>
  <si>
    <t>-</t>
    <phoneticPr fontId="2"/>
  </si>
  <si>
    <t>RWT_EN
機能有無：-</t>
    <rPh sb="7" eb="9">
      <t>キノウ</t>
    </rPh>
    <rPh sb="9" eb="11">
      <t>ウム</t>
    </rPh>
    <phoneticPr fontId="2"/>
  </si>
  <si>
    <t>VOM</t>
    <phoneticPr fontId="2"/>
  </si>
  <si>
    <t>じか線</t>
    <rPh sb="2" eb="3">
      <t>セン</t>
    </rPh>
    <phoneticPr fontId="2"/>
  </si>
  <si>
    <t>エンジン回転数判定</t>
    <rPh sb="4" eb="7">
      <t>カイテンスウ</t>
    </rPh>
    <rPh sb="7" eb="9">
      <t>ハンテイ</t>
    </rPh>
    <phoneticPr fontId="2"/>
  </si>
  <si>
    <t>ディレイ時間</t>
    <rPh sb="4" eb="6">
      <t>ジカン</t>
    </rPh>
    <phoneticPr fontId="2"/>
  </si>
  <si>
    <t>前回要求</t>
    <rPh sb="0" eb="2">
      <t>ゼンカイ</t>
    </rPh>
    <rPh sb="2" eb="4">
      <t>ヨウキュウ</t>
    </rPh>
    <phoneticPr fontId="2"/>
  </si>
  <si>
    <t>RPM
(※Reference2の※1参照)</t>
    <rPh sb="19" eb="21">
      <t>サンショウ</t>
    </rPh>
    <phoneticPr fontId="2"/>
  </si>
  <si>
    <t>判定結果</t>
  </si>
  <si>
    <t>0b/
1b</t>
    <phoneticPr fontId="2"/>
  </si>
  <si>
    <t>0b/
1b</t>
    <phoneticPr fontId="2"/>
  </si>
  <si>
    <t>許可(0b)/
禁止(1b)</t>
    <rPh sb="0" eb="2">
      <t>キョカ</t>
    </rPh>
    <rPh sb="8" eb="10">
      <t>キンシ</t>
    </rPh>
    <phoneticPr fontId="2"/>
  </si>
  <si>
    <t>-
点灯/
点滅</t>
    <rPh sb="0" eb="8">
      <t>テンメツ</t>
    </rPh>
    <phoneticPr fontId="2"/>
  </si>
  <si>
    <t>-/
要求有り</t>
    <rPh sb="4" eb="6">
      <t>ヨウキュウ</t>
    </rPh>
    <rPh sb="6" eb="7">
      <t>ア</t>
    </rPh>
    <phoneticPr fontId="2"/>
  </si>
  <si>
    <t>*b</t>
    <phoneticPr fontId="2"/>
  </si>
  <si>
    <t>1b</t>
    <phoneticPr fontId="2"/>
  </si>
  <si>
    <t>点灯</t>
    <rPh sb="0" eb="2">
      <t>テントウ</t>
    </rPh>
    <phoneticPr fontId="2"/>
  </si>
  <si>
    <t>*b</t>
    <phoneticPr fontId="2"/>
  </si>
  <si>
    <t>01b</t>
    <phoneticPr fontId="2"/>
  </si>
  <si>
    <t>WRN_FLSH</t>
  </si>
  <si>
    <t>点滅</t>
    <rPh sb="0" eb="2">
      <t>テンメツ</t>
    </rPh>
    <phoneticPr fontId="2"/>
  </si>
  <si>
    <t>0b</t>
    <phoneticPr fontId="2"/>
  </si>
  <si>
    <t>TT_ON</t>
  </si>
  <si>
    <t>WRN_ON</t>
  </si>
  <si>
    <t>-</t>
    <phoneticPr fontId="2"/>
  </si>
  <si>
    <t>10b</t>
    <phoneticPr fontId="2"/>
  </si>
  <si>
    <t>0b</t>
  </si>
  <si>
    <t>WRN_ON</t>
    <phoneticPr fontId="2"/>
  </si>
  <si>
    <t>**b</t>
    <phoneticPr fontId="2"/>
  </si>
  <si>
    <t>*b</t>
    <phoneticPr fontId="2"/>
  </si>
  <si>
    <t>-</t>
    <phoneticPr fontId="2"/>
  </si>
  <si>
    <t>Table Type</t>
    <phoneticPr fontId="2"/>
  </si>
  <si>
    <t>入力</t>
    <phoneticPr fontId="2"/>
  </si>
  <si>
    <t>REQ</t>
    <phoneticPr fontId="2"/>
  </si>
  <si>
    <t>Vehicle Operation Mode</t>
    <phoneticPr fontId="2"/>
  </si>
  <si>
    <t>-</t>
    <phoneticPr fontId="2"/>
  </si>
  <si>
    <t>-</t>
    <phoneticPr fontId="2"/>
  </si>
  <si>
    <t>EHV1S90/
ECO1S90</t>
    <phoneticPr fontId="2"/>
  </si>
  <si>
    <t>RWT_EN</t>
    <phoneticPr fontId="2"/>
  </si>
  <si>
    <t>VCS_ON</t>
    <phoneticPr fontId="2"/>
  </si>
  <si>
    <t>IGN_ON</t>
    <phoneticPr fontId="2"/>
  </si>
  <si>
    <t>IGN_OFF_WT</t>
    <phoneticPr fontId="2"/>
  </si>
  <si>
    <t>IGN_OFF</t>
    <phoneticPr fontId="2"/>
  </si>
  <si>
    <t>BAT_WT</t>
    <phoneticPr fontId="2"/>
  </si>
  <si>
    <t>BAT_AO</t>
    <phoneticPr fontId="2"/>
  </si>
  <si>
    <t>PREV_REQ</t>
    <phoneticPr fontId="2"/>
  </si>
  <si>
    <t>0b/
1b</t>
    <phoneticPr fontId="2"/>
  </si>
  <si>
    <t>0b/
1b</t>
    <phoneticPr fontId="2"/>
  </si>
  <si>
    <t>00b</t>
    <phoneticPr fontId="2"/>
  </si>
  <si>
    <t>**b</t>
    <phoneticPr fontId="2"/>
  </si>
  <si>
    <t>UNKNOWN</t>
    <phoneticPr fontId="2"/>
  </si>
  <si>
    <t>IG</t>
    <phoneticPr fontId="2"/>
  </si>
  <si>
    <t>1b</t>
  </si>
  <si>
    <t>断続</t>
    <rPh sb="0" eb="2">
      <t>ダンゾク</t>
    </rPh>
    <phoneticPr fontId="2"/>
  </si>
  <si>
    <t>ENG1S92/
ENG1G97</t>
    <phoneticPr fontId="2"/>
  </si>
  <si>
    <t>※1：エンジン回転数判定</t>
    <rPh sb="7" eb="10">
      <t>カイテンスウ</t>
    </rPh>
    <rPh sb="10" eb="12">
      <t>ハンテイ</t>
    </rPh>
    <phoneticPr fontId="2"/>
  </si>
  <si>
    <t>Judgment</t>
    <phoneticPr fontId="2"/>
  </si>
  <si>
    <t>-</t>
    <phoneticPr fontId="2"/>
  </si>
  <si>
    <t>-</t>
    <phoneticPr fontId="2"/>
  </si>
  <si>
    <t>-</t>
    <phoneticPr fontId="2"/>
  </si>
  <si>
    <t>-</t>
    <phoneticPr fontId="2"/>
  </si>
  <si>
    <t>エンジン回転数情報戻り値</t>
    <rPh sb="4" eb="7">
      <t>カイテンスウ</t>
    </rPh>
    <rPh sb="7" eb="9">
      <t>ジョウホウ</t>
    </rPh>
    <rPh sb="9" eb="10">
      <t>モド</t>
    </rPh>
    <rPh sb="11" eb="12">
      <t>チ</t>
    </rPh>
    <phoneticPr fontId="2"/>
  </si>
  <si>
    <t>エンジン回転数情報</t>
    <rPh sb="4" eb="7">
      <t>カイテンスウ</t>
    </rPh>
    <rPh sb="7" eb="9">
      <t>ジョウホウ</t>
    </rPh>
    <phoneticPr fontId="2"/>
  </si>
  <si>
    <t>400rpm以上経過時間</t>
    <rPh sb="6" eb="8">
      <t>イジョウ</t>
    </rPh>
    <rPh sb="8" eb="10">
      <t>ケイカ</t>
    </rPh>
    <rPh sb="10" eb="12">
      <t>ジカン</t>
    </rPh>
    <phoneticPr fontId="2"/>
  </si>
  <si>
    <t>エンジン回転数レンジ</t>
    <phoneticPr fontId="2"/>
  </si>
  <si>
    <t>NE1_STS</t>
    <phoneticPr fontId="2"/>
  </si>
  <si>
    <t>NE1</t>
    <phoneticPr fontId="2"/>
  </si>
  <si>
    <t>NE1_HI_ELAPS</t>
    <phoneticPr fontId="2"/>
  </si>
  <si>
    <t>RPM</t>
    <phoneticPr fontId="2"/>
  </si>
  <si>
    <t xml:space="preserve">NE1 &lt; 200rpm(00b)/
200rpm &lt;= NE1 &lt; 400rpm(01b)/
400rpm &lt;= NE1(10b)
</t>
    <phoneticPr fontId="2"/>
  </si>
  <si>
    <t>10秒未経過(0b)/
10秒経過(1b)</t>
    <rPh sb="2" eb="3">
      <t>ビョウ</t>
    </rPh>
    <rPh sb="3" eb="4">
      <t>ミ</t>
    </rPh>
    <rPh sb="4" eb="6">
      <t>ケイカ</t>
    </rPh>
    <rPh sb="14" eb="15">
      <t>ビョウ</t>
    </rPh>
    <rPh sb="15" eb="17">
      <t>ケイカ</t>
    </rPh>
    <phoneticPr fontId="2"/>
  </si>
  <si>
    <t>RPM_UNK/
RPM_LO/
RPM_HI</t>
    <phoneticPr fontId="2"/>
  </si>
  <si>
    <t>Valid + 200rpm未満</t>
    <rPh sb="14" eb="16">
      <t>ミマン</t>
    </rPh>
    <phoneticPr fontId="2"/>
  </si>
  <si>
    <t>00b</t>
    <phoneticPr fontId="2"/>
  </si>
  <si>
    <t>*b</t>
    <phoneticPr fontId="2"/>
  </si>
  <si>
    <t>RPM_LO</t>
  </si>
  <si>
    <t>Valid + 200rpm &lt;= NE1 &lt; 400rpm</t>
    <phoneticPr fontId="2"/>
  </si>
  <si>
    <t>01b</t>
    <phoneticPr fontId="2"/>
  </si>
  <si>
    <t>RPM_UNK</t>
    <phoneticPr fontId="2"/>
  </si>
  <si>
    <t>Valid + 400rpm &lt;= NE1 + 時間未経過</t>
    <rPh sb="24" eb="26">
      <t>ジカン</t>
    </rPh>
    <rPh sb="26" eb="27">
      <t>ミ</t>
    </rPh>
    <rPh sb="27" eb="29">
      <t>ケイカ</t>
    </rPh>
    <phoneticPr fontId="2"/>
  </si>
  <si>
    <t>00b</t>
    <phoneticPr fontId="2"/>
  </si>
  <si>
    <t>10b</t>
    <phoneticPr fontId="2"/>
  </si>
  <si>
    <t>0b</t>
    <phoneticPr fontId="2"/>
  </si>
  <si>
    <t>RPM_UNK</t>
    <phoneticPr fontId="2"/>
  </si>
  <si>
    <t>Valid + 400rpm &lt;= NE1 + 時間経過</t>
    <rPh sb="24" eb="26">
      <t>ジカン</t>
    </rPh>
    <rPh sb="26" eb="28">
      <t>ケイカ</t>
    </rPh>
    <phoneticPr fontId="2"/>
  </si>
  <si>
    <t>10b</t>
    <phoneticPr fontId="2"/>
  </si>
  <si>
    <t>1b</t>
    <phoneticPr fontId="2"/>
  </si>
  <si>
    <t>RPM_HI</t>
    <phoneticPr fontId="2"/>
  </si>
  <si>
    <t>Unknown</t>
    <phoneticPr fontId="2"/>
  </si>
  <si>
    <t>01b</t>
    <phoneticPr fontId="2"/>
  </si>
  <si>
    <t>**b</t>
    <phoneticPr fontId="2"/>
  </si>
  <si>
    <t>*b</t>
    <phoneticPr fontId="2"/>
  </si>
  <si>
    <t>Invalid + 時間未経過</t>
    <phoneticPr fontId="2"/>
  </si>
  <si>
    <t>10b</t>
    <phoneticPr fontId="2"/>
  </si>
  <si>
    <t>**b</t>
    <phoneticPr fontId="2"/>
  </si>
  <si>
    <t>Invalid + 時間経過</t>
    <phoneticPr fontId="2"/>
  </si>
  <si>
    <t>**b</t>
    <phoneticPr fontId="2"/>
  </si>
  <si>
    <t>RPM_HI</t>
    <phoneticPr fontId="2"/>
  </si>
  <si>
    <t>Invalid&amp;Unknown + 時間未経過</t>
    <phoneticPr fontId="2"/>
  </si>
  <si>
    <t>11b</t>
    <phoneticPr fontId="2"/>
  </si>
  <si>
    <t>**b</t>
    <phoneticPr fontId="2"/>
  </si>
  <si>
    <t>Invalid&amp;Unknown + 時間経過</t>
    <phoneticPr fontId="2"/>
  </si>
  <si>
    <t>11b</t>
    <phoneticPr fontId="2"/>
  </si>
  <si>
    <t>**b</t>
    <phoneticPr fontId="2"/>
  </si>
  <si>
    <t>OPW</t>
    <phoneticPr fontId="2"/>
  </si>
  <si>
    <t>WRN_FLSH</t>
    <phoneticPr fontId="2"/>
  </si>
  <si>
    <t>TT_ON</t>
    <phoneticPr fontId="2"/>
  </si>
  <si>
    <t>DLAY_STS</t>
    <phoneticPr fontId="2"/>
  </si>
  <si>
    <t>消灯要求(00b、01b)/
バルブチェック(10b)/
点滅要求(11b)</t>
    <rPh sb="0" eb="2">
      <t>ショウトウ</t>
    </rPh>
    <rPh sb="2" eb="4">
      <t>ヨウキュウ</t>
    </rPh>
    <rPh sb="29" eb="31">
      <t>テンメツ</t>
    </rPh>
    <rPh sb="31" eb="33">
      <t>ヨウキュウ</t>
    </rPh>
    <phoneticPr fontId="2"/>
  </si>
  <si>
    <t>00b,01b</t>
  </si>
  <si>
    <t>00b,01b</t>
    <phoneticPr fontId="2"/>
  </si>
  <si>
    <t>11b</t>
    <phoneticPr fontId="2"/>
  </si>
  <si>
    <t>**b</t>
    <phoneticPr fontId="2"/>
  </si>
  <si>
    <t>WRN</t>
    <phoneticPr fontId="2"/>
  </si>
  <si>
    <t>BC</t>
    <phoneticPr fontId="2"/>
  </si>
  <si>
    <t>○</t>
  </si>
  <si>
    <t>vd_g_AlertP_oilpreInit</t>
  </si>
  <si>
    <t>HW</t>
  </si>
  <si>
    <t>OP_SW</t>
    <phoneticPr fontId="2"/>
  </si>
  <si>
    <t>OPW</t>
  </si>
  <si>
    <t>ALERT_CH_P_OILPRE_WRN</t>
  </si>
  <si>
    <t>オイルプレッシャブザー判定</t>
    <rPh sb="11" eb="13">
      <t>ハンテイ</t>
    </rPh>
    <phoneticPr fontId="2"/>
  </si>
  <si>
    <t>00b,01b,10b</t>
    <phoneticPr fontId="2"/>
  </si>
  <si>
    <t>吹鳴要求無(00b、01b、11b)/
吹鳴要求有(11b)</t>
    <rPh sb="4" eb="5">
      <t>ナシ</t>
    </rPh>
    <rPh sb="20" eb="22">
      <t>スイメイ</t>
    </rPh>
    <rPh sb="22" eb="24">
      <t>ヨウキュウ</t>
    </rPh>
    <rPh sb="24" eb="25">
      <t>アリ</t>
    </rPh>
    <phoneticPr fontId="2"/>
  </si>
  <si>
    <t>REQ</t>
    <phoneticPr fontId="2"/>
  </si>
  <si>
    <t>-</t>
    <phoneticPr fontId="2"/>
  </si>
  <si>
    <t>-</t>
    <phoneticPr fontId="2"/>
  </si>
  <si>
    <t>-</t>
    <phoneticPr fontId="2"/>
  </si>
  <si>
    <t>OPTDLY</t>
    <phoneticPr fontId="2"/>
  </si>
  <si>
    <t>PREV_REQ</t>
    <phoneticPr fontId="2"/>
  </si>
  <si>
    <t>ON(0b)/
UNKNOWN(1b)</t>
    <phoneticPr fontId="2"/>
  </si>
  <si>
    <t>UNKNOWN/
ON</t>
    <phoneticPr fontId="2"/>
  </si>
  <si>
    <t>-/
断続</t>
    <rPh sb="0" eb="5">
      <t>ダンゾク</t>
    </rPh>
    <phoneticPr fontId="2"/>
  </si>
  <si>
    <t>ON</t>
    <phoneticPr fontId="2"/>
  </si>
  <si>
    <t>**b</t>
    <phoneticPr fontId="2"/>
  </si>
  <si>
    <t>Index</t>
  </si>
  <si>
    <t>RPM</t>
  </si>
  <si>
    <t>OPTDLY</t>
    <phoneticPr fontId="2"/>
  </si>
  <si>
    <t>ALERT_CH_P_OILPRE_BC</t>
  </si>
  <si>
    <t>MET1S34</t>
    <phoneticPr fontId="2"/>
  </si>
  <si>
    <t>-/
点滅</t>
    <phoneticPr fontId="2"/>
  </si>
  <si>
    <t>P_OILPRE-CSTD-0-MEF01-REQ01</t>
  </si>
  <si>
    <t>ON</t>
    <phoneticPr fontId="2"/>
  </si>
  <si>
    <t>ON(油圧警告灯)</t>
    <phoneticPr fontId="2"/>
  </si>
  <si>
    <t>TT(油圧警告灯)</t>
    <phoneticPr fontId="2"/>
  </si>
  <si>
    <t>-/
P_OILPRE-CSTD-0-MEF01-REQ01</t>
    <phoneticPr fontId="2"/>
  </si>
  <si>
    <t>REQ01</t>
    <phoneticPr fontId="2"/>
  </si>
  <si>
    <t>点滅</t>
  </si>
  <si>
    <t>要求有り</t>
  </si>
  <si>
    <t xml:space="preserve"> </t>
    <phoneticPr fontId="2"/>
  </si>
  <si>
    <t>WRN_OFF</t>
  </si>
  <si>
    <t>WRN_OFF</t>
    <phoneticPr fontId="2"/>
  </si>
  <si>
    <t>***b</t>
  </si>
  <si>
    <t>WRN_OFF</t>
    <phoneticPr fontId="2"/>
  </si>
  <si>
    <t>OP_SW</t>
    <phoneticPr fontId="2"/>
  </si>
  <si>
    <t>PREV_REQ</t>
    <phoneticPr fontId="2"/>
  </si>
  <si>
    <t>×</t>
  </si>
  <si>
    <t>OPTDLY</t>
    <phoneticPr fontId="2"/>
  </si>
  <si>
    <t>ALERT_CH_P_OILPRE_BC</t>
    <phoneticPr fontId="2"/>
  </si>
  <si>
    <t>RPM_UNK(00b)/
RPM_LO(01b)/
RPM_HI(10b)</t>
    <phoneticPr fontId="2"/>
  </si>
  <si>
    <t>RPM_OFF(0b)/
RPM_ON(1b)</t>
    <phoneticPr fontId="2"/>
  </si>
  <si>
    <t>※IG-ONを前提とする</t>
    <rPh sb="7" eb="9">
      <t>ゼンテイ</t>
    </rPh>
    <phoneticPr fontId="2"/>
  </si>
  <si>
    <t>※2：状態遷移図(TT/PD)</t>
    <rPh sb="3" eb="5">
      <t>ジョウタイ</t>
    </rPh>
    <rPh sb="5" eb="8">
      <t>センイズ</t>
    </rPh>
    <phoneticPr fontId="2"/>
  </si>
  <si>
    <t>***b</t>
    <phoneticPr fontId="2"/>
  </si>
  <si>
    <t>UNKNOWN/
TT_ON/
WRN_FLSH/
WRN_ON/
WRN_OFF</t>
    <phoneticPr fontId="2"/>
  </si>
  <si>
    <t>1**b</t>
    <phoneticPr fontId="2"/>
  </si>
  <si>
    <r>
      <t xml:space="preserve">TT_ON(000b)/
</t>
    </r>
    <r>
      <rPr>
        <sz val="11"/>
        <rFont val="ＭＳ Ｐゴシック"/>
        <family val="3"/>
        <charset val="128"/>
        <scheme val="minor"/>
      </rPr>
      <t>WRN_ON(001b)/
WRN_FLSH(010b)/
WRN_OFF(011b)/
未定義(100b～110b)/
UNKNOWN(111b)</t>
    </r>
    <rPh sb="58" eb="61">
      <t>ミテイギ</t>
    </rPh>
    <phoneticPr fontId="2"/>
  </si>
  <si>
    <t>Valid(00b)/
Unknown(01b)/
Invalid(10b)/
Invalid&amp;Unknown(11b)</t>
    <phoneticPr fontId="2"/>
  </si>
  <si>
    <t>RPM_LO</t>
    <phoneticPr fontId="2"/>
  </si>
  <si>
    <t>油圧SW。JIRA:METHUD800B-6568</t>
    <rPh sb="0" eb="2">
      <t>ユアツ</t>
    </rPh>
    <phoneticPr fontId="2"/>
  </si>
  <si>
    <t>TT(停車警告灯)</t>
    <phoneticPr fontId="2"/>
  </si>
  <si>
    <t>OP_SW</t>
    <phoneticPr fontId="2"/>
  </si>
  <si>
    <t>RPM</t>
    <phoneticPr fontId="2"/>
  </si>
  <si>
    <t>ORMOPSINH/
MOPSINH</t>
    <phoneticPr fontId="2"/>
  </si>
  <si>
    <t>INACT</t>
  </si>
  <si>
    <t xml:space="preserve">RPM_HI </t>
  </si>
  <si>
    <t>RPM_LO</t>
    <phoneticPr fontId="2"/>
  </si>
  <si>
    <t>許可</t>
    <rPh sb="0" eb="2">
      <t>キョカ</t>
    </rPh>
    <phoneticPr fontId="2"/>
  </si>
  <si>
    <t>禁止</t>
    <rPh sb="0" eb="2">
      <t>キンシ</t>
    </rPh>
    <phoneticPr fontId="2"/>
  </si>
  <si>
    <t>状態</t>
    <rPh sb="0" eb="2">
      <t>ジョウタイ</t>
    </rPh>
    <phoneticPr fontId="2"/>
  </si>
  <si>
    <t>イベント</t>
    <phoneticPr fontId="2"/>
  </si>
  <si>
    <t>UNKNOWN</t>
    <phoneticPr fontId="2"/>
  </si>
  <si>
    <t>WRN_OFF</t>
    <phoneticPr fontId="2"/>
  </si>
  <si>
    <t>状態遷移表(TT/PD)</t>
    <rPh sb="0" eb="2">
      <t>ジョウタイ</t>
    </rPh>
    <rPh sb="2" eb="4">
      <t>センイ</t>
    </rPh>
    <rPh sb="4" eb="5">
      <t>ヒョウ</t>
    </rPh>
    <phoneticPr fontId="2"/>
  </si>
  <si>
    <t>ACT以外(0b)/
ACT(1b)</t>
    <rPh sb="3" eb="5">
      <t>イガイ</t>
    </rPh>
    <phoneticPr fontId="2"/>
  </si>
  <si>
    <t>MSE社本</t>
    <rPh sb="3" eb="5">
      <t>シャモト</t>
    </rPh>
    <phoneticPr fontId="2"/>
  </si>
  <si>
    <t>1000ms未経過(0b)/
1000ms経過(1b)</t>
    <rPh sb="6" eb="7">
      <t>ミ</t>
    </rPh>
    <rPh sb="7" eb="9">
      <t>ケイカ</t>
    </rPh>
    <rPh sb="21" eb="23">
      <t>ケイカ</t>
    </rPh>
    <phoneticPr fontId="2"/>
  </si>
  <si>
    <t>IG</t>
  </si>
  <si>
    <t>PDC1G01</t>
  </si>
  <si>
    <t>IGP_PDC</t>
    <phoneticPr fontId="2"/>
  </si>
  <si>
    <t>吹鳴、点滅、PD表示終了(0b)/
吹鳴、点滅、PD表示継続(1b)</t>
    <rPh sb="0" eb="2">
      <t>スイメイ</t>
    </rPh>
    <rPh sb="3" eb="5">
      <t>テンメツ</t>
    </rPh>
    <rPh sb="8" eb="10">
      <t>ヒョウジ</t>
    </rPh>
    <rPh sb="10" eb="12">
      <t>シュウリョウ</t>
    </rPh>
    <rPh sb="28" eb="30">
      <t>ケイゾク</t>
    </rPh>
    <phoneticPr fontId="2"/>
  </si>
  <si>
    <t>吹鳴要求無 + 終了 + 400rpm未満 + Dlay未経過 + 前回：ON</t>
  </si>
  <si>
    <t>吹鳴要求無 + 終了 + 400rpm未満 + Dlay未経過 + 前回：UNKNOWN</t>
  </si>
  <si>
    <t>吹鳴要求無 + 終了 + 400rpm未満 + Dlay経過 + 前回：ON</t>
  </si>
  <si>
    <t>吹鳴要求無 + 終了 + 400rpm未満 + Dlay経過 + 前回：UNKNOWN</t>
  </si>
  <si>
    <t>吹鳴要求無 + 終了 + 400rpm以上が継続 + Dlay未経過 + 前回：ON</t>
  </si>
  <si>
    <t>吹鳴要求無 + 終了 + 400rpm以上が継続 + Dlay未経過 + 前回：UNKNOWN</t>
  </si>
  <si>
    <t>吹鳴要求無 + 終了 + 400rpm以上が継続 + Dlay経過 + 前回：ON</t>
  </si>
  <si>
    <t>吹鳴要求無 + 終了 + 400rpm以上が継続 + Dlay経過 + 前回：UNKNOWN</t>
  </si>
  <si>
    <t>0b</t>
    <phoneticPr fontId="2"/>
  </si>
  <si>
    <t>1b</t>
    <phoneticPr fontId="2"/>
  </si>
  <si>
    <t>*b</t>
  </si>
  <si>
    <t>吹鳴要求有 + 終了 + * + * + *</t>
    <phoneticPr fontId="2"/>
  </si>
  <si>
    <t>*b</t>
    <phoneticPr fontId="2"/>
  </si>
  <si>
    <t>消灯要求 + 終了 + INACT + * + * + * + *</t>
  </si>
  <si>
    <t>消灯要求 + 終了 + ACT + NE未成立 + 許可 + * + 前回TT_ON</t>
  </si>
  <si>
    <t>消灯要求 + 終了 + ACT + NE未成立 + 許可 + * + 前回WRN_ON</t>
  </si>
  <si>
    <t>消灯要求 + 終了 + ACT + NE未成立 + 禁止 + * + 前回TT_ON</t>
  </si>
  <si>
    <t>消灯要求 + 終了 + ACT + NE未成立 + 禁止 + * + 前回WRN_ON</t>
  </si>
  <si>
    <t>消灯要求 + 終了 + ACT + NE未成立 + * + * + 前回WRN_FLSH</t>
  </si>
  <si>
    <t>消灯要求 + 終了 + ACT + NE未成立 + * + * + 前回WRN_OFF</t>
  </si>
  <si>
    <t>消灯要求 + 終了 + ACT + NE未成立 + * + * + 前回UNKNOWN</t>
  </si>
  <si>
    <t>消灯要求 + 終了 + ACT + NE200rom未満 + 許可 + * + 前回TT_ON</t>
  </si>
  <si>
    <t>消灯要求 + 終了 + ACT + NE200rom未満 + 許可 + * + 前回WRN_ON</t>
  </si>
  <si>
    <t>消灯要求 + 終了 + ACT + NE200rom未満 + 許可 + * + 前回WRN_FLSH</t>
  </si>
  <si>
    <t>消灯要求 + 終了 + ACT + NE200rom未満 + 許可 + * + 前回WRN_OFF</t>
  </si>
  <si>
    <t>消灯要求 + 終了 + ACT + NE200rom未満 + 許可 + * + 前回UNKNOWN</t>
  </si>
  <si>
    <t>消灯要求 + 終了 + ACT + NE200rom未満 + 禁止 + * + 前回TT_ON</t>
  </si>
  <si>
    <t>消灯要求 + 終了 + ACT + NE200rom未満 + 禁止 + * + 前回WRN_ON</t>
  </si>
  <si>
    <t>消灯要求 + 終了 + ACT + NE200rom未満 + 禁止 + * + 前回WRN_FLSH</t>
  </si>
  <si>
    <t>消灯要求 + 終了 + ACT + NE200rom未満 + 禁止 + * + 前回UNKNOWN</t>
  </si>
  <si>
    <t>消灯要求 + 終了 + ACT + NE400rpm10秒以上経過 + 許可 + ディレイ未経過 + 前回TT_ON</t>
  </si>
  <si>
    <t>消灯要求 + 終了 + ACT + NE400rpm10秒以上経過 + 許可 + ディレイ未経過 + 前回WRN_ON</t>
  </si>
  <si>
    <t>消灯要求 + 終了 + ACT + NE400rpm10秒以上経過 + 許可 + ディレイ未経過 + 前回WRN_FLSH</t>
  </si>
  <si>
    <t>消灯要求 + 終了 + ACT + NE400rpm10秒以上経過 + 許可 + ディレイ未経過 + 前回WRN_OFF</t>
  </si>
  <si>
    <t>消灯要求 + 終了 + ACT + NE400rpm10秒以上経過 + 許可 + ディレイ未経過 + 前回UNKNOWN</t>
  </si>
  <si>
    <t>消灯要求 + 終了 + ACT + NE400rpm10秒以上経過 + 許可 + ディレイ経過 + *</t>
  </si>
  <si>
    <t>消灯要求 + 終了 + ACT + NE400rpm10秒以上経過 + 禁止 + ディレイ未経過 + 前回TT_ON</t>
  </si>
  <si>
    <t>消灯要求 + 終了 + ACT + NE400rpm10秒以上経過 + 禁止 + ディレイ未経過 + 前回WRN_ON</t>
  </si>
  <si>
    <t>消灯要求 + 終了 + ACT + NE400rpm10秒以上経過 + 禁止 + ディレイ未経過 + 前回WRN_FLSH</t>
  </si>
  <si>
    <t>消灯要求 + 終了 + ACT + NE400rpm10秒以上経過 + 禁止 + ディレイ未経過 + 前回WRN_OFF</t>
  </si>
  <si>
    <t>消灯要求 + 終了 + ACT + NE400rpm10秒以上経過 + 禁止 + ディレイ未経過 + 前回UNKNOWN</t>
  </si>
  <si>
    <t xml:space="preserve">消灯要求 + 終了 + ACT + NE400rpm10秒以上経過 + 禁止 + ディレイ経過 + * </t>
  </si>
  <si>
    <t>バルブチェック + 終了 + INACT + * + * + * + *</t>
  </si>
  <si>
    <t>バルブチェック + 終了 + ACT + NE未成立 + 許可 + * + 前回TT_ON</t>
  </si>
  <si>
    <t>バルブチェック + 終了 + ACT + NE未成立 + 許可 + * + 前回WRN_ON</t>
  </si>
  <si>
    <t>バルブチェック + 終了 + ACT + NE未成立 + 禁止 + * + 前回TT_ON</t>
  </si>
  <si>
    <t>バルブチェック + 終了 + ACT + NE未成立 + 禁止 + * + 前回WRN_ON</t>
  </si>
  <si>
    <t>バルブチェック + 終了 + ACT + NE未成立 + * + * + 前回WRN_FLSH</t>
  </si>
  <si>
    <t>バルブチェック + 終了 + ACT + NE未成立 + * + * + 前回UNKNOWN</t>
  </si>
  <si>
    <t>バルブチェック + 終了 + ACT + NE200rom未満 + 許可 + * + 前回TT_ON</t>
  </si>
  <si>
    <t>バルブチェック + 終了 + ACT + NE200rom未満 + 許可 + * + 前回WRN_ON</t>
  </si>
  <si>
    <t>バルブチェック + 終了 + ACT + NE200rom未満 + 許可 + * + 前回WRN_FLSH</t>
  </si>
  <si>
    <t>バルブチェック + 終了 + ACT + NE200rom未満 + 許可 + * + 前回UNKNOWN</t>
  </si>
  <si>
    <t>バルブチェック + 終了 + ACT + NE200rom未満 + 禁止 + * + 前回TT_ON</t>
  </si>
  <si>
    <t>バルブチェック + 終了 + ACT + NE200rom未満 + 禁止 + * + 前回WRN_ON</t>
  </si>
  <si>
    <t>バルブチェック + 終了 + ACT + NE200rom未満 + 禁止 + * + 前回WRN_FLSH</t>
  </si>
  <si>
    <t>バルブチェック + 終了 + ACT + NE200rom未満 + 禁止 + * + 前回UNKNOWN</t>
  </si>
  <si>
    <t>バルブチェック + 終了 + ACT + NE400rpm10秒以上経過 + 許可 + ディレイ未経過 + 前回TT_ON</t>
  </si>
  <si>
    <t>バルブチェック + 終了 + ACT + NE400rpm10秒以上経過 + 許可 + ディレイ未経過 + 前回WRN_ON</t>
  </si>
  <si>
    <t>バルブチェック + 終了 + ACT + NE400rpm10秒以上経過 + 許可 + ディレイ未経過 + 前回WRN_FLSH</t>
  </si>
  <si>
    <t>バルブチェック + 終了 + ACT + NE400rpm10秒以上経過 + 許可 + ディレイ未経過 + 前回WRN_OFF</t>
  </si>
  <si>
    <t>バルブチェック + 終了 + ACT + NE400rpm10秒以上経過 + 許可 + ディレイ未経過 + 前回UNKNOWN</t>
  </si>
  <si>
    <t>バルブチェック + 終了 + ACT + NE400rpm10秒以上経過 + 許可 + ディレイ経過 + *</t>
  </si>
  <si>
    <t>バルブチェック + 終了 + ACT + NE400rpm10秒以上経過 + 禁止 + ディレイ未経過 + 前回TT_ON</t>
  </si>
  <si>
    <t>バルブチェック + 終了 + ACT + NE400rpm10秒以上経過 + 禁止 + ディレイ未経過 + 前回WRN_ON</t>
  </si>
  <si>
    <t>バルブチェック + 終了 + ACT + NE400rpm10秒以上経過 + 禁止 + ディレイ未経過 + 前回WRN_FLSH</t>
  </si>
  <si>
    <t>バルブチェック + 終了 + ACT + NE400rpm10秒以上経過 + 禁止 + ディレイ未経過 + 前回WRN_OFF</t>
  </si>
  <si>
    <t>バルブチェック + 終了 + ACT + NE400rpm10秒以上経過 + 禁止 + ディレイ未経過 + 前回UNKNOWN</t>
  </si>
  <si>
    <t xml:space="preserve">バルブチェック + 終了 + ACT + NE400rpm10秒以上経過 + 禁止 + ディレイ経過 + * </t>
  </si>
  <si>
    <t>点滅要求 + 終了 + * + * + * + * + *</t>
  </si>
  <si>
    <t>IG-OFF</t>
  </si>
  <si>
    <t>消灯要求 + 継続 + INACT + * + * + * + *</t>
  </si>
  <si>
    <t>消灯要求 + 継続 + ACT + NE未成立 + 許可 + * + 前回TT_ON</t>
  </si>
  <si>
    <t>消灯要求 + 継続 + ACT + NE未成立 + 許可 + * + 前回WRN_ON</t>
  </si>
  <si>
    <t>消灯要求 + 継続 + ACT + NE未成立 + 禁止 + * + 前回TT_ON</t>
  </si>
  <si>
    <t>消灯要求 + 継続 + ACT + NE未成立 + 禁止 + * + 前回WRN_ON</t>
  </si>
  <si>
    <t>消灯要求 + 継続 + ACT + NE未成立 + * + * + 前回WRN_FLSH</t>
  </si>
  <si>
    <t>消灯要求 + 継続 + ACT + NE未成立 + * + * + 前回WRN_OFF</t>
  </si>
  <si>
    <t>消灯要求 + 継続 + ACT + NE未成立 + * + * + 前回UNKNOWN</t>
  </si>
  <si>
    <t>消灯要求 + 継続 + ACT + NE200rom未満 + 許可 + * + 前回TT_ON</t>
  </si>
  <si>
    <t>消灯要求 + 継続 + ACT + NE200rom未満 + 許可 + * + 前回WRN_ON</t>
  </si>
  <si>
    <t>消灯要求 + 継続 + ACT + NE200rom未満 + 許可 + * + 前回WRN_FLSH</t>
  </si>
  <si>
    <t>消灯要求 + 継続 + ACT + NE200rom未満 + 許可 + * + 前回WRN_OFF</t>
  </si>
  <si>
    <t>消灯要求 + 継続 + ACT + NE200rom未満 + 許可 + * + 前回UNKNOWN</t>
  </si>
  <si>
    <t>消灯要求 + 継続 + ACT + NE200rom未満 + 禁止 + * + 前回TT_ON</t>
  </si>
  <si>
    <t>消灯要求 + 継続 + ACT + NE200rom未満 + 禁止 + * + 前回WRN_ON</t>
  </si>
  <si>
    <t>消灯要求 + 継続 + ACT + NE200rom未満 + 禁止 + * + 前回WRN_FLSH</t>
  </si>
  <si>
    <t>消灯要求 + 継続 + ACT + NE200rom未満 + 禁止 + * + 前回UNKNOWN</t>
  </si>
  <si>
    <t>消灯要求 + 継続 + ACT + NE400rpm10秒以上経過 + 許可 + ディレイ未経過 + 前回TT_ON</t>
  </si>
  <si>
    <t>消灯要求 + 継続 + ACT + NE400rpm10秒以上経過 + 許可 + ディレイ未経過 + 前回WRN_ON</t>
  </si>
  <si>
    <t>消灯要求 + 継続 + ACT + NE400rpm10秒以上経過 + 許可 + ディレイ未経過 + 前回WRN_FLSH</t>
  </si>
  <si>
    <t>消灯要求 + 継続 + ACT + NE400rpm10秒以上経過 + 許可 + ディレイ未経過 + 前回WRN_OFF</t>
  </si>
  <si>
    <t>消灯要求 + 継続 + ACT + NE400rpm10秒以上経過 + 許可 + ディレイ未経過 + 前回UNKNOWN</t>
  </si>
  <si>
    <t>消灯要求 + 継続 + ACT + NE400rpm10秒以上経過 + 許可 + ディレイ経過 + *</t>
  </si>
  <si>
    <t>消灯要求 + 継続 + ACT + NE400rpm10秒以上経過 + 禁止 + ディレイ未経過 + 前回TT_ON</t>
  </si>
  <si>
    <t>消灯要求 + 継続 + ACT + NE400rpm10秒以上経過 + 禁止 + ディレイ未経過 + 前回WRN_ON</t>
  </si>
  <si>
    <t>消灯要求 + 継続 + ACT + NE400rpm10秒以上経過 + 禁止 + ディレイ未経過 + 前回WRN_FLSH</t>
  </si>
  <si>
    <t>消灯要求 + 継続 + ACT + NE400rpm10秒以上経過 + 禁止 + ディレイ未経過 + 前回WRN_OFF</t>
  </si>
  <si>
    <t>消灯要求 + 継続 + ACT + NE400rpm10秒以上経過 + 禁止 + ディレイ未経過 + 前回UNKNOWN</t>
  </si>
  <si>
    <t xml:space="preserve">消灯要求 + 継続 + ACT + NE400rpm10秒以上経過 + 禁止 + ディレイ経過 + * </t>
  </si>
  <si>
    <t>バルブチェック + 継続 + INACT + * + * + * + *</t>
  </si>
  <si>
    <t>バルブチェック + 継続 + ACT + NE未成立 + 許可 + * + 前回TT_ON</t>
  </si>
  <si>
    <t>バルブチェック + 継続 + ACT + NE未成立 + 許可 + * + 前回WRN_ON</t>
  </si>
  <si>
    <t>バルブチェック + 継続 + ACT + NE未成立 + 禁止 + * + 前回TT_ON</t>
  </si>
  <si>
    <t>バルブチェック + 継続 + ACT + NE未成立 + 禁止 + * + 前回WRN_ON</t>
  </si>
  <si>
    <t>バルブチェック + 継続 + ACT + NE未成立 + * + * + 前回WRN_FLSH</t>
  </si>
  <si>
    <t>バルブチェック + 継続 + ACT + NE未成立 + * + * + 前回UNKNOWN</t>
  </si>
  <si>
    <t>バルブチェック + 継続 + ACT + NE200rom未満 + 許可 + * + 前回TT_ON</t>
  </si>
  <si>
    <t>バルブチェック + 継続 + ACT + NE200rom未満 + 許可 + * + 前回WRN_ON</t>
  </si>
  <si>
    <t>バルブチェック + 継続 + ACT + NE200rom未満 + 許可 + * + 前回WRN_FLSH</t>
  </si>
  <si>
    <t>バルブチェック + 継続 + ACT + NE200rom未満 + 許可 + * + 前回UNKNOWN</t>
  </si>
  <si>
    <t>バルブチェック + 継続 + ACT + NE200rom未満 + 禁止 + * + 前回TT_ON</t>
  </si>
  <si>
    <t>バルブチェック + 継続 + ACT + NE200rom未満 + 禁止 + * + 前回WRN_ON</t>
  </si>
  <si>
    <t>バルブチェック + 継続 + ACT + NE200rom未満 + 禁止 + * + 前回WRN_FLSH</t>
  </si>
  <si>
    <t>バルブチェック + 継続 + ACT + NE200rom未満 + 禁止 + * + 前回UNKNOWN</t>
  </si>
  <si>
    <t>バルブチェック + 継続 + ACT + NE400rpm10秒以上経過 + 許可 + ディレイ未経過 + 前回TT_ON</t>
  </si>
  <si>
    <t>バルブチェック + 継続 + ACT + NE400rpm10秒以上経過 + 許可 + ディレイ未経過 + 前回WRN_ON</t>
  </si>
  <si>
    <t>バルブチェック + 継続 + ACT + NE400rpm10秒以上経過 + 許可 + ディレイ未経過 + 前回WRN_FLSH</t>
  </si>
  <si>
    <t>バルブチェック + 継続 + ACT + NE400rpm10秒以上経過 + 許可 + ディレイ未経過 + 前回WRN_OFF</t>
  </si>
  <si>
    <t>バルブチェック + 継続 + ACT + NE400rpm10秒以上経過 + 許可 + ディレイ未経過 + 前回UNKNOWN</t>
  </si>
  <si>
    <t>バルブチェック + 継続 + ACT + NE400rpm10秒以上経過 + 許可 + ディレイ経過 + *</t>
  </si>
  <si>
    <t>バルブチェック + 継続 + ACT + NE400rpm10秒以上経過 + 禁止 + ディレイ未経過 + 前回TT_ON</t>
  </si>
  <si>
    <t>バルブチェック + 継続 + ACT + NE400rpm10秒以上経過 + 禁止 + ディレイ未経過 + 前回WRN_ON</t>
  </si>
  <si>
    <t>バルブチェック + 継続 + ACT + NE400rpm10秒以上経過 + 禁止 + ディレイ未経過 + 前回WRN_FLSH</t>
  </si>
  <si>
    <t>バルブチェック + 継続 + ACT + NE400rpm10秒以上経過 + 禁止 + ディレイ未経過 + 前回WRN_OFF</t>
  </si>
  <si>
    <t>バルブチェック + 継続 + ACT + NE400rpm10秒以上経過 + 禁止 + ディレイ未経過 + 前回UNKNOWN</t>
  </si>
  <si>
    <t xml:space="preserve">バルブチェック + 継続 + ACT + NE400rpm10秒以上経過 + 禁止 + ディレイ経過 + * </t>
  </si>
  <si>
    <t>点滅要求 + 継続* + * + * + * + * + *</t>
  </si>
  <si>
    <t>吹鳴要求無 + 継続 + 400rpm未満 + Dlay未経過 + 前回：ON</t>
  </si>
  <si>
    <t>吹鳴要求無 + 継続 + 400rpm未満 + Dlay未経過 + 前回：UNKNOWN</t>
  </si>
  <si>
    <t>吹鳴要求無 + 継続 + 400rpm未満 + Dlay経過 + 前回：ON</t>
  </si>
  <si>
    <t>吹鳴要求無 + 継続 + 400rpm未満 + Dlay経過 + 前回：UNKNOWN</t>
  </si>
  <si>
    <t>吹鳴要求無 + 継続 + 400rpm以上が継続 + Dlay未経過 + 前回：ON</t>
  </si>
  <si>
    <t>吹鳴要求無 + 継続 + 400rpm以上が継続 + Dlay未経過 + 前回：UNKNOWN</t>
  </si>
  <si>
    <t>吹鳴要求無 + 継続 + 400rpm以上が継続 + Dlay経過 + 前回：ON</t>
  </si>
  <si>
    <t>吹鳴要求無 + 継続 + 400rpm以上が継続 + Dlay経過 + 前回：UNKNOWN</t>
  </si>
  <si>
    <t>吹鳴要求有 + 継続 + * + * + *</t>
    <phoneticPr fontId="2"/>
  </si>
  <si>
    <t xml:space="preserve">    {</t>
  </si>
  <si>
    <t>終了</t>
    <rPh sb="0" eb="2">
      <t>シュウリョウ</t>
    </rPh>
    <phoneticPr fontId="2"/>
  </si>
  <si>
    <t>開始</t>
    <rPh sb="0" eb="2">
      <t>カイシ</t>
    </rPh>
    <phoneticPr fontId="2"/>
  </si>
  <si>
    <t>１000ms経過</t>
    <rPh sb="6" eb="8">
      <t>ケイカ</t>
    </rPh>
    <phoneticPr fontId="2"/>
  </si>
  <si>
    <t>FLASH_1000_D80_ON(停車警告灯)</t>
    <phoneticPr fontId="2"/>
  </si>
  <si>
    <t>ON(油圧警告灯),FLASH_1000_D80_ON(停車警告灯)</t>
    <phoneticPr fontId="2"/>
  </si>
  <si>
    <t>FLASH_400_D50_ON(油圧警告灯),FLASH_1000_D80_ON(停車警告灯)</t>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</si>
  <si>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</si>
  <si>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</si>
  <si>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B_OILPL_SIG</t>
    <phoneticPr fontId="2"/>
  </si>
  <si>
    <t>IGP_PDC_SIG</t>
    <phoneticPr fontId="2"/>
  </si>
  <si>
    <t>MOPSINH_SIG/
OPLMPMSK_SIG</t>
    <phoneticPr fontId="2"/>
  </si>
  <si>
    <t>IGP_PDC_SIG</t>
    <phoneticPr fontId="2"/>
  </si>
  <si>
    <t>B_OILPL_SIG</t>
    <phoneticPr fontId="2"/>
  </si>
  <si>
    <t>MOPSINH_SIG/OPLMPMSK_SIG</t>
    <phoneticPr fontId="2"/>
  </si>
  <si>
    <t>P_OILPRE-CSTD-0-BZR01-REQ01</t>
  </si>
  <si>
    <t>-</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</si>
  <si>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</si>
  <si>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</si>
  <si>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    }</t>
  </si>
  <si>
    <t>};</t>
  </si>
  <si>
    <t>https://aip01.dndev.net/svn/aip/tmcapp/sd/evidence/trunk/02_Design/01_Vom/Alert/03_Component/alert_design.pptx</t>
    <phoneticPr fontId="2"/>
  </si>
  <si>
    <t>5.5.0</t>
  </si>
  <si>
    <t>DTPH Glen</t>
  </si>
  <si>
    <t>19PFv3 CV内部結合1対応 (流用元：alert_P_OILPRE-CSTD-0-03-E-C0.xlsx)
[Matrix]シート
・対象仕様書、ロケーション変更
[Config_IF]シート
・u1_g_AlertOilpreSw(void)のコンフィグ関数の削除
[Reference]シート
・キャプチャ更新
・じか線入力の補足内容を更新</t>
  </si>
  <si>
    <t>承認欄 [DT]</t>
    <phoneticPr fontId="2"/>
  </si>
  <si>
    <t>承認者</t>
    <phoneticPr fontId="2"/>
  </si>
  <si>
    <t>1.0.0</t>
  </si>
  <si>
    <t>新規作成(流用元：alert_P_OILPRE-CSTD-0-03-B-C0.xlsx)
840B CV対応
[Matrix]シート
・対象仕様書
・ロケーション修正
[Reference]シート
・各キャプチャ画像を840B CV仕様書の画像に変更
・通信途絶時間の変更をコメントで記載</t>
  </si>
  <si>
    <t>大藤</t>
  </si>
  <si>
    <t>1.1.0</t>
  </si>
  <si>
    <t>840B ジカ線判定追加対応
[Matrix]シート
・ロケーション修正
[Config_IF]シート
・u1_g_AlertOilpreSw()を追加
[Reference]シート
・吹き出しコメント追記</t>
  </si>
  <si>
    <t>永原</t>
  </si>
  <si>
    <t>1.2.0</t>
  </si>
  <si>
    <t>面企画#2 1A対応 (流用元：alert_P_OILPRE-CSTD-0-03-C-C0.xlsx)
・設計書のリビジョンをRev20に更新
[Matrix]シート
・対象仕様書、ロケーション変更
[WRN]シート
・B_OILPL_SIG=11b時、REQ=WRN_FLSHのパターンについて、IGP_PDC_SIG=1bの条件を追加
[Reference]シート
・キャプチャ更新
・オイルプレッシャ警告判定　REQ, 振る舞い 変更</t>
  </si>
  <si>
    <t>大野</t>
  </si>
  <si>
    <t>1.3.0</t>
  </si>
  <si>
    <t>1.3.1</t>
  </si>
  <si>
    <t>DTPH JM</t>
  </si>
  <si>
    <t>MET-P_OILPRE-CSTD-0-05-A-C0.xlsm</t>
  </si>
  <si>
    <t>https://aip01.dndev.net/svn/met/toyota/std/rd/spec/19PFver3/tags/00.Product/v4.12.d/</t>
  </si>
  <si>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</si>
  <si>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</si>
  <si>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</si>
  <si>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</si>
  <si>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</si>
  <si>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</si>
  <si>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</si>
  <si>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</si>
  <si>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</si>
  <si>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</si>
  <si>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</si>
  <si>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</si>
  <si>
    <t>&lt;OS確認印&gt;</t>
    <rPh sb="3" eb="6">
      <t>カクニンイン</t>
    </rPh>
    <rPh sb="6" eb="7">
      <t>ケンイン</t>
    </rPh>
    <phoneticPr fontId="2"/>
  </si>
  <si>
    <t>&lt;OS検討印&gt;</t>
    <rPh sb="3" eb="5">
      <t>ケントウ</t>
    </rPh>
    <rPh sb="5" eb="6">
      <t>イン</t>
    </rPh>
    <phoneticPr fontId="2"/>
  </si>
  <si>
    <t>品質総点検(R4)：Alert設計書の修正対応
ファイル名の変更（変更前：alert_P_OILPRE-CSTD-0-03-F-C0.xlsx
[Matrix]シート
・対象仕様書の変更
・ロケーションの変更
[Reference]シート
・マクロ定義の補足情報の追加
→対象マクロ：
ALERT_P_OILPRE_RXSTAT_**
ALERT_P_OILPRE_THRSH_EHV_ECO
ALERT_P_OILPRE_JDG_NUM
[Reference2(RPM)]シート
・マクロ定義の補足情報の追加
→対象マクロ：
ALERT_P_OILPRE_RPM_**</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</si>
</sst>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quot;b&quot;"/>
  </numFmts>
  <fonts count="3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2"/>
      <charset val="128"/>
    </font>
    <font>
      <sz val="11"/>
      <color indexed="81"/>
      <name val="ＭＳ Ｐゴシック"/>
      <family val="3"/>
      <charset val="128"/>
    </font>
    <font>
      <sz val="11"/>
      <color rgb="FF000000"/>
      <name val="Calibri"/>
      <family val="2"/>
    </font>
    <font>
      <sz val="11"/>
      <color theme="0" tint="-0.499984740745262"/>
      <name val="Calibri"/>
      <family val="2"/>
    </font>
    <font>
      <b/>
      <sz val="11"/>
      <color indexed="81"/>
      <name val="ＭＳ Ｐゴシック"/>
      <family val="3"/>
      <charset val="128"/>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32">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rgb="FF9FAAFF"/>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0" tint="-0.14999847407452621"/>
        <bgColor indexed="64"/>
      </patternFill>
    </fill>
  </fills>
  <borders count="10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double">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diagonal/>
    </border>
    <border>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style="medium">
        <color indexed="64"/>
      </left>
      <right/>
      <top style="double">
        <color indexed="64"/>
      </top>
      <bottom/>
      <diagonal/>
    </border>
    <border>
      <left/>
      <right style="medium">
        <color indexed="64"/>
      </right>
      <top style="double">
        <color indexed="64"/>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style="medium">
        <color indexed="64"/>
      </top>
      <bottom/>
      <diagonal/>
    </border>
    <border>
      <left/>
      <right style="thin">
        <color indexed="64"/>
      </right>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1" fillId="0" borderId="0">
      <alignment vertical="center"/>
    </xf>
    <xf numFmtId="0" fontId="20" fillId="0" borderId="0">
      <alignment vertical="center"/>
    </xf>
    <xf numFmtId="0" fontId="20" fillId="0" borderId="0">
      <alignment vertical="center"/>
    </xf>
  </cellStyleXfs>
  <cellXfs count="43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12" borderId="23" xfId="0" applyFill="1" applyBorder="1">
      <alignment vertical="center"/>
    </xf>
    <xf numFmtId="0" fontId="0" fillId="14" borderId="31" xfId="0" applyFill="1" applyBorder="1">
      <alignment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2" borderId="15" xfId="0" applyFill="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62" xfId="0" applyBorder="1" applyAlignment="1">
      <alignment horizontal="center" vertical="center"/>
    </xf>
    <xf numFmtId="0" fontId="0" fillId="0" borderId="27" xfId="0" quotePrefix="1" applyBorder="1">
      <alignment vertical="center"/>
    </xf>
    <xf numFmtId="0" fontId="0" fillId="0" borderId="7" xfId="0" quotePrefix="1" applyBorder="1">
      <alignment vertical="center"/>
    </xf>
    <xf numFmtId="0" fontId="0" fillId="0" borderId="2" xfId="0" applyBorder="1" applyAlignment="1">
      <alignment vertical="center" wrapText="1"/>
    </xf>
    <xf numFmtId="0" fontId="0" fillId="0" borderId="27" xfId="0" applyBorder="1" applyAlignment="1">
      <alignment vertical="center" wrapText="1"/>
    </xf>
    <xf numFmtId="0" fontId="0" fillId="0" borderId="16" xfId="0" applyBorder="1" applyAlignment="1">
      <alignment vertical="center" wrapText="1"/>
    </xf>
    <xf numFmtId="0" fontId="16" fillId="0" borderId="17" xfId="0" applyFont="1" applyBorder="1" applyAlignment="1">
      <alignment vertical="center" wrapText="1"/>
    </xf>
    <xf numFmtId="0" fontId="19" fillId="0" borderId="34" xfId="0" applyFont="1" applyBorder="1" applyAlignment="1">
      <alignment vertical="center" wrapText="1"/>
    </xf>
    <xf numFmtId="0" fontId="0" fillId="0" borderId="32" xfId="0" quotePrefix="1" applyBorder="1" applyAlignment="1">
      <alignment vertical="center" wrapText="1"/>
    </xf>
    <xf numFmtId="0" fontId="0" fillId="0" borderId="16" xfId="0" quotePrefix="1" applyBorder="1" applyAlignment="1">
      <alignment vertical="center" wrapText="1"/>
    </xf>
    <xf numFmtId="0" fontId="0" fillId="0" borderId="17" xfId="0" quotePrefix="1" applyBorder="1" applyAlignment="1">
      <alignment vertical="center" wrapText="1"/>
    </xf>
    <xf numFmtId="0" fontId="16" fillId="0" borderId="19" xfId="0" applyFont="1" applyBorder="1">
      <alignment vertical="center"/>
    </xf>
    <xf numFmtId="0" fontId="19" fillId="15" borderId="25" xfId="0" applyFont="1" applyFill="1" applyBorder="1" applyAlignment="1">
      <alignment horizontal="center" vertical="center"/>
    </xf>
    <xf numFmtId="0" fontId="19" fillId="13" borderId="14" xfId="0" applyFont="1" applyFill="1" applyBorder="1" applyAlignment="1">
      <alignment horizontal="center" vertical="center"/>
    </xf>
    <xf numFmtId="0" fontId="19" fillId="0" borderId="29" xfId="0" applyFont="1" applyBorder="1" applyAlignment="1">
      <alignment horizontal="center" vertical="center"/>
    </xf>
    <xf numFmtId="0" fontId="19" fillId="0" borderId="15" xfId="0" applyFont="1" applyBorder="1" applyAlignment="1">
      <alignment horizontal="center" vertical="center"/>
    </xf>
    <xf numFmtId="0" fontId="19" fillId="0" borderId="25" xfId="0" applyFont="1" applyBorder="1" applyAlignment="1">
      <alignment horizontal="center" vertical="center"/>
    </xf>
    <xf numFmtId="0" fontId="19" fillId="0" borderId="14" xfId="0" applyFont="1" applyBorder="1" applyAlignment="1">
      <alignment horizontal="center" vertical="center"/>
    </xf>
    <xf numFmtId="0" fontId="19" fillId="15" borderId="14" xfId="0" applyFont="1" applyFill="1" applyBorder="1" applyAlignment="1">
      <alignment horizontal="center" vertical="center"/>
    </xf>
    <xf numFmtId="0" fontId="19" fillId="0" borderId="0" xfId="0" applyFont="1" applyAlignment="1">
      <alignment horizontal="left" vertical="center"/>
    </xf>
    <xf numFmtId="0" fontId="19" fillId="15" borderId="31" xfId="0" applyFont="1" applyFill="1" applyBorder="1" applyAlignment="1">
      <alignment horizontal="center" vertical="center"/>
    </xf>
    <xf numFmtId="0" fontId="19" fillId="12" borderId="2" xfId="0" applyFont="1" applyFill="1" applyBorder="1" applyAlignment="1">
      <alignment horizontal="center" vertical="center"/>
    </xf>
    <xf numFmtId="0" fontId="19" fillId="13" borderId="27" xfId="0" applyFont="1" applyFill="1" applyBorder="1" applyAlignment="1">
      <alignment horizontal="center" vertical="center"/>
    </xf>
    <xf numFmtId="0" fontId="19" fillId="0" borderId="7" xfId="0" applyFont="1" applyBorder="1" applyAlignment="1">
      <alignment horizontal="center" vertical="center"/>
    </xf>
    <xf numFmtId="0" fontId="19" fillId="0" borderId="31" xfId="0" applyFont="1" applyBorder="1" applyAlignment="1">
      <alignment horizontal="center" vertical="center"/>
    </xf>
    <xf numFmtId="0" fontId="19" fillId="0" borderId="2" xfId="0" applyFont="1" applyBorder="1" applyAlignment="1">
      <alignment horizontal="center" vertical="center"/>
    </xf>
    <xf numFmtId="0" fontId="19" fillId="15" borderId="2" xfId="0" applyFont="1" applyFill="1" applyBorder="1" applyAlignment="1">
      <alignment horizontal="center" vertical="center"/>
    </xf>
    <xf numFmtId="0" fontId="19" fillId="0" borderId="19" xfId="0" applyFont="1" applyBorder="1">
      <alignment vertical="center"/>
    </xf>
    <xf numFmtId="0" fontId="19" fillId="21" borderId="33" xfId="0" applyFont="1" applyFill="1" applyBorder="1" applyAlignment="1">
      <alignment horizontal="center" vertical="center"/>
    </xf>
    <xf numFmtId="0" fontId="19" fillId="12" borderId="14" xfId="0" applyFont="1" applyFill="1" applyBorder="1" applyAlignment="1">
      <alignment horizontal="center" vertical="center"/>
    </xf>
    <xf numFmtId="0" fontId="19" fillId="13" borderId="29" xfId="0" applyFont="1" applyFill="1" applyBorder="1" applyAlignment="1">
      <alignment horizontal="center" vertical="center"/>
    </xf>
    <xf numFmtId="0" fontId="19" fillId="12" borderId="27" xfId="0" applyFont="1" applyFill="1" applyBorder="1" applyAlignment="1">
      <alignment horizontal="center" vertical="center"/>
    </xf>
    <xf numFmtId="0" fontId="19" fillId="12" borderId="29" xfId="0" applyFont="1" applyFill="1" applyBorder="1" applyAlignment="1">
      <alignment horizontal="center" vertical="center"/>
    </xf>
    <xf numFmtId="0" fontId="19" fillId="0" borderId="33" xfId="0" applyFont="1" applyBorder="1" applyAlignment="1">
      <alignment horizontal="center" vertical="center"/>
    </xf>
    <xf numFmtId="0" fontId="19" fillId="0" borderId="20" xfId="0" applyFont="1" applyBorder="1">
      <alignment vertical="center"/>
    </xf>
    <xf numFmtId="0" fontId="19" fillId="15" borderId="26" xfId="0" applyFont="1" applyFill="1" applyBorder="1" applyAlignment="1">
      <alignment horizontal="center" vertical="center"/>
    </xf>
    <xf numFmtId="0" fontId="19" fillId="0" borderId="9" xfId="0" applyFont="1" applyBorder="1" applyAlignment="1">
      <alignment horizontal="center" vertical="center"/>
    </xf>
    <xf numFmtId="0" fontId="19" fillId="0" borderId="30" xfId="0" applyFont="1" applyBorder="1" applyAlignment="1">
      <alignment horizontal="center" vertical="center"/>
    </xf>
    <xf numFmtId="0" fontId="19" fillId="0" borderId="10" xfId="0" applyFont="1" applyBorder="1" applyAlignment="1">
      <alignment horizontal="center" vertical="center"/>
    </xf>
    <xf numFmtId="0" fontId="19" fillId="0" borderId="35" xfId="0" applyFont="1" applyBorder="1" applyAlignment="1">
      <alignment horizontal="center" vertical="center"/>
    </xf>
    <xf numFmtId="0" fontId="19" fillId="0" borderId="26" xfId="0" applyFont="1" applyBorder="1" applyAlignment="1">
      <alignment horizontal="center" vertical="center"/>
    </xf>
    <xf numFmtId="0" fontId="19" fillId="15" borderId="9" xfId="0" applyFont="1" applyFill="1" applyBorder="1" applyAlignment="1">
      <alignment horizontal="center" vertical="center"/>
    </xf>
    <xf numFmtId="0" fontId="0" fillId="0" borderId="68" xfId="0" applyBorder="1">
      <alignment vertical="center"/>
    </xf>
    <xf numFmtId="0" fontId="0" fillId="0" borderId="79" xfId="0" applyBorder="1" applyAlignment="1">
      <alignment vertical="center" wrapText="1"/>
    </xf>
    <xf numFmtId="0" fontId="0" fillId="0" borderId="34" xfId="0" applyBorder="1" applyAlignment="1">
      <alignment vertical="center" wrapText="1"/>
    </xf>
    <xf numFmtId="0" fontId="0" fillId="0" borderId="49" xfId="0" applyBorder="1">
      <alignment vertical="center"/>
    </xf>
    <xf numFmtId="0" fontId="0" fillId="0" borderId="11" xfId="0" applyBorder="1" applyAlignment="1">
      <alignment horizontal="center" vertical="center"/>
    </xf>
    <xf numFmtId="0" fontId="0" fillId="0" borderId="24" xfId="0" applyBorder="1" applyAlignment="1">
      <alignment horizontal="center" vertical="center"/>
    </xf>
    <xf numFmtId="0" fontId="0" fillId="0" borderId="19" xfId="0" applyBorder="1">
      <alignment vertical="center"/>
    </xf>
    <xf numFmtId="0" fontId="0" fillId="0" borderId="12" xfId="0" applyBorder="1" applyAlignment="1">
      <alignment horizontal="center" vertical="center"/>
    </xf>
    <xf numFmtId="0" fontId="0" fillId="0" borderId="33" xfId="0" applyBorder="1" applyAlignment="1">
      <alignment horizontal="center" vertical="center"/>
    </xf>
    <xf numFmtId="0" fontId="0" fillId="0" borderId="12" xfId="0" applyBorder="1" applyAlignment="1">
      <alignment horizontal="center" vertical="center" wrapText="1"/>
    </xf>
    <xf numFmtId="0" fontId="0" fillId="0" borderId="77" xfId="0" applyBorder="1">
      <alignment vertical="center"/>
    </xf>
    <xf numFmtId="0" fontId="0" fillId="0" borderId="66" xfId="0" applyBorder="1" applyAlignment="1">
      <alignment horizontal="center" vertical="center"/>
    </xf>
    <xf numFmtId="0" fontId="0" fillId="0" borderId="20" xfId="0" applyBorder="1">
      <alignment vertical="center"/>
    </xf>
    <xf numFmtId="0" fontId="0" fillId="0" borderId="9" xfId="0" applyBorder="1" applyAlignment="1">
      <alignment horizontal="center" vertical="center"/>
    </xf>
    <xf numFmtId="0" fontId="0" fillId="0" borderId="54" xfId="0" applyBorder="1" applyAlignment="1">
      <alignment horizontal="center" vertical="center"/>
    </xf>
    <xf numFmtId="0" fontId="0" fillId="0" borderId="35" xfId="0" applyBorder="1" applyAlignment="1">
      <alignment horizontal="center" vertical="center"/>
    </xf>
    <xf numFmtId="0" fontId="19" fillId="26" borderId="29" xfId="0" applyFont="1" applyFill="1" applyBorder="1" applyAlignment="1">
      <alignment horizontal="center" vertical="center"/>
    </xf>
    <xf numFmtId="0" fontId="19" fillId="26" borderId="33"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15" borderId="31" xfId="0" applyFill="1" applyBorder="1">
      <alignment vertical="center"/>
    </xf>
    <xf numFmtId="0" fontId="0" fillId="20" borderId="31" xfId="0" applyFill="1" applyBorder="1">
      <alignment vertical="center"/>
    </xf>
    <xf numFmtId="0" fontId="0" fillId="0" borderId="17" xfId="0" applyBorder="1" applyAlignment="1">
      <alignment vertical="center" wrapText="1"/>
    </xf>
    <xf numFmtId="0" fontId="0" fillId="15" borderId="32" xfId="0" applyFill="1"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29" xfId="0" applyBorder="1" applyAlignment="1">
      <alignment horizontal="center" vertical="center"/>
    </xf>
    <xf numFmtId="0" fontId="0" fillId="0" borderId="27" xfId="0" applyBorder="1" applyAlignment="1">
      <alignment horizontal="center" vertical="center"/>
    </xf>
    <xf numFmtId="0" fontId="0" fillId="0" borderId="30" xfId="0" applyBorder="1" applyAlignment="1">
      <alignment horizontal="center" vertical="center"/>
    </xf>
    <xf numFmtId="0" fontId="0" fillId="0" borderId="64" xfId="0" applyBorder="1" applyAlignment="1">
      <alignment horizontal="center" vertical="center"/>
    </xf>
    <xf numFmtId="0" fontId="0" fillId="15" borderId="25" xfId="0" applyFill="1" applyBorder="1" applyAlignment="1">
      <alignment horizontal="center" vertical="center"/>
    </xf>
    <xf numFmtId="0" fontId="0" fillId="15" borderId="14" xfId="0" applyFill="1" applyBorder="1" applyAlignment="1">
      <alignment horizontal="center" vertical="center"/>
    </xf>
    <xf numFmtId="0" fontId="0" fillId="15" borderId="15" xfId="0" applyFill="1" applyBorder="1" applyAlignment="1">
      <alignment horizontal="center" vertical="center"/>
    </xf>
    <xf numFmtId="0" fontId="0" fillId="15" borderId="31" xfId="0" applyFill="1" applyBorder="1" applyAlignment="1">
      <alignment horizontal="center" vertical="center"/>
    </xf>
    <xf numFmtId="0" fontId="0" fillId="15" borderId="2" xfId="0" applyFill="1" applyBorder="1" applyAlignment="1">
      <alignment horizontal="center" vertical="center"/>
    </xf>
    <xf numFmtId="0" fontId="0" fillId="15" borderId="7" xfId="0" applyFill="1" applyBorder="1" applyAlignment="1">
      <alignment horizontal="center" vertical="center"/>
    </xf>
    <xf numFmtId="0" fontId="0" fillId="15" borderId="78" xfId="0" applyFill="1" applyBorder="1" applyAlignment="1">
      <alignment horizontal="center" vertical="center"/>
    </xf>
    <xf numFmtId="0" fontId="0" fillId="15" borderId="26" xfId="0" applyFill="1" applyBorder="1" applyAlignment="1">
      <alignment horizontal="center" vertical="center"/>
    </xf>
    <xf numFmtId="0" fontId="0" fillId="15" borderId="9" xfId="0" applyFill="1" applyBorder="1" applyAlignment="1">
      <alignment horizontal="center" vertical="center"/>
    </xf>
    <xf numFmtId="0" fontId="0" fillId="15" borderId="10" xfId="0" applyFill="1" applyBorder="1" applyAlignment="1">
      <alignment horizontal="center" vertical="center"/>
    </xf>
    <xf numFmtId="0" fontId="19" fillId="0" borderId="27" xfId="0" applyFont="1" applyBorder="1" applyAlignment="1">
      <alignment horizontal="center" vertical="center"/>
    </xf>
    <xf numFmtId="0" fontId="15" fillId="0" borderId="2" xfId="0" applyFont="1" applyBorder="1" applyAlignment="1">
      <alignment horizontal="center" vertical="center"/>
    </xf>
    <xf numFmtId="0" fontId="0" fillId="0" borderId="27" xfId="0" applyBorder="1" applyAlignment="1">
      <alignment horizontal="center" vertical="center" textRotation="90"/>
    </xf>
    <xf numFmtId="0" fontId="0" fillId="0" borderId="2" xfId="0" applyBorder="1" applyAlignment="1">
      <alignment horizontal="center" vertical="center" textRotation="90"/>
    </xf>
    <xf numFmtId="0" fontId="19" fillId="26" borderId="24" xfId="0" applyFont="1" applyFill="1" applyBorder="1" applyAlignment="1">
      <alignment horizontal="center" vertical="center"/>
    </xf>
    <xf numFmtId="176" fontId="19" fillId="0" borderId="15" xfId="0" applyNumberFormat="1" applyFont="1" applyBorder="1" applyAlignment="1">
      <alignment horizontal="center" vertical="center"/>
    </xf>
    <xf numFmtId="176" fontId="19" fillId="0" borderId="7" xfId="0" applyNumberFormat="1" applyFont="1" applyBorder="1" applyAlignment="1">
      <alignment horizontal="center" vertical="center"/>
    </xf>
    <xf numFmtId="0" fontId="0" fillId="27" borderId="27"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19" fillId="24" borderId="33" xfId="0" applyFont="1" applyFill="1" applyBorder="1" applyAlignment="1">
      <alignment horizontal="center" vertical="center"/>
    </xf>
    <xf numFmtId="0" fontId="19" fillId="23" borderId="24" xfId="0" applyFont="1" applyFill="1" applyBorder="1" applyAlignment="1">
      <alignment horizontal="center" vertical="center"/>
    </xf>
    <xf numFmtId="0" fontId="19" fillId="23" borderId="33" xfId="0" applyFont="1" applyFill="1" applyBorder="1" applyAlignment="1">
      <alignment horizontal="center" vertical="center"/>
    </xf>
    <xf numFmtId="0" fontId="19" fillId="21" borderId="24" xfId="0" applyFont="1" applyFill="1" applyBorder="1" applyAlignment="1">
      <alignment horizontal="center" vertical="center"/>
    </xf>
    <xf numFmtId="0" fontId="19" fillId="25" borderId="33" xfId="0" applyFont="1" applyFill="1" applyBorder="1" applyAlignment="1">
      <alignment horizontal="center" vertical="center"/>
    </xf>
    <xf numFmtId="0" fontId="19" fillId="28" borderId="33" xfId="0" applyFont="1" applyFill="1" applyBorder="1" applyAlignment="1">
      <alignment horizontal="center" vertical="center"/>
    </xf>
    <xf numFmtId="0" fontId="23" fillId="0" borderId="0" xfId="0" applyFont="1" applyAlignment="1">
      <alignment horizontal="center" vertical="center"/>
    </xf>
    <xf numFmtId="0" fontId="23" fillId="21" borderId="0" xfId="0" applyFont="1" applyFill="1" applyAlignment="1">
      <alignment horizontal="center" vertical="center"/>
    </xf>
    <xf numFmtId="0" fontId="23" fillId="25" borderId="0" xfId="0" applyFont="1" applyFill="1" applyAlignment="1">
      <alignment horizontal="center" vertical="center"/>
    </xf>
    <xf numFmtId="0" fontId="24" fillId="28" borderId="0" xfId="0" applyFont="1" applyFill="1" applyAlignment="1">
      <alignment horizontal="center" vertical="center"/>
    </xf>
    <xf numFmtId="0" fontId="23" fillId="21" borderId="70" xfId="0" applyFont="1" applyFill="1" applyBorder="1" applyAlignment="1">
      <alignment horizontal="center" vertical="center"/>
    </xf>
    <xf numFmtId="0" fontId="23" fillId="25" borderId="70" xfId="0" applyFont="1" applyFill="1" applyBorder="1" applyAlignment="1">
      <alignment horizontal="center" vertical="center"/>
    </xf>
    <xf numFmtId="0" fontId="24" fillId="23" borderId="70" xfId="0" applyFont="1" applyFill="1" applyBorder="1" applyAlignment="1">
      <alignment horizontal="center" vertical="center"/>
    </xf>
    <xf numFmtId="0" fontId="23" fillId="28" borderId="70" xfId="0" applyFont="1" applyFill="1" applyBorder="1" applyAlignment="1">
      <alignment horizontal="center" vertical="center"/>
    </xf>
    <xf numFmtId="0" fontId="24" fillId="28" borderId="83" xfId="0" applyFont="1" applyFill="1" applyBorder="1" applyAlignment="1">
      <alignment horizontal="center" vertical="center"/>
    </xf>
    <xf numFmtId="0" fontId="24" fillId="21" borderId="89" xfId="0" applyFont="1" applyFill="1" applyBorder="1" applyAlignment="1">
      <alignment horizontal="center" vertical="center"/>
    </xf>
    <xf numFmtId="0" fontId="23" fillId="24" borderId="89" xfId="0" applyFont="1" applyFill="1" applyBorder="1" applyAlignment="1">
      <alignment horizontal="center" vertical="center"/>
    </xf>
    <xf numFmtId="0" fontId="23" fillId="28" borderId="89" xfId="0" applyFont="1" applyFill="1" applyBorder="1" applyAlignment="1">
      <alignment horizontal="center" vertical="center"/>
    </xf>
    <xf numFmtId="0" fontId="23" fillId="21" borderId="63" xfId="0" applyFont="1" applyFill="1" applyBorder="1" applyAlignment="1">
      <alignment horizontal="center" vertical="center"/>
    </xf>
    <xf numFmtId="0" fontId="24" fillId="24" borderId="63" xfId="0" applyFont="1" applyFill="1" applyBorder="1" applyAlignment="1">
      <alignment horizontal="center" vertical="center"/>
    </xf>
    <xf numFmtId="0" fontId="23" fillId="28" borderId="63" xfId="0" applyFont="1" applyFill="1" applyBorder="1" applyAlignment="1">
      <alignment horizontal="center" vertical="center"/>
    </xf>
    <xf numFmtId="0" fontId="24" fillId="25" borderId="63" xfId="0" applyFont="1" applyFill="1" applyBorder="1" applyAlignment="1">
      <alignment horizontal="center" vertical="center"/>
    </xf>
    <xf numFmtId="0" fontId="23" fillId="23" borderId="63" xfId="0" applyFont="1" applyFill="1" applyBorder="1" applyAlignment="1">
      <alignment horizontal="center" vertical="center"/>
    </xf>
    <xf numFmtId="0" fontId="19" fillId="0" borderId="63" xfId="0" applyFont="1" applyBorder="1">
      <alignment vertical="center"/>
    </xf>
    <xf numFmtId="0" fontId="23" fillId="28" borderId="90" xfId="0" applyFont="1" applyFill="1" applyBorder="1" applyAlignment="1">
      <alignment horizontal="center" vertical="center"/>
    </xf>
    <xf numFmtId="0" fontId="23" fillId="28" borderId="82" xfId="0" applyFont="1" applyFill="1" applyBorder="1" applyAlignment="1">
      <alignment horizontal="center" vertical="center"/>
    </xf>
    <xf numFmtId="0" fontId="23" fillId="28" borderId="84" xfId="0" applyFont="1" applyFill="1" applyBorder="1" applyAlignment="1">
      <alignment horizontal="center" vertical="center"/>
    </xf>
    <xf numFmtId="0" fontId="0" fillId="30" borderId="85" xfId="0" applyFill="1" applyBorder="1" applyAlignment="1">
      <alignment horizontal="center" vertical="center"/>
    </xf>
    <xf numFmtId="0" fontId="0" fillId="30" borderId="86" xfId="0" applyFill="1" applyBorder="1" applyAlignment="1">
      <alignment horizontal="center" vertical="center"/>
    </xf>
    <xf numFmtId="0" fontId="0" fillId="30" borderId="87" xfId="0" applyFill="1" applyBorder="1" applyAlignment="1">
      <alignment horizontal="center" vertical="center"/>
    </xf>
    <xf numFmtId="0" fontId="19" fillId="0" borderId="71" xfId="0" applyFont="1" applyBorder="1">
      <alignment vertical="center"/>
    </xf>
    <xf numFmtId="0" fontId="19" fillId="0" borderId="80" xfId="0" applyFont="1" applyBorder="1">
      <alignment vertical="center"/>
    </xf>
    <xf numFmtId="14" fontId="0" fillId="0" borderId="7" xfId="0" applyNumberFormat="1" applyBorder="1">
      <alignment vertical="center"/>
    </xf>
    <xf numFmtId="0" fontId="16" fillId="0" borderId="28" xfId="0" applyFont="1" applyBorder="1" applyAlignment="1">
      <alignment vertical="center" wrapText="1"/>
    </xf>
    <xf numFmtId="0" fontId="19" fillId="0" borderId="24" xfId="0" applyFont="1" applyBorder="1" applyAlignment="1">
      <alignment horizontal="center" vertical="center"/>
    </xf>
    <xf numFmtId="0" fontId="0" fillId="29" borderId="91" xfId="0" applyFill="1" applyBorder="1">
      <alignment vertical="center"/>
    </xf>
    <xf numFmtId="0" fontId="0" fillId="29" borderId="92" xfId="0" applyFill="1" applyBorder="1">
      <alignment vertical="center"/>
    </xf>
    <xf numFmtId="0" fontId="0" fillId="29" borderId="93" xfId="0" applyFill="1" applyBorder="1" applyAlignment="1">
      <alignment vertical="center" wrapText="1"/>
    </xf>
    <xf numFmtId="0" fontId="0" fillId="29" borderId="94" xfId="0" applyFill="1" applyBorder="1">
      <alignment vertical="center"/>
    </xf>
    <xf numFmtId="0" fontId="23" fillId="21" borderId="45" xfId="0" applyFont="1" applyFill="1" applyBorder="1" applyAlignment="1">
      <alignment horizontal="center" vertical="center"/>
    </xf>
    <xf numFmtId="0" fontId="23" fillId="24" borderId="93" xfId="0" applyFont="1" applyFill="1" applyBorder="1" applyAlignment="1">
      <alignment horizontal="center" vertical="center"/>
    </xf>
    <xf numFmtId="0" fontId="23" fillId="28" borderId="51" xfId="0" applyFont="1" applyFill="1" applyBorder="1" applyAlignment="1">
      <alignment horizontal="center" vertical="center"/>
    </xf>
    <xf numFmtId="0" fontId="23" fillId="25" borderId="93" xfId="0" applyFont="1" applyFill="1" applyBorder="1" applyAlignment="1">
      <alignment horizontal="center" vertical="center"/>
    </xf>
    <xf numFmtId="0" fontId="23" fillId="23" borderId="46" xfId="0" applyFont="1" applyFill="1" applyBorder="1" applyAlignment="1">
      <alignment horizontal="center" vertical="center"/>
    </xf>
    <xf numFmtId="0" fontId="24" fillId="21" borderId="99" xfId="0" applyFont="1" applyFill="1" applyBorder="1" applyAlignment="1">
      <alignment horizontal="center" vertical="center"/>
    </xf>
    <xf numFmtId="0" fontId="23" fillId="21" borderId="97" xfId="0" applyFont="1" applyFill="1" applyBorder="1" applyAlignment="1">
      <alignment horizontal="center" vertical="center"/>
    </xf>
    <xf numFmtId="0" fontId="23" fillId="21" borderId="96" xfId="0" applyFont="1" applyFill="1" applyBorder="1" applyAlignment="1">
      <alignment horizontal="center" vertical="center"/>
    </xf>
    <xf numFmtId="0" fontId="23" fillId="21" borderId="100" xfId="0" applyFont="1" applyFill="1" applyBorder="1" applyAlignment="1">
      <alignment horizontal="center" vertical="center"/>
    </xf>
    <xf numFmtId="0" fontId="0" fillId="22" borderId="62" xfId="0" applyFill="1" applyBorder="1" applyAlignment="1">
      <alignment vertical="center" textRotation="90"/>
    </xf>
    <xf numFmtId="0" fontId="24" fillId="21" borderId="101" xfId="0" applyFont="1" applyFill="1" applyBorder="1" applyAlignment="1">
      <alignment horizontal="center" vertical="center"/>
    </xf>
    <xf numFmtId="0" fontId="23" fillId="21" borderId="14" xfId="0" applyFont="1" applyFill="1" applyBorder="1" applyAlignment="1">
      <alignment horizontal="center" vertical="center"/>
    </xf>
    <xf numFmtId="0" fontId="23" fillId="21" borderId="11" xfId="0" applyFont="1" applyFill="1" applyBorder="1" applyAlignment="1">
      <alignment horizontal="center" vertical="center"/>
    </xf>
    <xf numFmtId="0" fontId="23" fillId="21" borderId="60" xfId="0" applyFont="1" applyFill="1" applyBorder="1" applyAlignment="1">
      <alignment horizontal="center" vertical="center"/>
    </xf>
    <xf numFmtId="0" fontId="24" fillId="21" borderId="103" xfId="0" applyFont="1" applyFill="1" applyBorder="1" applyAlignment="1">
      <alignment horizontal="center" vertical="center"/>
    </xf>
    <xf numFmtId="0" fontId="23" fillId="21" borderId="62" xfId="0" applyFont="1" applyFill="1" applyBorder="1" applyAlignment="1">
      <alignment horizontal="center" vertical="center"/>
    </xf>
    <xf numFmtId="0" fontId="23" fillId="21" borderId="66" xfId="0" applyFont="1" applyFill="1" applyBorder="1" applyAlignment="1">
      <alignment horizontal="center" vertical="center"/>
    </xf>
    <xf numFmtId="0" fontId="23" fillId="21" borderId="104" xfId="0" applyFont="1" applyFill="1" applyBorder="1" applyAlignment="1">
      <alignment horizontal="center" vertical="center"/>
    </xf>
    <xf numFmtId="0" fontId="23" fillId="21" borderId="93" xfId="0" applyFont="1" applyFill="1" applyBorder="1" applyAlignment="1">
      <alignment horizontal="center" vertical="center"/>
    </xf>
    <xf numFmtId="0" fontId="23" fillId="24" borderId="91" xfId="0" applyFont="1" applyFill="1" applyBorder="1" applyAlignment="1">
      <alignment horizontal="center" vertical="center"/>
    </xf>
    <xf numFmtId="0" fontId="23" fillId="24" borderId="71" xfId="0" applyFont="1" applyFill="1" applyBorder="1" applyAlignment="1">
      <alignment horizontal="center" vertical="center"/>
    </xf>
    <xf numFmtId="0" fontId="23" fillId="21" borderId="71" xfId="0" applyFont="1" applyFill="1" applyBorder="1" applyAlignment="1">
      <alignment horizontal="center" vertical="center"/>
    </xf>
    <xf numFmtId="0" fontId="23" fillId="21" borderId="13" xfId="0" applyFont="1" applyFill="1" applyBorder="1" applyAlignment="1">
      <alignment horizontal="center" vertical="center"/>
    </xf>
    <xf numFmtId="0" fontId="23" fillId="21" borderId="94" xfId="0" applyFont="1" applyFill="1" applyBorder="1" applyAlignment="1">
      <alignment horizontal="center" vertical="center"/>
    </xf>
    <xf numFmtId="0" fontId="23" fillId="24" borderId="63" xfId="0" applyFont="1" applyFill="1" applyBorder="1" applyAlignment="1">
      <alignment horizontal="center" vertical="center"/>
    </xf>
    <xf numFmtId="0" fontId="23" fillId="21" borderId="72" xfId="0" applyFont="1" applyFill="1" applyBorder="1" applyAlignment="1">
      <alignment horizontal="center" vertical="center"/>
    </xf>
    <xf numFmtId="0" fontId="23" fillId="21" borderId="15" xfId="0" applyFont="1" applyFill="1" applyBorder="1" applyAlignment="1">
      <alignment horizontal="center" vertical="center"/>
    </xf>
    <xf numFmtId="0" fontId="16" fillId="7" borderId="62" xfId="0" applyFont="1" applyFill="1" applyBorder="1">
      <alignment vertical="center"/>
    </xf>
    <xf numFmtId="0" fontId="19" fillId="0" borderId="95" xfId="0" applyFont="1" applyBorder="1">
      <alignment vertical="center"/>
    </xf>
    <xf numFmtId="0" fontId="19" fillId="0" borderId="97" xfId="0" applyFont="1" applyBorder="1">
      <alignment vertical="center"/>
    </xf>
    <xf numFmtId="0" fontId="19" fillId="31" borderId="98" xfId="0" applyFont="1" applyFill="1" applyBorder="1">
      <alignment vertical="center"/>
    </xf>
    <xf numFmtId="0" fontId="19" fillId="31" borderId="80" xfId="0" applyFont="1" applyFill="1" applyBorder="1">
      <alignment vertical="center"/>
    </xf>
    <xf numFmtId="0" fontId="19" fillId="0" borderId="13" xfId="0" applyFont="1" applyBorder="1">
      <alignment vertical="center"/>
    </xf>
    <xf numFmtId="0" fontId="19" fillId="0" borderId="14" xfId="0" applyFont="1" applyBorder="1">
      <alignment vertical="center"/>
    </xf>
    <xf numFmtId="0" fontId="19" fillId="31" borderId="29" xfId="0" applyFont="1" applyFill="1" applyBorder="1">
      <alignment vertical="center"/>
    </xf>
    <xf numFmtId="0" fontId="19" fillId="0" borderId="102" xfId="0" applyFont="1" applyBorder="1">
      <alignment vertical="center"/>
    </xf>
    <xf numFmtId="0" fontId="19" fillId="0" borderId="62" xfId="0" applyFont="1" applyBorder="1">
      <alignment vertical="center"/>
    </xf>
    <xf numFmtId="0" fontId="19" fillId="31" borderId="64" xfId="0" applyFont="1" applyFill="1" applyBorder="1">
      <alignment vertical="center"/>
    </xf>
    <xf numFmtId="0" fontId="19" fillId="0" borderId="91" xfId="0" applyFont="1" applyBorder="1">
      <alignment vertical="center"/>
    </xf>
    <xf numFmtId="0" fontId="19" fillId="0" borderId="93" xfId="0" applyFont="1" applyBorder="1">
      <alignment vertical="center"/>
    </xf>
    <xf numFmtId="0" fontId="19" fillId="0" borderId="105" xfId="0" applyFont="1" applyBorder="1">
      <alignment vertical="center"/>
    </xf>
    <xf numFmtId="0" fontId="19" fillId="0" borderId="29" xfId="0" applyFont="1" applyBorder="1">
      <alignment vertical="center"/>
    </xf>
    <xf numFmtId="0" fontId="19" fillId="0" borderId="81" xfId="0" applyFont="1" applyBorder="1">
      <alignment vertical="center"/>
    </xf>
    <xf numFmtId="0" fontId="19" fillId="0" borderId="82" xfId="0" applyFont="1" applyBorder="1">
      <alignment vertical="center"/>
    </xf>
    <xf numFmtId="0" fontId="19" fillId="0" borderId="88" xfId="0" applyFont="1" applyBorder="1">
      <alignment vertical="center"/>
    </xf>
    <xf numFmtId="0" fontId="3" fillId="0" borderId="0" xfId="1">
      <alignment vertical="center"/>
    </xf>
    <xf numFmtId="0" fontId="19" fillId="12" borderId="2" xfId="0" applyFont="1" applyFill="1" applyBorder="1" applyAlignment="1">
      <alignment horizontal="left" vertical="center"/>
    </xf>
    <xf numFmtId="0" fontId="19" fillId="12" borderId="7" xfId="0" applyFont="1" applyFill="1" applyBorder="1" applyAlignment="1">
      <alignment vertical="center" wrapText="1"/>
    </xf>
    <xf numFmtId="0" fontId="0" fillId="0" borderId="0" xfId="0" applyAlignment="1">
      <alignment vertical="center" wrapText="1"/>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13" xfId="0" applyBorder="1" applyAlignment="1">
      <alignment vertical="center" wrapText="1"/>
    </xf>
    <xf numFmtId="0" fontId="0" fillId="0" borderId="14" xfId="0" applyBorder="1" applyAlignment="1">
      <alignment vertical="center" wrapText="1"/>
    </xf>
    <xf numFmtId="14" fontId="0" fillId="0" borderId="2" xfId="0" applyNumberFormat="1" applyBorder="1" applyAlignment="1">
      <alignment vertical="center" wrapText="1"/>
    </xf>
    <xf numFmtId="0" fontId="0" fillId="0" borderId="6" xfId="0" applyBorder="1" applyAlignment="1">
      <alignment vertical="center" wrapText="1"/>
    </xf>
    <xf numFmtId="0" fontId="26" fillId="0" borderId="0" xfId="4" applyFont="1">
      <alignment vertical="center"/>
    </xf>
    <xf numFmtId="0" fontId="27" fillId="0" borderId="0" xfId="4" applyFont="1" applyAlignment="1">
      <alignment horizontal="center" vertical="center"/>
    </xf>
    <xf numFmtId="0" fontId="28" fillId="0" borderId="0" xfId="4" applyFont="1" applyAlignment="1">
      <alignment horizontal="center" vertical="center"/>
    </xf>
    <xf numFmtId="0" fontId="29" fillId="0" borderId="0" xfId="4" applyFont="1">
      <alignment vertical="center"/>
    </xf>
    <xf numFmtId="0" fontId="26" fillId="0" borderId="0" xfId="4" applyFont="1" applyAlignment="1">
      <alignment horizontal="center" vertical="center"/>
    </xf>
    <xf numFmtId="0" fontId="30" fillId="0" borderId="0" xfId="4" applyFont="1" applyAlignment="1">
      <alignment horizontal="center" vertical="center"/>
    </xf>
    <xf numFmtId="0" fontId="26" fillId="0" borderId="64" xfId="4" applyFont="1" applyBorder="1">
      <alignment vertical="center"/>
    </xf>
    <xf numFmtId="0" fontId="26" fillId="0" borderId="66" xfId="4" applyFont="1" applyBorder="1">
      <alignment vertical="center"/>
    </xf>
    <xf numFmtId="0" fontId="26" fillId="0" borderId="65" xfId="4" applyFont="1" applyBorder="1">
      <alignment vertical="center"/>
    </xf>
    <xf numFmtId="0" fontId="26" fillId="0" borderId="80" xfId="4" applyFont="1" applyBorder="1">
      <alignment vertical="center"/>
    </xf>
    <xf numFmtId="0" fontId="26" fillId="0" borderId="106" xfId="4" applyFont="1" applyBorder="1">
      <alignment vertical="center"/>
    </xf>
    <xf numFmtId="0" fontId="26" fillId="0" borderId="106" xfId="4" applyFont="1" applyBorder="1" applyAlignment="1">
      <alignment horizontal="center" vertical="center"/>
    </xf>
    <xf numFmtId="0" fontId="26" fillId="0" borderId="80" xfId="4" applyFont="1" applyBorder="1" applyAlignment="1">
      <alignment horizontal="center" vertical="center"/>
    </xf>
    <xf numFmtId="0" fontId="26" fillId="0" borderId="29" xfId="4" applyFont="1" applyBorder="1">
      <alignment vertical="center"/>
    </xf>
    <xf numFmtId="0" fontId="26" fillId="0" borderId="11" xfId="4" applyFont="1" applyBorder="1">
      <alignment vertical="center"/>
    </xf>
    <xf numFmtId="0" fontId="26" fillId="0" borderId="25" xfId="4" applyFont="1" applyBorder="1">
      <alignment vertical="center"/>
    </xf>
    <xf numFmtId="0" fontId="26" fillId="0" borderId="27" xfId="4" applyFont="1" applyBorder="1" applyAlignment="1">
      <alignment horizontal="center" vertical="center"/>
    </xf>
    <xf numFmtId="0" fontId="26" fillId="0" borderId="12" xfId="4" applyFont="1" applyBorder="1" applyAlignment="1">
      <alignment horizontal="center" vertical="center"/>
    </xf>
    <xf numFmtId="0" fontId="26" fillId="0" borderId="31" xfId="4"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30" borderId="4" xfId="0" applyFill="1" applyBorder="1" applyAlignment="1">
      <alignment horizontal="center" vertical="center"/>
    </xf>
    <xf numFmtId="0" fontId="0" fillId="30"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0" borderId="27" xfId="0" applyBorder="1" applyAlignment="1">
      <alignment horizontal="center" vertical="center" textRotation="90"/>
    </xf>
    <xf numFmtId="0" fontId="0" fillId="0" borderId="31" xfId="0" applyBorder="1" applyAlignment="1">
      <alignment horizontal="center" vertical="center" textRotation="90"/>
    </xf>
    <xf numFmtId="0" fontId="0" fillId="0" borderId="12" xfId="0" applyBorder="1" applyAlignment="1">
      <alignment horizontal="center" vertical="center" textRotation="90"/>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5">
    <cellStyle name="ハイパーリンク" xfId="1" builtinId="8"/>
    <cellStyle name="標準" xfId="0" builtinId="0"/>
    <cellStyle name="標準 2 3 2" xfId="3" xr:uid="{00000000-0005-0000-0000-000002000000}"/>
    <cellStyle name="標準 24" xfId="2" xr:uid="{00000000-0005-0000-0000-000003000000}"/>
    <cellStyle name="標準 3 3 4 3" xfId="4" xr:uid="{8CA4571E-03A3-4D7D-ABE6-A089DBFA1ED3}"/>
  </cellStyles>
  <dxfs count="28">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66FFFF"/>
      <color rgb="FFCCFDB1"/>
      <color rgb="FF0000FF"/>
      <color rgb="FFCCECFF"/>
      <color rgb="FFFFCC99"/>
      <color rgb="FFFBBDBD"/>
      <color rgb="FF79D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3.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https://aip01.dndev.net/jira/browse/METHUD800B-8904" TargetMode="External"/><Relationship Id="rId2" Type="http://schemas.openxmlformats.org/officeDocument/2006/relationships/image" Target="../media/image3.png"/><Relationship Id="rId16" Type="http://schemas.openxmlformats.org/officeDocument/2006/relationships/hyperlink" Target="https://aip01.dndev.net/jira/browse/24FGM22-15005" TargetMode="External"/><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C9D3639F-0EBC-496E-82E1-91469685C221}"/>
            </a:ext>
          </a:extLst>
        </xdr:cNvPr>
        <xdr:cNvCxnSpPr/>
      </xdr:nvCxnSpPr>
      <xdr:spPr>
        <a:xfrm flipH="1">
          <a:off x="4114800" y="8258175"/>
          <a:ext cx="857250"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CB15FBD2-D23A-4FB7-9AB3-88616E5161C1}"/>
            </a:ext>
          </a:extLst>
        </xdr:cNvPr>
        <xdr:cNvCxnSpPr/>
      </xdr:nvCxnSpPr>
      <xdr:spPr>
        <a:xfrm flipH="1">
          <a:off x="5819775" y="5686425"/>
          <a:ext cx="857250"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EC1873DA-731D-485F-B1FA-EC0ED546023B}"/>
            </a:ext>
          </a:extLst>
        </xdr:cNvPr>
        <xdr:cNvCxnSpPr/>
      </xdr:nvCxnSpPr>
      <xdr:spPr>
        <a:xfrm flipH="1">
          <a:off x="4981575" y="5648325"/>
          <a:ext cx="857250"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0</xdr:colOff>
      <xdr:row>43</xdr:row>
      <xdr:rowOff>0</xdr:rowOff>
    </xdr:from>
    <xdr:to>
      <xdr:col>39</xdr:col>
      <xdr:colOff>0</xdr:colOff>
      <xdr:row>48</xdr:row>
      <xdr:rowOff>0</xdr:rowOff>
    </xdr:to>
    <xdr:cxnSp macro="">
      <xdr:nvCxnSpPr>
        <xdr:cNvPr id="5" name="直線コネクタ 4">
          <a:extLst>
            <a:ext uri="{FF2B5EF4-FFF2-40B4-BE49-F238E27FC236}">
              <a16:creationId xmlns:a16="http://schemas.microsoft.com/office/drawing/2014/main" id="{9342A2A3-B0E2-493A-8A13-6367C7227691}"/>
            </a:ext>
          </a:extLst>
        </xdr:cNvPr>
        <xdr:cNvCxnSpPr/>
      </xdr:nvCxnSpPr>
      <xdr:spPr>
        <a:xfrm flipH="1">
          <a:off x="5829300" y="6962775"/>
          <a:ext cx="857250"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34</xdr:col>
      <xdr:colOff>123265</xdr:colOff>
      <xdr:row>51</xdr:row>
      <xdr:rowOff>112059</xdr:rowOff>
    </xdr:from>
    <xdr:to>
      <xdr:col>38</xdr:col>
      <xdr:colOff>80683</xdr:colOff>
      <xdr:row>55</xdr:row>
      <xdr:rowOff>40902</xdr:rowOff>
    </xdr:to>
    <xdr:pic>
      <xdr:nvPicPr>
        <xdr:cNvPr id="6" name="Picture 5">
          <a:extLst>
            <a:ext uri="{FF2B5EF4-FFF2-40B4-BE49-F238E27FC236}">
              <a16:creationId xmlns:a16="http://schemas.microsoft.com/office/drawing/2014/main" id="{2966F015-356B-4E12-832D-B33F3E5548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952565" y="8370234"/>
          <a:ext cx="643218" cy="576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55</xdr:col>
      <xdr:colOff>361950</xdr:colOff>
      <xdr:row>157</xdr:row>
      <xdr:rowOff>149446</xdr:rowOff>
    </xdr:from>
    <xdr:to>
      <xdr:col>79</xdr:col>
      <xdr:colOff>497733</xdr:colOff>
      <xdr:row>182</xdr:row>
      <xdr:rowOff>171444</xdr:rowOff>
    </xdr:to>
    <xdr:pic>
      <xdr:nvPicPr>
        <xdr:cNvPr id="33" name="図 32">
          <a:extLst>
            <a:ext uri="{FF2B5EF4-FFF2-40B4-BE49-F238E27FC236}">
              <a16:creationId xmlns:a16="http://schemas.microsoft.com/office/drawing/2014/main" id="{00000000-0008-0000-0700-000021000000}"/>
            </a:ext>
          </a:extLst>
        </xdr:cNvPr>
        <xdr:cNvPicPr>
          <a:picLocks noChangeAspect="1"/>
        </xdr:cNvPicPr>
      </xdr:nvPicPr>
      <xdr:blipFill>
        <a:blip xmlns:r="http://schemas.openxmlformats.org/officeDocument/2006/relationships" r:embed="rId1"/>
        <a:stretch>
          <a:fillRect/>
        </a:stretch>
      </xdr:blipFill>
      <xdr:spPr>
        <a:xfrm>
          <a:off x="41862375" y="32305846"/>
          <a:ext cx="14766183" cy="4822598"/>
        </a:xfrm>
        <a:prstGeom prst="rect">
          <a:avLst/>
        </a:prstGeom>
      </xdr:spPr>
    </xdr:pic>
    <xdr:clientData/>
  </xdr:twoCellAnchor>
  <xdr:twoCellAnchor editAs="oneCell">
    <xdr:from>
      <xdr:col>46</xdr:col>
      <xdr:colOff>561974</xdr:colOff>
      <xdr:row>86</xdr:row>
      <xdr:rowOff>120398</xdr:rowOff>
    </xdr:from>
    <xdr:to>
      <xdr:col>71</xdr:col>
      <xdr:colOff>516793</xdr:colOff>
      <xdr:row>110</xdr:row>
      <xdr:rowOff>153139</xdr:rowOff>
    </xdr:to>
    <xdr:pic>
      <xdr:nvPicPr>
        <xdr:cNvPr id="31" name="図 30">
          <a:extLst>
            <a:ext uri="{FF2B5EF4-FFF2-40B4-BE49-F238E27FC236}">
              <a16:creationId xmlns:a16="http://schemas.microsoft.com/office/drawing/2014/main" id="{00000000-0008-0000-0700-00001F000000}"/>
            </a:ext>
          </a:extLst>
        </xdr:cNvPr>
        <xdr:cNvPicPr>
          <a:picLocks noChangeAspect="1"/>
        </xdr:cNvPicPr>
      </xdr:nvPicPr>
      <xdr:blipFill>
        <a:blip xmlns:r="http://schemas.openxmlformats.org/officeDocument/2006/relationships" r:embed="rId2"/>
        <a:stretch>
          <a:fillRect/>
        </a:stretch>
      </xdr:blipFill>
      <xdr:spPr>
        <a:xfrm>
          <a:off x="36575999" y="18741773"/>
          <a:ext cx="15194819" cy="4604741"/>
        </a:xfrm>
        <a:prstGeom prst="rect">
          <a:avLst/>
        </a:prstGeom>
      </xdr:spPr>
    </xdr:pic>
    <xdr:clientData/>
  </xdr:twoCellAnchor>
  <xdr:twoCellAnchor editAs="oneCell">
    <xdr:from>
      <xdr:col>55</xdr:col>
      <xdr:colOff>352425</xdr:colOff>
      <xdr:row>120</xdr:row>
      <xdr:rowOff>85725</xdr:rowOff>
    </xdr:from>
    <xdr:to>
      <xdr:col>79</xdr:col>
      <xdr:colOff>574104</xdr:colOff>
      <xdr:row>140</xdr:row>
      <xdr:rowOff>19667</xdr:rowOff>
    </xdr:to>
    <xdr:pic>
      <xdr:nvPicPr>
        <xdr:cNvPr id="30" name="図 29">
          <a:extLst>
            <a:ext uri="{FF2B5EF4-FFF2-40B4-BE49-F238E27FC236}">
              <a16:creationId xmlns:a16="http://schemas.microsoft.com/office/drawing/2014/main" id="{00000000-0008-0000-0700-00001E000000}"/>
            </a:ext>
          </a:extLst>
        </xdr:cNvPr>
        <xdr:cNvPicPr>
          <a:picLocks noChangeAspect="1"/>
        </xdr:cNvPicPr>
      </xdr:nvPicPr>
      <xdr:blipFill>
        <a:blip xmlns:r="http://schemas.openxmlformats.org/officeDocument/2006/relationships" r:embed="rId3"/>
        <a:stretch>
          <a:fillRect/>
        </a:stretch>
      </xdr:blipFill>
      <xdr:spPr>
        <a:xfrm>
          <a:off x="41852850" y="25184100"/>
          <a:ext cx="14852079" cy="3753467"/>
        </a:xfrm>
        <a:prstGeom prst="rect">
          <a:avLst/>
        </a:prstGeom>
      </xdr:spPr>
    </xdr:pic>
    <xdr:clientData/>
  </xdr:twoCellAnchor>
  <xdr:twoCellAnchor editAs="oneCell">
    <xdr:from>
      <xdr:col>47</xdr:col>
      <xdr:colOff>409574</xdr:colOff>
      <xdr:row>36</xdr:row>
      <xdr:rowOff>37071</xdr:rowOff>
    </xdr:from>
    <xdr:to>
      <xdr:col>70</xdr:col>
      <xdr:colOff>412011</xdr:colOff>
      <xdr:row>66</xdr:row>
      <xdr:rowOff>115217</xdr:rowOff>
    </xdr:to>
    <xdr:pic>
      <xdr:nvPicPr>
        <xdr:cNvPr id="18" name="図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4"/>
        <a:stretch>
          <a:fillRect/>
        </a:stretch>
      </xdr:blipFill>
      <xdr:spPr>
        <a:xfrm>
          <a:off x="37033199" y="9866871"/>
          <a:ext cx="14023237" cy="5278796"/>
        </a:xfrm>
        <a:prstGeom prst="rect">
          <a:avLst/>
        </a:prstGeom>
      </xdr:spPr>
    </xdr:pic>
    <xdr:clientData/>
  </xdr:twoCellAnchor>
  <xdr:twoCellAnchor editAs="oneCell">
    <xdr:from>
      <xdr:col>28</xdr:col>
      <xdr:colOff>428625</xdr:colOff>
      <xdr:row>24</xdr:row>
      <xdr:rowOff>152400</xdr:rowOff>
    </xdr:from>
    <xdr:to>
      <xdr:col>44</xdr:col>
      <xdr:colOff>342900</xdr:colOff>
      <xdr:row>69</xdr:row>
      <xdr:rowOff>134690</xdr:rowOff>
    </xdr:to>
    <xdr:pic>
      <xdr:nvPicPr>
        <xdr:cNvPr id="32" name="図 31">
          <a:extLst>
            <a:ext uri="{FF2B5EF4-FFF2-40B4-BE49-F238E27FC236}">
              <a16:creationId xmlns:a16="http://schemas.microsoft.com/office/drawing/2014/main" id="{00000000-0008-0000-0700-000020000000}"/>
            </a:ext>
          </a:extLst>
        </xdr:cNvPr>
        <xdr:cNvPicPr>
          <a:picLocks noChangeAspect="1"/>
        </xdr:cNvPicPr>
      </xdr:nvPicPr>
      <xdr:blipFill>
        <a:blip xmlns:r="http://schemas.openxmlformats.org/officeDocument/2006/relationships" r:embed="rId5"/>
        <a:stretch>
          <a:fillRect/>
        </a:stretch>
      </xdr:blipFill>
      <xdr:spPr>
        <a:xfrm>
          <a:off x="28956000" y="7162800"/>
          <a:ext cx="10887075" cy="7697540"/>
        </a:xfrm>
        <a:prstGeom prst="rect">
          <a:avLst/>
        </a:prstGeom>
      </xdr:spPr>
    </xdr:pic>
    <xdr:clientData/>
  </xdr:twoCellAnchor>
  <xdr:twoCellAnchor editAs="oneCell">
    <xdr:from>
      <xdr:col>29</xdr:col>
      <xdr:colOff>9526</xdr:colOff>
      <xdr:row>12</xdr:row>
      <xdr:rowOff>95250</xdr:rowOff>
    </xdr:from>
    <xdr:to>
      <xdr:col>41</xdr:col>
      <xdr:colOff>581025</xdr:colOff>
      <xdr:row>21</xdr:row>
      <xdr:rowOff>60817</xdr:rowOff>
    </xdr:to>
    <xdr:pic>
      <xdr:nvPicPr>
        <xdr:cNvPr id="20" name="図 19">
          <a:extLst>
            <a:ext uri="{FF2B5EF4-FFF2-40B4-BE49-F238E27FC236}">
              <a16:creationId xmlns:a16="http://schemas.microsoft.com/office/drawing/2014/main" id="{00000000-0008-0000-0700-000014000000}"/>
            </a:ext>
          </a:extLst>
        </xdr:cNvPr>
        <xdr:cNvPicPr>
          <a:picLocks noChangeAspect="1"/>
        </xdr:cNvPicPr>
      </xdr:nvPicPr>
      <xdr:blipFill>
        <a:blip xmlns:r="http://schemas.openxmlformats.org/officeDocument/2006/relationships" r:embed="rId6"/>
        <a:stretch>
          <a:fillRect/>
        </a:stretch>
      </xdr:blipFill>
      <xdr:spPr>
        <a:xfrm>
          <a:off x="29222701" y="2190750"/>
          <a:ext cx="8801099" cy="4366117"/>
        </a:xfrm>
        <a:prstGeom prst="rect">
          <a:avLst/>
        </a:prstGeom>
      </xdr:spPr>
    </xdr:pic>
    <xdr:clientData/>
  </xdr:twoCellAnchor>
  <xdr:twoCellAnchor>
    <xdr:from>
      <xdr:col>28</xdr:col>
      <xdr:colOff>479561</xdr:colOff>
      <xdr:row>113</xdr:row>
      <xdr:rowOff>142623</xdr:rowOff>
    </xdr:from>
    <xdr:to>
      <xdr:col>52</xdr:col>
      <xdr:colOff>479514</xdr:colOff>
      <xdr:row>161</xdr:row>
      <xdr:rowOff>50935</xdr:rowOff>
    </xdr:to>
    <xdr:grpSp>
      <xdr:nvGrpSpPr>
        <xdr:cNvPr id="13" name="グループ化 12">
          <a:extLst>
            <a:ext uri="{FF2B5EF4-FFF2-40B4-BE49-F238E27FC236}">
              <a16:creationId xmlns:a16="http://schemas.microsoft.com/office/drawing/2014/main" id="{00000000-0008-0000-0700-00000D000000}"/>
            </a:ext>
          </a:extLst>
        </xdr:cNvPr>
        <xdr:cNvGrpSpPr/>
      </xdr:nvGrpSpPr>
      <xdr:grpSpPr>
        <a:xfrm>
          <a:off x="29009737" y="22083741"/>
          <a:ext cx="16405365" cy="7987753"/>
          <a:chOff x="29089197" y="22569668"/>
          <a:chExt cx="16625408" cy="8221040"/>
        </a:xfrm>
      </xdr:grpSpPr>
      <xdr:grpSp>
        <xdr:nvGrpSpPr>
          <xdr:cNvPr id="11" name="グループ化 10">
            <a:extLst>
              <a:ext uri="{FF2B5EF4-FFF2-40B4-BE49-F238E27FC236}">
                <a16:creationId xmlns:a16="http://schemas.microsoft.com/office/drawing/2014/main" id="{00000000-0008-0000-0700-00000B000000}"/>
              </a:ext>
            </a:extLst>
          </xdr:cNvPr>
          <xdr:cNvGrpSpPr/>
        </xdr:nvGrpSpPr>
        <xdr:grpSpPr>
          <a:xfrm>
            <a:off x="29089197" y="22569668"/>
            <a:ext cx="16625408" cy="7420330"/>
            <a:chOff x="19356379" y="29237167"/>
            <a:chExt cx="16625408" cy="7420330"/>
          </a:xfrm>
        </xdr:grpSpPr>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19356379" y="29237167"/>
              <a:ext cx="16625408" cy="7420330"/>
            </a:xfrm>
            <a:prstGeom prst="rect">
              <a:avLst/>
            </a:prstGeom>
          </xdr:spPr>
        </xdr:pic>
        <xdr:sp macro="" textlink="">
          <xdr:nvSpPr>
            <xdr:cNvPr id="151" name="正方形/長方形 150">
              <a:extLst>
                <a:ext uri="{FF2B5EF4-FFF2-40B4-BE49-F238E27FC236}">
                  <a16:creationId xmlns:a16="http://schemas.microsoft.com/office/drawing/2014/main" id="{00000000-0008-0000-0700-000097000000}"/>
                </a:ext>
              </a:extLst>
            </xdr:cNvPr>
            <xdr:cNvSpPr/>
          </xdr:nvSpPr>
          <xdr:spPr>
            <a:xfrm>
              <a:off x="24862414" y="30763586"/>
              <a:ext cx="516701" cy="16747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2" name="正方形/長方形 151">
              <a:extLst>
                <a:ext uri="{FF2B5EF4-FFF2-40B4-BE49-F238E27FC236}">
                  <a16:creationId xmlns:a16="http://schemas.microsoft.com/office/drawing/2014/main" id="{00000000-0008-0000-0700-000098000000}"/>
                </a:ext>
              </a:extLst>
            </xdr:cNvPr>
            <xdr:cNvSpPr/>
          </xdr:nvSpPr>
          <xdr:spPr>
            <a:xfrm>
              <a:off x="25862540" y="30763585"/>
              <a:ext cx="2363931" cy="17080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3" name="線吹き出し 1 (枠付き) 564">
              <a:extLst>
                <a:ext uri="{FF2B5EF4-FFF2-40B4-BE49-F238E27FC236}">
                  <a16:creationId xmlns:a16="http://schemas.microsoft.com/office/drawing/2014/main" id="{00000000-0008-0000-0700-000099000000}"/>
                </a:ext>
              </a:extLst>
            </xdr:cNvPr>
            <xdr:cNvSpPr/>
          </xdr:nvSpPr>
          <xdr:spPr>
            <a:xfrm>
              <a:off x="26053039" y="29425755"/>
              <a:ext cx="1643246" cy="636814"/>
            </a:xfrm>
            <a:prstGeom prst="borderCallout1">
              <a:avLst>
                <a:gd name="adj1" fmla="val 67832"/>
                <a:gd name="adj2" fmla="val 450"/>
                <a:gd name="adj3" fmla="val 213671"/>
                <a:gd name="adj4" fmla="val -514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54" name="正方形/長方形 153">
              <a:extLst>
                <a:ext uri="{FF2B5EF4-FFF2-40B4-BE49-F238E27FC236}">
                  <a16:creationId xmlns:a16="http://schemas.microsoft.com/office/drawing/2014/main" id="{00000000-0008-0000-0700-00009A000000}"/>
                </a:ext>
              </a:extLst>
            </xdr:cNvPr>
            <xdr:cNvSpPr/>
          </xdr:nvSpPr>
          <xdr:spPr>
            <a:xfrm>
              <a:off x="32097085" y="30763585"/>
              <a:ext cx="522083" cy="128154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5" name="線吹き出し 1 (枠付き) 576">
              <a:extLst>
                <a:ext uri="{FF2B5EF4-FFF2-40B4-BE49-F238E27FC236}">
                  <a16:creationId xmlns:a16="http://schemas.microsoft.com/office/drawing/2014/main" id="{00000000-0008-0000-0700-00009B000000}"/>
                </a:ext>
              </a:extLst>
            </xdr:cNvPr>
            <xdr:cNvSpPr/>
          </xdr:nvSpPr>
          <xdr:spPr>
            <a:xfrm>
              <a:off x="33792102" y="29378130"/>
              <a:ext cx="1643247" cy="639412"/>
            </a:xfrm>
            <a:prstGeom prst="borderCallout1">
              <a:avLst>
                <a:gd name="adj1" fmla="val 67832"/>
                <a:gd name="adj2" fmla="val 450"/>
                <a:gd name="adj3" fmla="val 220516"/>
                <a:gd name="adj4" fmla="val -822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nvGrpSpPr>
            <xdr:cNvPr id="10" name="グループ化 9">
              <a:extLst>
                <a:ext uri="{FF2B5EF4-FFF2-40B4-BE49-F238E27FC236}">
                  <a16:creationId xmlns:a16="http://schemas.microsoft.com/office/drawing/2014/main" id="{00000000-0008-0000-0700-00000A000000}"/>
                </a:ext>
              </a:extLst>
            </xdr:cNvPr>
            <xdr:cNvGrpSpPr/>
          </xdr:nvGrpSpPr>
          <xdr:grpSpPr>
            <a:xfrm>
              <a:off x="24887244" y="33337503"/>
              <a:ext cx="3344448" cy="1783773"/>
              <a:chOff x="24821028" y="32589506"/>
              <a:chExt cx="3305737" cy="1669115"/>
            </a:xfrm>
          </xdr:grpSpPr>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5855365" y="32589506"/>
                <a:ext cx="2271400" cy="53297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8" name="正方形/長方形 157">
                <a:extLst>
                  <a:ext uri="{FF2B5EF4-FFF2-40B4-BE49-F238E27FC236}">
                    <a16:creationId xmlns:a16="http://schemas.microsoft.com/office/drawing/2014/main" id="{00000000-0008-0000-0700-00009E000000}"/>
                  </a:ext>
                </a:extLst>
              </xdr:cNvPr>
              <xdr:cNvSpPr/>
            </xdr:nvSpPr>
            <xdr:spPr>
              <a:xfrm>
                <a:off x="24821029" y="32589509"/>
                <a:ext cx="1022377" cy="53297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59" name="正方形/長方形 158">
                <a:extLst>
                  <a:ext uri="{FF2B5EF4-FFF2-40B4-BE49-F238E27FC236}">
                    <a16:creationId xmlns:a16="http://schemas.microsoft.com/office/drawing/2014/main" id="{00000000-0008-0000-0700-00009F000000}"/>
                  </a:ext>
                </a:extLst>
              </xdr:cNvPr>
              <xdr:cNvSpPr/>
            </xdr:nvSpPr>
            <xdr:spPr>
              <a:xfrm>
                <a:off x="24821029" y="33109220"/>
                <a:ext cx="1022377" cy="7865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0" name="正方形/長方形 159">
                <a:extLst>
                  <a:ext uri="{FF2B5EF4-FFF2-40B4-BE49-F238E27FC236}">
                    <a16:creationId xmlns:a16="http://schemas.microsoft.com/office/drawing/2014/main" id="{00000000-0008-0000-0700-0000A0000000}"/>
                  </a:ext>
                </a:extLst>
              </xdr:cNvPr>
              <xdr:cNvSpPr/>
            </xdr:nvSpPr>
            <xdr:spPr>
              <a:xfrm>
                <a:off x="25855363" y="33122481"/>
                <a:ext cx="2271401" cy="7752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1" name="正方形/長方形 160">
                <a:extLst>
                  <a:ext uri="{FF2B5EF4-FFF2-40B4-BE49-F238E27FC236}">
                    <a16:creationId xmlns:a16="http://schemas.microsoft.com/office/drawing/2014/main" id="{00000000-0008-0000-0700-0000A1000000}"/>
                  </a:ext>
                </a:extLst>
              </xdr:cNvPr>
              <xdr:cNvSpPr/>
            </xdr:nvSpPr>
            <xdr:spPr>
              <a:xfrm>
                <a:off x="24821028" y="33925915"/>
                <a:ext cx="1022377" cy="33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2" name="正方形/長方形 161">
                <a:extLst>
                  <a:ext uri="{FF2B5EF4-FFF2-40B4-BE49-F238E27FC236}">
                    <a16:creationId xmlns:a16="http://schemas.microsoft.com/office/drawing/2014/main" id="{00000000-0008-0000-0700-0000A2000000}"/>
                  </a:ext>
                </a:extLst>
              </xdr:cNvPr>
              <xdr:cNvSpPr/>
            </xdr:nvSpPr>
            <xdr:spPr>
              <a:xfrm>
                <a:off x="25855363" y="33916631"/>
                <a:ext cx="2260195" cy="3419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grpSp>
        <xdr:sp macro="" textlink="">
          <xdr:nvSpPr>
            <xdr:cNvPr id="163" name="線吹き出し 1 (枠付き) 577">
              <a:extLst>
                <a:ext uri="{FF2B5EF4-FFF2-40B4-BE49-F238E27FC236}">
                  <a16:creationId xmlns:a16="http://schemas.microsoft.com/office/drawing/2014/main" id="{00000000-0008-0000-0700-0000A3000000}"/>
                </a:ext>
              </a:extLst>
            </xdr:cNvPr>
            <xdr:cNvSpPr/>
          </xdr:nvSpPr>
          <xdr:spPr>
            <a:xfrm>
              <a:off x="31263866" y="33343211"/>
              <a:ext cx="3397151" cy="1309996"/>
            </a:xfrm>
            <a:prstGeom prst="borderCallout1">
              <a:avLst>
                <a:gd name="adj1" fmla="val 42429"/>
                <a:gd name="adj2" fmla="val -3670"/>
                <a:gd name="adj3" fmla="val 58595"/>
                <a:gd name="adj4" fmla="val -1225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4" name="線吹き出し 1 (枠付き) 578">
              <a:extLst>
                <a:ext uri="{FF2B5EF4-FFF2-40B4-BE49-F238E27FC236}">
                  <a16:creationId xmlns:a16="http://schemas.microsoft.com/office/drawing/2014/main" id="{00000000-0008-0000-0700-0000A4000000}"/>
                </a:ext>
              </a:extLst>
            </xdr:cNvPr>
            <xdr:cNvSpPr/>
          </xdr:nvSpPr>
          <xdr:spPr>
            <a:xfrm>
              <a:off x="31300694" y="34713313"/>
              <a:ext cx="2766334" cy="788202"/>
            </a:xfrm>
            <a:prstGeom prst="borderCallout1">
              <a:avLst>
                <a:gd name="adj1" fmla="val 42429"/>
                <a:gd name="adj2" fmla="val -3670"/>
                <a:gd name="adj3" fmla="val 38167"/>
                <a:gd name="adj4" fmla="val -1131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5" name="線吹き出し 1 (枠付き) 579">
              <a:extLst>
                <a:ext uri="{FF2B5EF4-FFF2-40B4-BE49-F238E27FC236}">
                  <a16:creationId xmlns:a16="http://schemas.microsoft.com/office/drawing/2014/main" id="{00000000-0008-0000-0700-0000A5000000}"/>
                </a:ext>
              </a:extLst>
            </xdr:cNvPr>
            <xdr:cNvSpPr/>
          </xdr:nvSpPr>
          <xdr:spPr>
            <a:xfrm>
              <a:off x="31236653" y="32428042"/>
              <a:ext cx="2756809" cy="807913"/>
            </a:xfrm>
            <a:prstGeom prst="borderCallout1">
              <a:avLst>
                <a:gd name="adj1" fmla="val 42429"/>
                <a:gd name="adj2" fmla="val -3670"/>
                <a:gd name="adj3" fmla="val 144186"/>
                <a:gd name="adj4" fmla="val -1468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6" name="正方形/長方形 165">
              <a:extLst>
                <a:ext uri="{FF2B5EF4-FFF2-40B4-BE49-F238E27FC236}">
                  <a16:creationId xmlns:a16="http://schemas.microsoft.com/office/drawing/2014/main" id="{00000000-0008-0000-0700-0000A6000000}"/>
                </a:ext>
              </a:extLst>
            </xdr:cNvPr>
            <xdr:cNvSpPr/>
          </xdr:nvSpPr>
          <xdr:spPr>
            <a:xfrm flipV="1">
              <a:off x="19356379" y="35112358"/>
              <a:ext cx="8889576" cy="1647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67" name="線吹き出し 1 (枠付き) 126">
              <a:extLst>
                <a:ext uri="{FF2B5EF4-FFF2-40B4-BE49-F238E27FC236}">
                  <a16:creationId xmlns:a16="http://schemas.microsoft.com/office/drawing/2014/main" id="{00000000-0008-0000-0700-0000A7000000}"/>
                </a:ext>
              </a:extLst>
            </xdr:cNvPr>
            <xdr:cNvSpPr/>
          </xdr:nvSpPr>
          <xdr:spPr>
            <a:xfrm>
              <a:off x="31351446" y="35588320"/>
              <a:ext cx="3564081" cy="1041375"/>
            </a:xfrm>
            <a:prstGeom prst="borderCallout1">
              <a:avLst>
                <a:gd name="adj1" fmla="val 42429"/>
                <a:gd name="adj2" fmla="val -3670"/>
                <a:gd name="adj3" fmla="val -33188"/>
                <a:gd name="adj4" fmla="val -8694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grpSp>
      <xdr:sp macro="" textlink="">
        <xdr:nvSpPr>
          <xdr:cNvPr id="168" name="線吹き出し 1 (枠付き) 560">
            <a:extLst>
              <a:ext uri="{FF2B5EF4-FFF2-40B4-BE49-F238E27FC236}">
                <a16:creationId xmlns:a16="http://schemas.microsoft.com/office/drawing/2014/main" id="{00000000-0008-0000-0700-0000A8000000}"/>
              </a:ext>
            </a:extLst>
          </xdr:cNvPr>
          <xdr:cNvSpPr/>
        </xdr:nvSpPr>
        <xdr:spPr>
          <a:xfrm>
            <a:off x="39672898" y="30041951"/>
            <a:ext cx="4568225" cy="748757"/>
          </a:xfrm>
          <a:prstGeom prst="borderCallout1">
            <a:avLst>
              <a:gd name="adj1" fmla="val 42429"/>
              <a:gd name="adj2" fmla="val -3670"/>
              <a:gd name="adj3" fmla="val -14013"/>
              <a:gd name="adj4" fmla="val -255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　対応済みのため、対応不要。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69" name="正方形/長方形 168">
            <a:extLst>
              <a:ext uri="{FF2B5EF4-FFF2-40B4-BE49-F238E27FC236}">
                <a16:creationId xmlns:a16="http://schemas.microsoft.com/office/drawing/2014/main" id="{00000000-0008-0000-0700-0000A9000000}"/>
              </a:ext>
            </a:extLst>
          </xdr:cNvPr>
          <xdr:cNvSpPr/>
        </xdr:nvSpPr>
        <xdr:spPr>
          <a:xfrm>
            <a:off x="29111864" y="29544818"/>
            <a:ext cx="10009909" cy="4360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grpSp>
    <xdr:clientData/>
  </xdr:twoCellAnchor>
  <xdr:twoCellAnchor editAs="oneCell">
    <xdr:from>
      <xdr:col>52</xdr:col>
      <xdr:colOff>56030</xdr:colOff>
      <xdr:row>69</xdr:row>
      <xdr:rowOff>44824</xdr:rowOff>
    </xdr:from>
    <xdr:to>
      <xdr:col>76</xdr:col>
      <xdr:colOff>531274</xdr:colOff>
      <xdr:row>73</xdr:row>
      <xdr:rowOff>105998</xdr:rowOff>
    </xdr:to>
    <xdr:pic>
      <xdr:nvPicPr>
        <xdr:cNvPr id="17" name="図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8"/>
        <a:stretch>
          <a:fillRect/>
        </a:stretch>
      </xdr:blipFill>
      <xdr:spPr>
        <a:xfrm>
          <a:off x="44991618" y="14578853"/>
          <a:ext cx="16880656" cy="733527"/>
        </a:xfrm>
        <a:prstGeom prst="rect">
          <a:avLst/>
        </a:prstGeom>
      </xdr:spPr>
    </xdr:pic>
    <xdr:clientData/>
  </xdr:twoCellAnchor>
  <xdr:twoCellAnchor editAs="oneCell">
    <xdr:from>
      <xdr:col>48</xdr:col>
      <xdr:colOff>369793</xdr:colOff>
      <xdr:row>3</xdr:row>
      <xdr:rowOff>89646</xdr:rowOff>
    </xdr:from>
    <xdr:to>
      <xdr:col>64</xdr:col>
      <xdr:colOff>226183</xdr:colOff>
      <xdr:row>24</xdr:row>
      <xdr:rowOff>16019</xdr:rowOff>
    </xdr:to>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9"/>
        <a:stretch>
          <a:fillRect/>
        </a:stretch>
      </xdr:blipFill>
      <xdr:spPr>
        <a:xfrm>
          <a:off x="42571146" y="593911"/>
          <a:ext cx="10793331" cy="6392167"/>
        </a:xfrm>
        <a:prstGeom prst="rect">
          <a:avLst/>
        </a:prstGeom>
      </xdr:spPr>
    </xdr:pic>
    <xdr:clientData/>
  </xdr:twoCellAnchor>
  <xdr:twoCellAnchor>
    <xdr:from>
      <xdr:col>28</xdr:col>
      <xdr:colOff>537884</xdr:colOff>
      <xdr:row>161</xdr:row>
      <xdr:rowOff>123266</xdr:rowOff>
    </xdr:from>
    <xdr:to>
      <xdr:col>51</xdr:col>
      <xdr:colOff>649942</xdr:colOff>
      <xdr:row>193</xdr:row>
      <xdr:rowOff>52271</xdr:rowOff>
    </xdr:to>
    <xdr:grpSp>
      <xdr:nvGrpSpPr>
        <xdr:cNvPr id="6" name="グループ化 5">
          <a:extLst>
            <a:ext uri="{FF2B5EF4-FFF2-40B4-BE49-F238E27FC236}">
              <a16:creationId xmlns:a16="http://schemas.microsoft.com/office/drawing/2014/main" id="{00000000-0008-0000-0700-000006000000}"/>
            </a:ext>
          </a:extLst>
        </xdr:cNvPr>
        <xdr:cNvGrpSpPr/>
      </xdr:nvGrpSpPr>
      <xdr:grpSpPr>
        <a:xfrm>
          <a:off x="29068060" y="30143825"/>
          <a:ext cx="15833911" cy="7470564"/>
          <a:chOff x="29068060" y="30143825"/>
          <a:chExt cx="15833911" cy="7470564"/>
        </a:xfrm>
      </xdr:grpSpPr>
      <xdr:grpSp>
        <xdr:nvGrpSpPr>
          <xdr:cNvPr id="5" name="グループ化 4">
            <a:extLst>
              <a:ext uri="{FF2B5EF4-FFF2-40B4-BE49-F238E27FC236}">
                <a16:creationId xmlns:a16="http://schemas.microsoft.com/office/drawing/2014/main" id="{00000000-0008-0000-0700-000005000000}"/>
              </a:ext>
            </a:extLst>
          </xdr:cNvPr>
          <xdr:cNvGrpSpPr/>
        </xdr:nvGrpSpPr>
        <xdr:grpSpPr>
          <a:xfrm>
            <a:off x="29068060" y="30143825"/>
            <a:ext cx="15833911" cy="7470564"/>
            <a:chOff x="28911177" y="36968207"/>
            <a:chExt cx="15833911" cy="7470564"/>
          </a:xfrm>
        </xdr:grpSpPr>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0"/>
            <a:stretch>
              <a:fillRect/>
            </a:stretch>
          </xdr:blipFill>
          <xdr:spPr>
            <a:xfrm>
              <a:off x="28933588" y="36968207"/>
              <a:ext cx="15811500" cy="6724431"/>
            </a:xfrm>
            <a:prstGeom prst="rect">
              <a:avLst/>
            </a:prstGeom>
          </xdr:spPr>
        </xdr:pic>
        <xdr:sp macro="" textlink="">
          <xdr:nvSpPr>
            <xdr:cNvPr id="126" name="正方形/長方形 125">
              <a:extLst>
                <a:ext uri="{FF2B5EF4-FFF2-40B4-BE49-F238E27FC236}">
                  <a16:creationId xmlns:a16="http://schemas.microsoft.com/office/drawing/2014/main" id="{00000000-0008-0000-0700-00007E000000}"/>
                </a:ext>
              </a:extLst>
            </xdr:cNvPr>
            <xdr:cNvSpPr/>
          </xdr:nvSpPr>
          <xdr:spPr>
            <a:xfrm>
              <a:off x="34928735" y="38328773"/>
              <a:ext cx="526954" cy="8726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29" name="正方形/長方形 128">
              <a:extLst>
                <a:ext uri="{FF2B5EF4-FFF2-40B4-BE49-F238E27FC236}">
                  <a16:creationId xmlns:a16="http://schemas.microsoft.com/office/drawing/2014/main" id="{00000000-0008-0000-0700-000081000000}"/>
                </a:ext>
              </a:extLst>
            </xdr:cNvPr>
            <xdr:cNvSpPr/>
          </xdr:nvSpPr>
          <xdr:spPr>
            <a:xfrm>
              <a:off x="35996248" y="38319246"/>
              <a:ext cx="3033100" cy="88213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0" name="線吹き出し 1 (枠付き) 565">
              <a:extLst>
                <a:ext uri="{FF2B5EF4-FFF2-40B4-BE49-F238E27FC236}">
                  <a16:creationId xmlns:a16="http://schemas.microsoft.com/office/drawing/2014/main" id="{00000000-0008-0000-0700-000082000000}"/>
                </a:ext>
              </a:extLst>
            </xdr:cNvPr>
            <xdr:cNvSpPr/>
          </xdr:nvSpPr>
          <xdr:spPr>
            <a:xfrm>
              <a:off x="36037070" y="37248353"/>
              <a:ext cx="1624908" cy="467300"/>
            </a:xfrm>
            <a:prstGeom prst="borderCallout1">
              <a:avLst>
                <a:gd name="adj1" fmla="val 67832"/>
                <a:gd name="adj2" fmla="val 450"/>
                <a:gd name="adj3" fmla="val 231802"/>
                <a:gd name="adj4" fmla="val -431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7527075" y="40151635"/>
              <a:ext cx="2871101" cy="650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28911177" y="42044197"/>
              <a:ext cx="11548071" cy="2126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3" name="正方形/長方形 132">
              <a:extLst>
                <a:ext uri="{FF2B5EF4-FFF2-40B4-BE49-F238E27FC236}">
                  <a16:creationId xmlns:a16="http://schemas.microsoft.com/office/drawing/2014/main" id="{00000000-0008-0000-0700-000085000000}"/>
                </a:ext>
              </a:extLst>
            </xdr:cNvPr>
            <xdr:cNvSpPr/>
          </xdr:nvSpPr>
          <xdr:spPr>
            <a:xfrm>
              <a:off x="35996918" y="40151635"/>
              <a:ext cx="1516551" cy="6503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35996917" y="40802015"/>
              <a:ext cx="1516551" cy="8158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7" name="正方形/長方形 136">
              <a:extLst>
                <a:ext uri="{FF2B5EF4-FFF2-40B4-BE49-F238E27FC236}">
                  <a16:creationId xmlns:a16="http://schemas.microsoft.com/office/drawing/2014/main" id="{00000000-0008-0000-0700-000089000000}"/>
                </a:ext>
              </a:extLst>
            </xdr:cNvPr>
            <xdr:cNvSpPr/>
          </xdr:nvSpPr>
          <xdr:spPr>
            <a:xfrm>
              <a:off x="37513466" y="40819700"/>
              <a:ext cx="2894555" cy="7879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38" name="正方形/長方形 137">
              <a:extLst>
                <a:ext uri="{FF2B5EF4-FFF2-40B4-BE49-F238E27FC236}">
                  <a16:creationId xmlns:a16="http://schemas.microsoft.com/office/drawing/2014/main" id="{00000000-0008-0000-0700-00008A000000}"/>
                </a:ext>
              </a:extLst>
            </xdr:cNvPr>
            <xdr:cNvSpPr/>
          </xdr:nvSpPr>
          <xdr:spPr>
            <a:xfrm>
              <a:off x="36010524" y="41608179"/>
              <a:ext cx="1516551" cy="4349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42" name="正方形/長方形 141">
              <a:extLst>
                <a:ext uri="{FF2B5EF4-FFF2-40B4-BE49-F238E27FC236}">
                  <a16:creationId xmlns:a16="http://schemas.microsoft.com/office/drawing/2014/main" id="{00000000-0008-0000-0700-00008E000000}"/>
                </a:ext>
              </a:extLst>
            </xdr:cNvPr>
            <xdr:cNvSpPr/>
          </xdr:nvSpPr>
          <xdr:spPr>
            <a:xfrm>
              <a:off x="37527074" y="41608177"/>
              <a:ext cx="2894555" cy="43493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sp macro="" textlink="">
          <xdr:nvSpPr>
            <xdr:cNvPr id="143" name="線吹き出し 1 (枠付き) 580">
              <a:extLst>
                <a:ext uri="{FF2B5EF4-FFF2-40B4-BE49-F238E27FC236}">
                  <a16:creationId xmlns:a16="http://schemas.microsoft.com/office/drawing/2014/main" id="{00000000-0008-0000-0700-00008F000000}"/>
                </a:ext>
              </a:extLst>
            </xdr:cNvPr>
            <xdr:cNvSpPr/>
          </xdr:nvSpPr>
          <xdr:spPr>
            <a:xfrm>
              <a:off x="41005483" y="40684720"/>
              <a:ext cx="3351307" cy="1362599"/>
            </a:xfrm>
            <a:prstGeom prst="borderCallout1">
              <a:avLst>
                <a:gd name="adj1" fmla="val 42429"/>
                <a:gd name="adj2" fmla="val -3670"/>
                <a:gd name="adj3" fmla="val 42625"/>
                <a:gd name="adj4" fmla="val -21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47" name="線吹き出し 1 (枠付き) 582">
              <a:extLst>
                <a:ext uri="{FF2B5EF4-FFF2-40B4-BE49-F238E27FC236}">
                  <a16:creationId xmlns:a16="http://schemas.microsoft.com/office/drawing/2014/main" id="{00000000-0008-0000-0700-000093000000}"/>
                </a:ext>
              </a:extLst>
            </xdr:cNvPr>
            <xdr:cNvSpPr/>
          </xdr:nvSpPr>
          <xdr:spPr>
            <a:xfrm>
              <a:off x="41239208" y="39276618"/>
              <a:ext cx="3044448" cy="1238493"/>
            </a:xfrm>
            <a:prstGeom prst="borderCallout1">
              <a:avLst>
                <a:gd name="adj1" fmla="val 42429"/>
                <a:gd name="adj2" fmla="val -3670"/>
                <a:gd name="adj3" fmla="val 102150"/>
                <a:gd name="adj4" fmla="val -289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途絶判定時間がメッセージラベルで異なる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5200msec(ENG1S92)</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5000msec(ENG1G97)</a:t>
              </a:r>
              <a:endPar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sp macro="" textlink="">
          <xdr:nvSpPr>
            <xdr:cNvPr id="148" name="線吹き出し 1 (枠付き) 133">
              <a:extLst>
                <a:ext uri="{FF2B5EF4-FFF2-40B4-BE49-F238E27FC236}">
                  <a16:creationId xmlns:a16="http://schemas.microsoft.com/office/drawing/2014/main" id="{00000000-0008-0000-0700-000094000000}"/>
                </a:ext>
              </a:extLst>
            </xdr:cNvPr>
            <xdr:cNvSpPr/>
          </xdr:nvSpPr>
          <xdr:spPr>
            <a:xfrm>
              <a:off x="40992069" y="43417086"/>
              <a:ext cx="3530609" cy="1021685"/>
            </a:xfrm>
            <a:prstGeom prst="borderCallout1">
              <a:avLst>
                <a:gd name="adj1" fmla="val 42429"/>
                <a:gd name="adj2" fmla="val -3670"/>
                <a:gd name="adj3" fmla="val -110130"/>
                <a:gd name="adj4" fmla="val -270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：吹鳴終了条件として、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（吹鳴終了しない）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grpSp>
      <xdr:sp macro="" textlink="">
        <xdr:nvSpPr>
          <xdr:cNvPr id="145" name="線吹き出し 1 (枠付き) 581">
            <a:extLst>
              <a:ext uri="{FF2B5EF4-FFF2-40B4-BE49-F238E27FC236}">
                <a16:creationId xmlns:a16="http://schemas.microsoft.com/office/drawing/2014/main" id="{00000000-0008-0000-0700-000091000000}"/>
              </a:ext>
            </a:extLst>
          </xdr:cNvPr>
          <xdr:cNvSpPr/>
        </xdr:nvSpPr>
        <xdr:spPr>
          <a:xfrm>
            <a:off x="41347263" y="35585238"/>
            <a:ext cx="2720134" cy="675641"/>
          </a:xfrm>
          <a:prstGeom prst="borderCallout1">
            <a:avLst>
              <a:gd name="adj1" fmla="val 42429"/>
              <a:gd name="adj2" fmla="val -3670"/>
              <a:gd name="adj3" fmla="val -77290"/>
              <a:gd name="adj4" fmla="val -2944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grpSp>
    <xdr:clientData/>
  </xdr:twoCellAnchor>
  <xdr:twoCellAnchor editAs="oneCell">
    <xdr:from>
      <xdr:col>28</xdr:col>
      <xdr:colOff>496259</xdr:colOff>
      <xdr:row>73</xdr:row>
      <xdr:rowOff>163285</xdr:rowOff>
    </xdr:from>
    <xdr:to>
      <xdr:col>46</xdr:col>
      <xdr:colOff>30413</xdr:colOff>
      <xdr:row>111</xdr:row>
      <xdr:rowOff>13607</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1"/>
        <a:stretch>
          <a:fillRect/>
        </a:stretch>
      </xdr:blipFill>
      <xdr:spPr>
        <a:xfrm>
          <a:off x="29003223" y="15376071"/>
          <a:ext cx="11780583" cy="6572250"/>
        </a:xfrm>
        <a:prstGeom prst="rect">
          <a:avLst/>
        </a:prstGeom>
      </xdr:spPr>
    </xdr:pic>
    <xdr:clientData/>
  </xdr:twoCellAnchor>
  <xdr:twoCellAnchor>
    <xdr:from>
      <xdr:col>33</xdr:col>
      <xdr:colOff>632484</xdr:colOff>
      <xdr:row>42</xdr:row>
      <xdr:rowOff>68284</xdr:rowOff>
    </xdr:from>
    <xdr:to>
      <xdr:col>34</xdr:col>
      <xdr:colOff>354899</xdr:colOff>
      <xdr:row>50</xdr:row>
      <xdr:rowOff>57150</xdr:rowOff>
    </xdr:to>
    <xdr:sp macro="" textlink="">
      <xdr:nvSpPr>
        <xdr:cNvPr id="507" name="正方形/長方形 506">
          <a:extLst>
            <a:ext uri="{FF2B5EF4-FFF2-40B4-BE49-F238E27FC236}">
              <a16:creationId xmlns:a16="http://schemas.microsoft.com/office/drawing/2014/main" id="{00000000-0008-0000-0700-0000FB010000}"/>
            </a:ext>
          </a:extLst>
        </xdr:cNvPr>
        <xdr:cNvSpPr/>
      </xdr:nvSpPr>
      <xdr:spPr>
        <a:xfrm>
          <a:off x="32588859" y="10164784"/>
          <a:ext cx="408215" cy="136046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104156</xdr:colOff>
      <xdr:row>54</xdr:row>
      <xdr:rowOff>102920</xdr:rowOff>
    </xdr:from>
    <xdr:to>
      <xdr:col>39</xdr:col>
      <xdr:colOff>447676</xdr:colOff>
      <xdr:row>57</xdr:row>
      <xdr:rowOff>57150</xdr:rowOff>
    </xdr:to>
    <xdr:sp macro="" textlink="">
      <xdr:nvSpPr>
        <xdr:cNvPr id="508" name="正方形/長方形 507">
          <a:extLst>
            <a:ext uri="{FF2B5EF4-FFF2-40B4-BE49-F238E27FC236}">
              <a16:creationId xmlns:a16="http://schemas.microsoft.com/office/drawing/2014/main" id="{00000000-0008-0000-0700-0000FC010000}"/>
            </a:ext>
          </a:extLst>
        </xdr:cNvPr>
        <xdr:cNvSpPr/>
      </xdr:nvSpPr>
      <xdr:spPr>
        <a:xfrm>
          <a:off x="34803731" y="12256820"/>
          <a:ext cx="1715120" cy="4685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28</xdr:col>
      <xdr:colOff>457201</xdr:colOff>
      <xdr:row>65</xdr:row>
      <xdr:rowOff>84364</xdr:rowOff>
    </xdr:from>
    <xdr:to>
      <xdr:col>39</xdr:col>
      <xdr:colOff>447675</xdr:colOff>
      <xdr:row>69</xdr:row>
      <xdr:rowOff>104775</xdr:rowOff>
    </xdr:to>
    <xdr:sp macro="" textlink="">
      <xdr:nvSpPr>
        <xdr:cNvPr id="509" name="正方形/長方形 508">
          <a:extLst>
            <a:ext uri="{FF2B5EF4-FFF2-40B4-BE49-F238E27FC236}">
              <a16:creationId xmlns:a16="http://schemas.microsoft.com/office/drawing/2014/main" id="{00000000-0008-0000-0700-0000FD010000}"/>
            </a:ext>
          </a:extLst>
        </xdr:cNvPr>
        <xdr:cNvSpPr/>
      </xdr:nvSpPr>
      <xdr:spPr>
        <a:xfrm>
          <a:off x="28984576" y="14124214"/>
          <a:ext cx="7534274" cy="706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39</xdr:col>
      <xdr:colOff>484546</xdr:colOff>
      <xdr:row>42</xdr:row>
      <xdr:rowOff>62646</xdr:rowOff>
    </xdr:from>
    <xdr:to>
      <xdr:col>40</xdr:col>
      <xdr:colOff>371475</xdr:colOff>
      <xdr:row>50</xdr:row>
      <xdr:rowOff>47625</xdr:rowOff>
    </xdr:to>
    <xdr:sp macro="" textlink="">
      <xdr:nvSpPr>
        <xdr:cNvPr id="510" name="正方形/長方形 509">
          <a:extLst>
            <a:ext uri="{FF2B5EF4-FFF2-40B4-BE49-F238E27FC236}">
              <a16:creationId xmlns:a16="http://schemas.microsoft.com/office/drawing/2014/main" id="{00000000-0008-0000-0700-0000FE010000}"/>
            </a:ext>
          </a:extLst>
        </xdr:cNvPr>
        <xdr:cNvSpPr/>
      </xdr:nvSpPr>
      <xdr:spPr>
        <a:xfrm>
          <a:off x="36555721" y="10159146"/>
          <a:ext cx="572729" cy="13565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32285</xdr:colOff>
      <xdr:row>54</xdr:row>
      <xdr:rowOff>108363</xdr:rowOff>
    </xdr:from>
    <xdr:to>
      <xdr:col>37</xdr:col>
      <xdr:colOff>95250</xdr:colOff>
      <xdr:row>57</xdr:row>
      <xdr:rowOff>38100</xdr:rowOff>
    </xdr:to>
    <xdr:sp macro="" textlink="">
      <xdr:nvSpPr>
        <xdr:cNvPr id="511" name="正方形/長方形 510">
          <a:extLst>
            <a:ext uri="{FF2B5EF4-FFF2-40B4-BE49-F238E27FC236}">
              <a16:creationId xmlns:a16="http://schemas.microsoft.com/office/drawing/2014/main" id="{00000000-0008-0000-0700-0000FF010000}"/>
            </a:ext>
          </a:extLst>
        </xdr:cNvPr>
        <xdr:cNvSpPr/>
      </xdr:nvSpPr>
      <xdr:spPr>
        <a:xfrm>
          <a:off x="33360260" y="12262263"/>
          <a:ext cx="1434565" cy="4440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32285</xdr:colOff>
      <xdr:row>57</xdr:row>
      <xdr:rowOff>67788</xdr:rowOff>
    </xdr:from>
    <xdr:to>
      <xdr:col>37</xdr:col>
      <xdr:colOff>95250</xdr:colOff>
      <xdr:row>60</xdr:row>
      <xdr:rowOff>133350</xdr:rowOff>
    </xdr:to>
    <xdr:sp macro="" textlink="">
      <xdr:nvSpPr>
        <xdr:cNvPr id="512" name="正方形/長方形 511">
          <a:extLst>
            <a:ext uri="{FF2B5EF4-FFF2-40B4-BE49-F238E27FC236}">
              <a16:creationId xmlns:a16="http://schemas.microsoft.com/office/drawing/2014/main" id="{00000000-0008-0000-0700-000000020000}"/>
            </a:ext>
          </a:extLst>
        </xdr:cNvPr>
        <xdr:cNvSpPr/>
      </xdr:nvSpPr>
      <xdr:spPr>
        <a:xfrm>
          <a:off x="33360260" y="12736038"/>
          <a:ext cx="1434565" cy="5799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85104</xdr:colOff>
      <xdr:row>57</xdr:row>
      <xdr:rowOff>62345</xdr:rowOff>
    </xdr:from>
    <xdr:to>
      <xdr:col>39</xdr:col>
      <xdr:colOff>457200</xdr:colOff>
      <xdr:row>60</xdr:row>
      <xdr:rowOff>123825</xdr:rowOff>
    </xdr:to>
    <xdr:sp macro="" textlink="">
      <xdr:nvSpPr>
        <xdr:cNvPr id="513" name="正方形/長方形 512">
          <a:extLst>
            <a:ext uri="{FF2B5EF4-FFF2-40B4-BE49-F238E27FC236}">
              <a16:creationId xmlns:a16="http://schemas.microsoft.com/office/drawing/2014/main" id="{00000000-0008-0000-0700-000001020000}"/>
            </a:ext>
          </a:extLst>
        </xdr:cNvPr>
        <xdr:cNvSpPr/>
      </xdr:nvSpPr>
      <xdr:spPr>
        <a:xfrm>
          <a:off x="34784679" y="12730595"/>
          <a:ext cx="1743696" cy="5758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22760</xdr:colOff>
      <xdr:row>60</xdr:row>
      <xdr:rowOff>143864</xdr:rowOff>
    </xdr:from>
    <xdr:to>
      <xdr:col>37</xdr:col>
      <xdr:colOff>104775</xdr:colOff>
      <xdr:row>62</xdr:row>
      <xdr:rowOff>104775</xdr:rowOff>
    </xdr:to>
    <xdr:sp macro="" textlink="">
      <xdr:nvSpPr>
        <xdr:cNvPr id="514" name="正方形/長方形 513">
          <a:extLst>
            <a:ext uri="{FF2B5EF4-FFF2-40B4-BE49-F238E27FC236}">
              <a16:creationId xmlns:a16="http://schemas.microsoft.com/office/drawing/2014/main" id="{00000000-0008-0000-0700-000002020000}"/>
            </a:ext>
          </a:extLst>
        </xdr:cNvPr>
        <xdr:cNvSpPr/>
      </xdr:nvSpPr>
      <xdr:spPr>
        <a:xfrm>
          <a:off x="33350735" y="13326464"/>
          <a:ext cx="1453615" cy="3038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85103</xdr:colOff>
      <xdr:row>60</xdr:row>
      <xdr:rowOff>147946</xdr:rowOff>
    </xdr:from>
    <xdr:to>
      <xdr:col>39</xdr:col>
      <xdr:colOff>438150</xdr:colOff>
      <xdr:row>62</xdr:row>
      <xdr:rowOff>123825</xdr:rowOff>
    </xdr:to>
    <xdr:sp macro="" textlink="">
      <xdr:nvSpPr>
        <xdr:cNvPr id="515" name="正方形/長方形 514">
          <a:extLst>
            <a:ext uri="{FF2B5EF4-FFF2-40B4-BE49-F238E27FC236}">
              <a16:creationId xmlns:a16="http://schemas.microsoft.com/office/drawing/2014/main" id="{00000000-0008-0000-0700-000003020000}"/>
            </a:ext>
          </a:extLst>
        </xdr:cNvPr>
        <xdr:cNvSpPr/>
      </xdr:nvSpPr>
      <xdr:spPr>
        <a:xfrm>
          <a:off x="34784678" y="13330546"/>
          <a:ext cx="1724647" cy="3187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45891</xdr:colOff>
      <xdr:row>42</xdr:row>
      <xdr:rowOff>75129</xdr:rowOff>
    </xdr:from>
    <xdr:to>
      <xdr:col>38</xdr:col>
      <xdr:colOff>457201</xdr:colOff>
      <xdr:row>50</xdr:row>
      <xdr:rowOff>57150</xdr:rowOff>
    </xdr:to>
    <xdr:sp macro="" textlink="">
      <xdr:nvSpPr>
        <xdr:cNvPr id="516" name="正方形/長方形 515">
          <a:extLst>
            <a:ext uri="{FF2B5EF4-FFF2-40B4-BE49-F238E27FC236}">
              <a16:creationId xmlns:a16="http://schemas.microsoft.com/office/drawing/2014/main" id="{00000000-0008-0000-0700-000004020000}"/>
            </a:ext>
          </a:extLst>
        </xdr:cNvPr>
        <xdr:cNvSpPr/>
      </xdr:nvSpPr>
      <xdr:spPr>
        <a:xfrm>
          <a:off x="33373866" y="10171629"/>
          <a:ext cx="2468710" cy="13536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34</xdr:col>
      <xdr:colOff>247651</xdr:colOff>
      <xdr:row>84</xdr:row>
      <xdr:rowOff>67629</xdr:rowOff>
    </xdr:from>
    <xdr:to>
      <xdr:col>34</xdr:col>
      <xdr:colOff>677389</xdr:colOff>
      <xdr:row>91</xdr:row>
      <xdr:rowOff>158586</xdr:rowOff>
    </xdr:to>
    <xdr:sp macro="" textlink="">
      <xdr:nvSpPr>
        <xdr:cNvPr id="517" name="正方形/長方形 516">
          <a:extLst>
            <a:ext uri="{FF2B5EF4-FFF2-40B4-BE49-F238E27FC236}">
              <a16:creationId xmlns:a16="http://schemas.microsoft.com/office/drawing/2014/main" id="{00000000-0008-0000-0700-000005020000}"/>
            </a:ext>
          </a:extLst>
        </xdr:cNvPr>
        <xdr:cNvSpPr/>
      </xdr:nvSpPr>
      <xdr:spPr>
        <a:xfrm>
          <a:off x="32889826" y="16860204"/>
          <a:ext cx="429738" cy="12911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557142</xdr:colOff>
      <xdr:row>95</xdr:row>
      <xdr:rowOff>163533</xdr:rowOff>
    </xdr:from>
    <xdr:to>
      <xdr:col>40</xdr:col>
      <xdr:colOff>327421</xdr:colOff>
      <xdr:row>98</xdr:row>
      <xdr:rowOff>120237</xdr:rowOff>
    </xdr:to>
    <xdr:sp macro="" textlink="">
      <xdr:nvSpPr>
        <xdr:cNvPr id="518" name="正方形/長方形 517">
          <a:extLst>
            <a:ext uri="{FF2B5EF4-FFF2-40B4-BE49-F238E27FC236}">
              <a16:creationId xmlns:a16="http://schemas.microsoft.com/office/drawing/2014/main" id="{00000000-0008-0000-0700-000006020000}"/>
            </a:ext>
          </a:extLst>
        </xdr:cNvPr>
        <xdr:cNvSpPr/>
      </xdr:nvSpPr>
      <xdr:spPr>
        <a:xfrm>
          <a:off x="35234095" y="18933736"/>
          <a:ext cx="1824107" cy="4746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40</xdr:col>
      <xdr:colOff>350073</xdr:colOff>
      <xdr:row>84</xdr:row>
      <xdr:rowOff>78180</xdr:rowOff>
    </xdr:from>
    <xdr:to>
      <xdr:col>41</xdr:col>
      <xdr:colOff>241216</xdr:colOff>
      <xdr:row>91</xdr:row>
      <xdr:rowOff>144979</xdr:rowOff>
    </xdr:to>
    <xdr:sp macro="" textlink="">
      <xdr:nvSpPr>
        <xdr:cNvPr id="520" name="正方形/長方形 519">
          <a:extLst>
            <a:ext uri="{FF2B5EF4-FFF2-40B4-BE49-F238E27FC236}">
              <a16:creationId xmlns:a16="http://schemas.microsoft.com/office/drawing/2014/main" id="{00000000-0008-0000-0700-000008020000}"/>
            </a:ext>
          </a:extLst>
        </xdr:cNvPr>
        <xdr:cNvSpPr/>
      </xdr:nvSpPr>
      <xdr:spPr>
        <a:xfrm>
          <a:off x="33156894" y="16529216"/>
          <a:ext cx="571501" cy="13050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95</xdr:row>
      <xdr:rowOff>163533</xdr:rowOff>
    </xdr:from>
    <xdr:to>
      <xdr:col>37</xdr:col>
      <xdr:colOff>557893</xdr:colOff>
      <xdr:row>98</xdr:row>
      <xdr:rowOff>120237</xdr:rowOff>
    </xdr:to>
    <xdr:sp macro="" textlink="">
      <xdr:nvSpPr>
        <xdr:cNvPr id="521" name="正方形/長方形 520">
          <a:extLst>
            <a:ext uri="{FF2B5EF4-FFF2-40B4-BE49-F238E27FC236}">
              <a16:creationId xmlns:a16="http://schemas.microsoft.com/office/drawing/2014/main" id="{00000000-0008-0000-0700-000009020000}"/>
            </a:ext>
          </a:extLst>
        </xdr:cNvPr>
        <xdr:cNvSpPr/>
      </xdr:nvSpPr>
      <xdr:spPr>
        <a:xfrm>
          <a:off x="29803352" y="18560390"/>
          <a:ext cx="1520291" cy="48738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98</xdr:row>
      <xdr:rowOff>147450</xdr:rowOff>
    </xdr:from>
    <xdr:to>
      <xdr:col>37</xdr:col>
      <xdr:colOff>557893</xdr:colOff>
      <xdr:row>102</xdr:row>
      <xdr:rowOff>63334</xdr:rowOff>
    </xdr:to>
    <xdr:sp macro="" textlink="">
      <xdr:nvSpPr>
        <xdr:cNvPr id="522" name="正方形/長方形 521">
          <a:extLst>
            <a:ext uri="{FF2B5EF4-FFF2-40B4-BE49-F238E27FC236}">
              <a16:creationId xmlns:a16="http://schemas.microsoft.com/office/drawing/2014/main" id="{00000000-0008-0000-0700-00000A020000}"/>
            </a:ext>
          </a:extLst>
        </xdr:cNvPr>
        <xdr:cNvSpPr/>
      </xdr:nvSpPr>
      <xdr:spPr>
        <a:xfrm>
          <a:off x="29803352" y="19074986"/>
          <a:ext cx="1520291" cy="623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557893</xdr:colOff>
      <xdr:row>98</xdr:row>
      <xdr:rowOff>147450</xdr:rowOff>
    </xdr:from>
    <xdr:to>
      <xdr:col>40</xdr:col>
      <xdr:colOff>326572</xdr:colOff>
      <xdr:row>102</xdr:row>
      <xdr:rowOff>63334</xdr:rowOff>
    </xdr:to>
    <xdr:sp macro="" textlink="">
      <xdr:nvSpPr>
        <xdr:cNvPr id="523" name="正方形/長方形 522">
          <a:extLst>
            <a:ext uri="{FF2B5EF4-FFF2-40B4-BE49-F238E27FC236}">
              <a16:creationId xmlns:a16="http://schemas.microsoft.com/office/drawing/2014/main" id="{00000000-0008-0000-0700-00000B020000}"/>
            </a:ext>
          </a:extLst>
        </xdr:cNvPr>
        <xdr:cNvSpPr/>
      </xdr:nvSpPr>
      <xdr:spPr>
        <a:xfrm>
          <a:off x="31323643" y="19074986"/>
          <a:ext cx="1809750" cy="62345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398316</xdr:colOff>
      <xdr:row>102</xdr:row>
      <xdr:rowOff>90548</xdr:rowOff>
    </xdr:from>
    <xdr:to>
      <xdr:col>37</xdr:col>
      <xdr:colOff>557893</xdr:colOff>
      <xdr:row>104</xdr:row>
      <xdr:rowOff>57150</xdr:rowOff>
    </xdr:to>
    <xdr:sp macro="" textlink="">
      <xdr:nvSpPr>
        <xdr:cNvPr id="524" name="正方形/長方形 523">
          <a:extLst>
            <a:ext uri="{FF2B5EF4-FFF2-40B4-BE49-F238E27FC236}">
              <a16:creationId xmlns:a16="http://schemas.microsoft.com/office/drawing/2014/main" id="{00000000-0008-0000-0700-00000C020000}"/>
            </a:ext>
          </a:extLst>
        </xdr:cNvPr>
        <xdr:cNvSpPr/>
      </xdr:nvSpPr>
      <xdr:spPr>
        <a:xfrm>
          <a:off x="29803352" y="19725655"/>
          <a:ext cx="1520291" cy="320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557893</xdr:colOff>
      <xdr:row>102</xdr:row>
      <xdr:rowOff>90548</xdr:rowOff>
    </xdr:from>
    <xdr:to>
      <xdr:col>40</xdr:col>
      <xdr:colOff>326572</xdr:colOff>
      <xdr:row>104</xdr:row>
      <xdr:rowOff>57150</xdr:rowOff>
    </xdr:to>
    <xdr:sp macro="" textlink="">
      <xdr:nvSpPr>
        <xdr:cNvPr id="525" name="正方形/長方形 524">
          <a:extLst>
            <a:ext uri="{FF2B5EF4-FFF2-40B4-BE49-F238E27FC236}">
              <a16:creationId xmlns:a16="http://schemas.microsoft.com/office/drawing/2014/main" id="{00000000-0008-0000-0700-00000D020000}"/>
            </a:ext>
          </a:extLst>
        </xdr:cNvPr>
        <xdr:cNvSpPr/>
      </xdr:nvSpPr>
      <xdr:spPr>
        <a:xfrm>
          <a:off x="31323643" y="19725655"/>
          <a:ext cx="1809750" cy="32038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371103</xdr:colOff>
      <xdr:row>84</xdr:row>
      <xdr:rowOff>83331</xdr:rowOff>
    </xdr:from>
    <xdr:to>
      <xdr:col>39</xdr:col>
      <xdr:colOff>272143</xdr:colOff>
      <xdr:row>91</xdr:row>
      <xdr:rowOff>158586</xdr:rowOff>
    </xdr:to>
    <xdr:sp macro="" textlink="">
      <xdr:nvSpPr>
        <xdr:cNvPr id="526" name="正方形/長方形 525">
          <a:extLst>
            <a:ext uri="{FF2B5EF4-FFF2-40B4-BE49-F238E27FC236}">
              <a16:creationId xmlns:a16="http://schemas.microsoft.com/office/drawing/2014/main" id="{00000000-0008-0000-0700-00000E020000}"/>
            </a:ext>
          </a:extLst>
        </xdr:cNvPr>
        <xdr:cNvSpPr/>
      </xdr:nvSpPr>
      <xdr:spPr>
        <a:xfrm>
          <a:off x="29776139" y="16534367"/>
          <a:ext cx="2622468" cy="13135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373822</xdr:colOff>
      <xdr:row>35</xdr:row>
      <xdr:rowOff>107866</xdr:rowOff>
    </xdr:from>
    <xdr:to>
      <xdr:col>64</xdr:col>
      <xdr:colOff>597477</xdr:colOff>
      <xdr:row>51</xdr:row>
      <xdr:rowOff>163286</xdr:rowOff>
    </xdr:to>
    <xdr:sp macro="" textlink="">
      <xdr:nvSpPr>
        <xdr:cNvPr id="546" name="正方形/長方形 545">
          <a:extLst>
            <a:ext uri="{FF2B5EF4-FFF2-40B4-BE49-F238E27FC236}">
              <a16:creationId xmlns:a16="http://schemas.microsoft.com/office/drawing/2014/main" id="{00000000-0008-0000-0700-000022020000}"/>
            </a:ext>
          </a:extLst>
        </xdr:cNvPr>
        <xdr:cNvSpPr/>
      </xdr:nvSpPr>
      <xdr:spPr>
        <a:xfrm>
          <a:off x="45427072" y="7891152"/>
          <a:ext cx="4305798" cy="288570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387429</xdr:colOff>
      <xdr:row>51</xdr:row>
      <xdr:rowOff>163531</xdr:rowOff>
    </xdr:from>
    <xdr:to>
      <xdr:col>64</xdr:col>
      <xdr:colOff>611084</xdr:colOff>
      <xdr:row>67</xdr:row>
      <xdr:rowOff>27214</xdr:rowOff>
    </xdr:to>
    <xdr:sp macro="" textlink="">
      <xdr:nvSpPr>
        <xdr:cNvPr id="547" name="正方形/長方形 546">
          <a:extLst>
            <a:ext uri="{FF2B5EF4-FFF2-40B4-BE49-F238E27FC236}">
              <a16:creationId xmlns:a16="http://schemas.microsoft.com/office/drawing/2014/main" id="{00000000-0008-0000-0700-000023020000}"/>
            </a:ext>
          </a:extLst>
        </xdr:cNvPr>
        <xdr:cNvSpPr/>
      </xdr:nvSpPr>
      <xdr:spPr>
        <a:xfrm>
          <a:off x="45440679" y="10777102"/>
          <a:ext cx="4305798" cy="2693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58</xdr:col>
      <xdr:colOff>606879</xdr:colOff>
      <xdr:row>86</xdr:row>
      <xdr:rowOff>68036</xdr:rowOff>
    </xdr:from>
    <xdr:to>
      <xdr:col>65</xdr:col>
      <xdr:colOff>265339</xdr:colOff>
      <xdr:row>111</xdr:row>
      <xdr:rowOff>134469</xdr:rowOff>
    </xdr:to>
    <xdr:sp macro="" textlink="">
      <xdr:nvSpPr>
        <xdr:cNvPr id="548" name="正方形/長方形 547">
          <a:extLst>
            <a:ext uri="{FF2B5EF4-FFF2-40B4-BE49-F238E27FC236}">
              <a16:creationId xmlns:a16="http://schemas.microsoft.com/office/drawing/2014/main" id="{00000000-0008-0000-0700-000024020000}"/>
            </a:ext>
          </a:extLst>
        </xdr:cNvPr>
        <xdr:cNvSpPr/>
      </xdr:nvSpPr>
      <xdr:spPr>
        <a:xfrm>
          <a:off x="43936104" y="18689411"/>
          <a:ext cx="3925660" cy="48289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209922</xdr:colOff>
      <xdr:row>120</xdr:row>
      <xdr:rowOff>11627</xdr:rowOff>
    </xdr:from>
    <xdr:to>
      <xdr:col>73</xdr:col>
      <xdr:colOff>488497</xdr:colOff>
      <xdr:row>140</xdr:row>
      <xdr:rowOff>136071</xdr:rowOff>
    </xdr:to>
    <xdr:sp macro="" textlink="">
      <xdr:nvSpPr>
        <xdr:cNvPr id="549" name="正方形/長方形 548">
          <a:extLst>
            <a:ext uri="{FF2B5EF4-FFF2-40B4-BE49-F238E27FC236}">
              <a16:creationId xmlns:a16="http://schemas.microsoft.com/office/drawing/2014/main" id="{00000000-0008-0000-0700-000025020000}"/>
            </a:ext>
          </a:extLst>
        </xdr:cNvPr>
        <xdr:cNvSpPr/>
      </xdr:nvSpPr>
      <xdr:spPr>
        <a:xfrm>
          <a:off x="55483497" y="22976402"/>
          <a:ext cx="4393375" cy="35629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205124</xdr:colOff>
      <xdr:row>156</xdr:row>
      <xdr:rowOff>88471</xdr:rowOff>
    </xdr:from>
    <xdr:to>
      <xdr:col>73</xdr:col>
      <xdr:colOff>441149</xdr:colOff>
      <xdr:row>169</xdr:row>
      <xdr:rowOff>4003</xdr:rowOff>
    </xdr:to>
    <xdr:sp macro="" textlink="">
      <xdr:nvSpPr>
        <xdr:cNvPr id="551" name="正方形/長方形 550">
          <a:extLst>
            <a:ext uri="{FF2B5EF4-FFF2-40B4-BE49-F238E27FC236}">
              <a16:creationId xmlns:a16="http://schemas.microsoft.com/office/drawing/2014/main" id="{00000000-0008-0000-0700-000027020000}"/>
            </a:ext>
          </a:extLst>
        </xdr:cNvPr>
        <xdr:cNvSpPr/>
      </xdr:nvSpPr>
      <xdr:spPr>
        <a:xfrm>
          <a:off x="55394095" y="28764324"/>
          <a:ext cx="4337378" cy="210067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67</xdr:col>
      <xdr:colOff>193118</xdr:colOff>
      <xdr:row>174</xdr:row>
      <xdr:rowOff>40300</xdr:rowOff>
    </xdr:from>
    <xdr:to>
      <xdr:col>73</xdr:col>
      <xdr:colOff>429143</xdr:colOff>
      <xdr:row>182</xdr:row>
      <xdr:rowOff>130469</xdr:rowOff>
    </xdr:to>
    <xdr:sp macro="" textlink="">
      <xdr:nvSpPr>
        <xdr:cNvPr id="552" name="正方形/長方形 551">
          <a:extLst>
            <a:ext uri="{FF2B5EF4-FFF2-40B4-BE49-F238E27FC236}">
              <a16:creationId xmlns:a16="http://schemas.microsoft.com/office/drawing/2014/main" id="{00000000-0008-0000-0700-000028020000}"/>
            </a:ext>
          </a:extLst>
        </xdr:cNvPr>
        <xdr:cNvSpPr/>
      </xdr:nvSpPr>
      <xdr:spPr>
        <a:xfrm>
          <a:off x="55382089" y="31741741"/>
          <a:ext cx="4337378" cy="14796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54</xdr:col>
      <xdr:colOff>522604</xdr:colOff>
      <xdr:row>20</xdr:row>
      <xdr:rowOff>121316</xdr:rowOff>
    </xdr:from>
    <xdr:to>
      <xdr:col>57</xdr:col>
      <xdr:colOff>652377</xdr:colOff>
      <xdr:row>23</xdr:row>
      <xdr:rowOff>156540</xdr:rowOff>
    </xdr:to>
    <xdr:sp macro="" textlink="">
      <xdr:nvSpPr>
        <xdr:cNvPr id="553" name="正方形/長方形 552">
          <a:extLst>
            <a:ext uri="{FF2B5EF4-FFF2-40B4-BE49-F238E27FC236}">
              <a16:creationId xmlns:a16="http://schemas.microsoft.com/office/drawing/2014/main" id="{00000000-0008-0000-0700-000029020000}"/>
            </a:ext>
          </a:extLst>
        </xdr:cNvPr>
        <xdr:cNvSpPr/>
      </xdr:nvSpPr>
      <xdr:spPr>
        <a:xfrm>
          <a:off x="46825310" y="6419022"/>
          <a:ext cx="2180449" cy="5394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29</xdr:col>
      <xdr:colOff>19050</xdr:colOff>
      <xdr:row>14</xdr:row>
      <xdr:rowOff>1615717</xdr:rowOff>
    </xdr:from>
    <xdr:to>
      <xdr:col>41</xdr:col>
      <xdr:colOff>528430</xdr:colOff>
      <xdr:row>15</xdr:row>
      <xdr:rowOff>104775</xdr:rowOff>
    </xdr:to>
    <xdr:sp macro="" textlink="">
      <xdr:nvSpPr>
        <xdr:cNvPr id="554" name="正方形/長方形 553">
          <a:extLst>
            <a:ext uri="{FF2B5EF4-FFF2-40B4-BE49-F238E27FC236}">
              <a16:creationId xmlns:a16="http://schemas.microsoft.com/office/drawing/2014/main" id="{00000000-0008-0000-0700-00002A020000}"/>
            </a:ext>
          </a:extLst>
        </xdr:cNvPr>
        <xdr:cNvSpPr/>
      </xdr:nvSpPr>
      <xdr:spPr>
        <a:xfrm>
          <a:off x="29232225" y="4397017"/>
          <a:ext cx="8738980" cy="22260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36</xdr:col>
      <xdr:colOff>594446</xdr:colOff>
      <xdr:row>38</xdr:row>
      <xdr:rowOff>45555</xdr:rowOff>
    </xdr:from>
    <xdr:to>
      <xdr:col>58</xdr:col>
      <xdr:colOff>68407</xdr:colOff>
      <xdr:row>42</xdr:row>
      <xdr:rowOff>75129</xdr:rowOff>
    </xdr:to>
    <xdr:cxnSp macro="">
      <xdr:nvCxnSpPr>
        <xdr:cNvPr id="555" name="直線矢印コネクタ 554">
          <a:extLst>
            <a:ext uri="{FF2B5EF4-FFF2-40B4-BE49-F238E27FC236}">
              <a16:creationId xmlns:a16="http://schemas.microsoft.com/office/drawing/2014/main" id="{00000000-0008-0000-0700-00002B020000}"/>
            </a:ext>
          </a:extLst>
        </xdr:cNvPr>
        <xdr:cNvCxnSpPr>
          <a:stCxn id="516" idx="0"/>
        </xdr:cNvCxnSpPr>
      </xdr:nvCxnSpPr>
      <xdr:spPr>
        <a:xfrm flipV="1">
          <a:off x="34608221" y="9456255"/>
          <a:ext cx="14561561" cy="71537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528430</xdr:colOff>
      <xdr:row>14</xdr:row>
      <xdr:rowOff>1727021</xdr:rowOff>
    </xdr:from>
    <xdr:to>
      <xdr:col>54</xdr:col>
      <xdr:colOff>522604</xdr:colOff>
      <xdr:row>22</xdr:row>
      <xdr:rowOff>53203</xdr:rowOff>
    </xdr:to>
    <xdr:cxnSp macro="">
      <xdr:nvCxnSpPr>
        <xdr:cNvPr id="556" name="直線矢印コネクタ 555">
          <a:extLst>
            <a:ext uri="{FF2B5EF4-FFF2-40B4-BE49-F238E27FC236}">
              <a16:creationId xmlns:a16="http://schemas.microsoft.com/office/drawing/2014/main" id="{00000000-0008-0000-0700-00002C020000}"/>
            </a:ext>
          </a:extLst>
        </xdr:cNvPr>
        <xdr:cNvCxnSpPr>
          <a:stCxn id="554" idx="3"/>
          <a:endCxn id="553" idx="1"/>
        </xdr:cNvCxnSpPr>
      </xdr:nvCxnSpPr>
      <xdr:spPr>
        <a:xfrm>
          <a:off x="37971205" y="4508321"/>
          <a:ext cx="8909574" cy="221238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272143</xdr:colOff>
      <xdr:row>88</xdr:row>
      <xdr:rowOff>35234</xdr:rowOff>
    </xdr:from>
    <xdr:to>
      <xdr:col>58</xdr:col>
      <xdr:colOff>606879</xdr:colOff>
      <xdr:row>99</xdr:row>
      <xdr:rowOff>15528</xdr:rowOff>
    </xdr:to>
    <xdr:cxnSp macro="">
      <xdr:nvCxnSpPr>
        <xdr:cNvPr id="557" name="直線矢印コネクタ 556">
          <a:extLst>
            <a:ext uri="{FF2B5EF4-FFF2-40B4-BE49-F238E27FC236}">
              <a16:creationId xmlns:a16="http://schemas.microsoft.com/office/drawing/2014/main" id="{00000000-0008-0000-0700-00002D020000}"/>
            </a:ext>
          </a:extLst>
        </xdr:cNvPr>
        <xdr:cNvCxnSpPr>
          <a:stCxn id="526" idx="3"/>
          <a:endCxn id="548" idx="1"/>
        </xdr:cNvCxnSpPr>
      </xdr:nvCxnSpPr>
      <xdr:spPr>
        <a:xfrm>
          <a:off x="36343318" y="17513609"/>
          <a:ext cx="13431611" cy="186624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346364</xdr:colOff>
      <xdr:row>130</xdr:row>
      <xdr:rowOff>73850</xdr:rowOff>
    </xdr:from>
    <xdr:to>
      <xdr:col>67</xdr:col>
      <xdr:colOff>209922</xdr:colOff>
      <xdr:row>130</xdr:row>
      <xdr:rowOff>86591</xdr:rowOff>
    </xdr:to>
    <xdr:cxnSp macro="">
      <xdr:nvCxnSpPr>
        <xdr:cNvPr id="558" name="直線矢印コネクタ 557">
          <a:extLst>
            <a:ext uri="{FF2B5EF4-FFF2-40B4-BE49-F238E27FC236}">
              <a16:creationId xmlns:a16="http://schemas.microsoft.com/office/drawing/2014/main" id="{00000000-0008-0000-0700-00002E020000}"/>
            </a:ext>
          </a:extLst>
        </xdr:cNvPr>
        <xdr:cNvCxnSpPr>
          <a:cxnSpLocks/>
          <a:endCxn id="549" idx="1"/>
        </xdr:cNvCxnSpPr>
      </xdr:nvCxnSpPr>
      <xdr:spPr>
        <a:xfrm flipV="1">
          <a:off x="37961455" y="25444986"/>
          <a:ext cx="17874467" cy="12741"/>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434951</xdr:colOff>
      <xdr:row>162</xdr:row>
      <xdr:rowOff>130282</xdr:rowOff>
    </xdr:from>
    <xdr:to>
      <xdr:col>67</xdr:col>
      <xdr:colOff>205124</xdr:colOff>
      <xdr:row>172</xdr:row>
      <xdr:rowOff>56054</xdr:rowOff>
    </xdr:to>
    <xdr:cxnSp macro="">
      <xdr:nvCxnSpPr>
        <xdr:cNvPr id="559" name="直線矢印コネクタ 558">
          <a:extLst>
            <a:ext uri="{FF2B5EF4-FFF2-40B4-BE49-F238E27FC236}">
              <a16:creationId xmlns:a16="http://schemas.microsoft.com/office/drawing/2014/main" id="{00000000-0008-0000-0700-00002F020000}"/>
            </a:ext>
          </a:extLst>
        </xdr:cNvPr>
        <xdr:cNvCxnSpPr>
          <a:cxnSpLocks/>
          <a:endCxn id="551" idx="1"/>
        </xdr:cNvCxnSpPr>
      </xdr:nvCxnSpPr>
      <xdr:spPr>
        <a:xfrm flipV="1">
          <a:off x="39218510" y="29814664"/>
          <a:ext cx="16175585" cy="160665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434951</xdr:colOff>
      <xdr:row>172</xdr:row>
      <xdr:rowOff>56054</xdr:rowOff>
    </xdr:from>
    <xdr:to>
      <xdr:col>67</xdr:col>
      <xdr:colOff>193118</xdr:colOff>
      <xdr:row>178</xdr:row>
      <xdr:rowOff>85385</xdr:rowOff>
    </xdr:to>
    <xdr:cxnSp macro="">
      <xdr:nvCxnSpPr>
        <xdr:cNvPr id="560" name="直線矢印コネクタ 559">
          <a:extLst>
            <a:ext uri="{FF2B5EF4-FFF2-40B4-BE49-F238E27FC236}">
              <a16:creationId xmlns:a16="http://schemas.microsoft.com/office/drawing/2014/main" id="{00000000-0008-0000-0700-000030020000}"/>
            </a:ext>
          </a:extLst>
        </xdr:cNvPr>
        <xdr:cNvCxnSpPr>
          <a:cxnSpLocks/>
          <a:endCxn id="552" idx="1"/>
        </xdr:cNvCxnSpPr>
      </xdr:nvCxnSpPr>
      <xdr:spPr>
        <a:xfrm>
          <a:off x="39218510" y="31421319"/>
          <a:ext cx="16163579" cy="1060272"/>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381719</xdr:colOff>
      <xdr:row>70</xdr:row>
      <xdr:rowOff>22973</xdr:rowOff>
    </xdr:from>
    <xdr:to>
      <xdr:col>50</xdr:col>
      <xdr:colOff>100853</xdr:colOff>
      <xdr:row>83</xdr:row>
      <xdr:rowOff>40291</xdr:rowOff>
    </xdr:to>
    <xdr:sp macro="" textlink="">
      <xdr:nvSpPr>
        <xdr:cNvPr id="561" name="線吹き出し 1 (枠付き) 560">
          <a:extLst>
            <a:ext uri="{FF2B5EF4-FFF2-40B4-BE49-F238E27FC236}">
              <a16:creationId xmlns:a16="http://schemas.microsoft.com/office/drawing/2014/main" id="{00000000-0008-0000-0700-000031020000}"/>
            </a:ext>
          </a:extLst>
        </xdr:cNvPr>
        <xdr:cNvSpPr/>
      </xdr:nvSpPr>
      <xdr:spPr>
        <a:xfrm>
          <a:off x="39196094" y="14920073"/>
          <a:ext cx="4519734" cy="2255693"/>
        </a:xfrm>
        <a:prstGeom prst="borderCallout1">
          <a:avLst>
            <a:gd name="adj1" fmla="val 42429"/>
            <a:gd name="adj2" fmla="val -3670"/>
            <a:gd name="adj3" fmla="val -14471"/>
            <a:gd name="adj4" fmla="val -607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ジカ線信号が記載されていないので、</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で使用している「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」を使用。</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※14-041-01_</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オイルプレッシャ警告</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_MET-TOPS-ORG-010-B(200B-C).doc</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METHUD800B-6568</a:t>
          </a:r>
        </a:p>
        <a:p>
          <a:pPr algn="l"/>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800B1A:CV-R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で対応した</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50</xdr:col>
      <xdr:colOff>100853</xdr:colOff>
      <xdr:row>42</xdr:row>
      <xdr:rowOff>67762</xdr:rowOff>
    </xdr:from>
    <xdr:to>
      <xdr:col>58</xdr:col>
      <xdr:colOff>536347</xdr:colOff>
      <xdr:row>76</xdr:row>
      <xdr:rowOff>122120</xdr:rowOff>
    </xdr:to>
    <xdr:cxnSp macro="">
      <xdr:nvCxnSpPr>
        <xdr:cNvPr id="562" name="直線コネクタ 561">
          <a:extLst>
            <a:ext uri="{FF2B5EF4-FFF2-40B4-BE49-F238E27FC236}">
              <a16:creationId xmlns:a16="http://schemas.microsoft.com/office/drawing/2014/main" id="{00000000-0008-0000-0700-000032020000}"/>
            </a:ext>
          </a:extLst>
        </xdr:cNvPr>
        <xdr:cNvCxnSpPr>
          <a:stCxn id="561" idx="0"/>
        </xdr:cNvCxnSpPr>
      </xdr:nvCxnSpPr>
      <xdr:spPr>
        <a:xfrm flipV="1">
          <a:off x="43715828" y="10164262"/>
          <a:ext cx="5921894" cy="5883658"/>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210540</xdr:colOff>
      <xdr:row>37</xdr:row>
      <xdr:rowOff>86467</xdr:rowOff>
    </xdr:from>
    <xdr:to>
      <xdr:col>37</xdr:col>
      <xdr:colOff>466846</xdr:colOff>
      <xdr:row>40</xdr:row>
      <xdr:rowOff>44409</xdr:rowOff>
    </xdr:to>
    <xdr:sp macro="" textlink="">
      <xdr:nvSpPr>
        <xdr:cNvPr id="563" name="線吹き出し 1 (枠付き) 562">
          <a:extLst>
            <a:ext uri="{FF2B5EF4-FFF2-40B4-BE49-F238E27FC236}">
              <a16:creationId xmlns:a16="http://schemas.microsoft.com/office/drawing/2014/main" id="{00000000-0008-0000-0700-000033020000}"/>
            </a:ext>
          </a:extLst>
        </xdr:cNvPr>
        <xdr:cNvSpPr/>
      </xdr:nvSpPr>
      <xdr:spPr>
        <a:xfrm>
          <a:off x="33538515" y="9325717"/>
          <a:ext cx="1627906" cy="472292"/>
        </a:xfrm>
        <a:prstGeom prst="borderCallout1">
          <a:avLst>
            <a:gd name="adj1" fmla="val 67832"/>
            <a:gd name="adj2" fmla="val 450"/>
            <a:gd name="adj3" fmla="val 183451"/>
            <a:gd name="adj4" fmla="val -381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j-ea"/>
              <a:ea typeface="+mj-ea"/>
              <a:cs typeface="Meiryo UI" panose="020B0604030504040204" pitchFamily="50" charset="-128"/>
            </a:rPr>
            <a:t>機能動作電源：</a:t>
          </a:r>
          <a:r>
            <a:rPr kumimoji="1" lang="en-US" altLang="ja-JP" sz="1200" b="1">
              <a:solidFill>
                <a:schemeClr val="tx1"/>
              </a:solidFill>
              <a:latin typeface="+mj-ea"/>
              <a:ea typeface="+mj-ea"/>
              <a:cs typeface="Meiryo UI" panose="020B0604030504040204" pitchFamily="50" charset="-128"/>
            </a:rPr>
            <a:t>IG</a:t>
          </a:r>
        </a:p>
      </xdr:txBody>
    </xdr:sp>
    <xdr:clientData/>
  </xdr:twoCellAnchor>
  <xdr:twoCellAnchor>
    <xdr:from>
      <xdr:col>35</xdr:col>
      <xdr:colOff>643247</xdr:colOff>
      <xdr:row>79</xdr:row>
      <xdr:rowOff>59625</xdr:rowOff>
    </xdr:from>
    <xdr:to>
      <xdr:col>38</xdr:col>
      <xdr:colOff>213753</xdr:colOff>
      <xdr:row>82</xdr:row>
      <xdr:rowOff>31173</xdr:rowOff>
    </xdr:to>
    <xdr:sp macro="" textlink="">
      <xdr:nvSpPr>
        <xdr:cNvPr id="564" name="線吹き出し 1 (枠付き) 563">
          <a:extLst>
            <a:ext uri="{FF2B5EF4-FFF2-40B4-BE49-F238E27FC236}">
              <a16:creationId xmlns:a16="http://schemas.microsoft.com/office/drawing/2014/main" id="{00000000-0008-0000-0700-000034020000}"/>
            </a:ext>
          </a:extLst>
        </xdr:cNvPr>
        <xdr:cNvSpPr/>
      </xdr:nvSpPr>
      <xdr:spPr>
        <a:xfrm>
          <a:off x="29997565" y="15230352"/>
          <a:ext cx="1648688" cy="491094"/>
        </a:xfrm>
        <a:prstGeom prst="borderCallout1">
          <a:avLst>
            <a:gd name="adj1" fmla="val 67832"/>
            <a:gd name="adj2" fmla="val 450"/>
            <a:gd name="adj3" fmla="val 177407"/>
            <a:gd name="adj4" fmla="val -489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機能動作電源：</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a:t>
          </a:r>
        </a:p>
      </xdr:txBody>
    </xdr:sp>
    <xdr:clientData/>
  </xdr:twoCellAnchor>
  <xdr:twoCellAnchor>
    <xdr:from>
      <xdr:col>63</xdr:col>
      <xdr:colOff>66460</xdr:colOff>
      <xdr:row>15</xdr:row>
      <xdr:rowOff>974481</xdr:rowOff>
    </xdr:from>
    <xdr:to>
      <xdr:col>68</xdr:col>
      <xdr:colOff>409286</xdr:colOff>
      <xdr:row>23</xdr:row>
      <xdr:rowOff>22655</xdr:rowOff>
    </xdr:to>
    <xdr:sp macro="" textlink="">
      <xdr:nvSpPr>
        <xdr:cNvPr id="567" name="線吹き出し 1 (枠付き) 566">
          <a:extLst>
            <a:ext uri="{FF2B5EF4-FFF2-40B4-BE49-F238E27FC236}">
              <a16:creationId xmlns:a16="http://schemas.microsoft.com/office/drawing/2014/main" id="{00000000-0008-0000-0700-000037020000}"/>
            </a:ext>
          </a:extLst>
        </xdr:cNvPr>
        <xdr:cNvSpPr/>
      </xdr:nvSpPr>
      <xdr:spPr>
        <a:xfrm>
          <a:off x="52521195" y="5468040"/>
          <a:ext cx="3760620" cy="1356586"/>
        </a:xfrm>
        <a:prstGeom prst="borderCallout1">
          <a:avLst>
            <a:gd name="adj1" fmla="val 42429"/>
            <a:gd name="adj2" fmla="val -3670"/>
            <a:gd name="adj3" fmla="val 80777"/>
            <a:gd name="adj4" fmla="val -93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送信は「油圧警告灯と停車警告灯」両方の点滅に合わせる。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METHUD800B-6601</a:t>
          </a:r>
        </a:p>
      </xdr:txBody>
    </xdr:sp>
    <xdr:clientData/>
  </xdr:twoCellAnchor>
  <xdr:twoCellAnchor>
    <xdr:from>
      <xdr:col>68</xdr:col>
      <xdr:colOff>292183</xdr:colOff>
      <xdr:row>58</xdr:row>
      <xdr:rowOff>131370</xdr:rowOff>
    </xdr:from>
    <xdr:to>
      <xdr:col>73</xdr:col>
      <xdr:colOff>407224</xdr:colOff>
      <xdr:row>68</xdr:row>
      <xdr:rowOff>5196</xdr:rowOff>
    </xdr:to>
    <xdr:sp macro="" textlink="">
      <xdr:nvSpPr>
        <xdr:cNvPr id="568" name="線吹き出し 1 (枠付き) 567">
          <a:extLst>
            <a:ext uri="{FF2B5EF4-FFF2-40B4-BE49-F238E27FC236}">
              <a16:creationId xmlns:a16="http://schemas.microsoft.com/office/drawing/2014/main" id="{00000000-0008-0000-0700-000038020000}"/>
            </a:ext>
          </a:extLst>
        </xdr:cNvPr>
        <xdr:cNvSpPr/>
      </xdr:nvSpPr>
      <xdr:spPr>
        <a:xfrm>
          <a:off x="52506501" y="11665279"/>
          <a:ext cx="3578678" cy="1605644"/>
        </a:xfrm>
        <a:prstGeom prst="borderCallout1">
          <a:avLst>
            <a:gd name="adj1" fmla="val 42429"/>
            <a:gd name="adj2" fmla="val -3670"/>
            <a:gd name="adj3" fmla="val -22449"/>
            <a:gd name="adj4" fmla="val -968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とは違って、消灯条件の</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OPLMPMSK=1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or</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MOPSINH=1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」は誤記ではない。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METHUD800B-6551</a:t>
          </a:r>
        </a:p>
      </xdr:txBody>
    </xdr:sp>
    <xdr:clientData/>
  </xdr:twoCellAnchor>
  <xdr:twoCellAnchor>
    <xdr:from>
      <xdr:col>41</xdr:col>
      <xdr:colOff>303686</xdr:colOff>
      <xdr:row>56</xdr:row>
      <xdr:rowOff>55913</xdr:rowOff>
    </xdr:from>
    <xdr:to>
      <xdr:col>46</xdr:col>
      <xdr:colOff>237200</xdr:colOff>
      <xdr:row>63</xdr:row>
      <xdr:rowOff>149925</xdr:rowOff>
    </xdr:to>
    <xdr:sp macro="" textlink="">
      <xdr:nvSpPr>
        <xdr:cNvPr id="569" name="線吹き出し 1 (枠付き) 568">
          <a:extLst>
            <a:ext uri="{FF2B5EF4-FFF2-40B4-BE49-F238E27FC236}">
              <a16:creationId xmlns:a16="http://schemas.microsoft.com/office/drawing/2014/main" id="{00000000-0008-0000-0700-000039020000}"/>
            </a:ext>
          </a:extLst>
        </xdr:cNvPr>
        <xdr:cNvSpPr/>
      </xdr:nvSpPr>
      <xdr:spPr>
        <a:xfrm>
          <a:off x="37746461" y="12552713"/>
          <a:ext cx="3362514" cy="1294162"/>
        </a:xfrm>
        <a:prstGeom prst="borderCallout1">
          <a:avLst>
            <a:gd name="adj1" fmla="val 42429"/>
            <a:gd name="adj2" fmla="val -3670"/>
            <a:gd name="adj3" fmla="val 36910"/>
            <a:gd name="adj4" fmla="val -442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261504</xdr:colOff>
      <xdr:row>64</xdr:row>
      <xdr:rowOff>126423</xdr:rowOff>
    </xdr:from>
    <xdr:to>
      <xdr:col>45</xdr:col>
      <xdr:colOff>247402</xdr:colOff>
      <xdr:row>69</xdr:row>
      <xdr:rowOff>63335</xdr:rowOff>
    </xdr:to>
    <xdr:sp macro="" textlink="">
      <xdr:nvSpPr>
        <xdr:cNvPr id="570" name="線吹き出し 1 (枠付き) 569">
          <a:extLst>
            <a:ext uri="{FF2B5EF4-FFF2-40B4-BE49-F238E27FC236}">
              <a16:creationId xmlns:a16="http://schemas.microsoft.com/office/drawing/2014/main" id="{00000000-0008-0000-0700-00003A020000}"/>
            </a:ext>
          </a:extLst>
        </xdr:cNvPr>
        <xdr:cNvSpPr/>
      </xdr:nvSpPr>
      <xdr:spPr>
        <a:xfrm>
          <a:off x="37704279" y="13994823"/>
          <a:ext cx="2729098" cy="794162"/>
        </a:xfrm>
        <a:prstGeom prst="borderCallout1">
          <a:avLst>
            <a:gd name="adj1" fmla="val 42429"/>
            <a:gd name="adj2" fmla="val -3670"/>
            <a:gd name="adj3" fmla="val -67243"/>
            <a:gd name="adj4" fmla="val -552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520041</xdr:colOff>
      <xdr:row>50</xdr:row>
      <xdr:rowOff>115290</xdr:rowOff>
    </xdr:from>
    <xdr:to>
      <xdr:col>45</xdr:col>
      <xdr:colOff>505939</xdr:colOff>
      <xdr:row>55</xdr:row>
      <xdr:rowOff>65809</xdr:rowOff>
    </xdr:to>
    <xdr:sp macro="" textlink="">
      <xdr:nvSpPr>
        <xdr:cNvPr id="571" name="線吹き出し 1 (枠付き) 570">
          <a:extLst>
            <a:ext uri="{FF2B5EF4-FFF2-40B4-BE49-F238E27FC236}">
              <a16:creationId xmlns:a16="http://schemas.microsoft.com/office/drawing/2014/main" id="{00000000-0008-0000-0700-00003B020000}"/>
            </a:ext>
          </a:extLst>
        </xdr:cNvPr>
        <xdr:cNvSpPr/>
      </xdr:nvSpPr>
      <xdr:spPr>
        <a:xfrm>
          <a:off x="37962816" y="11583390"/>
          <a:ext cx="2729098" cy="807769"/>
        </a:xfrm>
        <a:prstGeom prst="borderCallout1">
          <a:avLst>
            <a:gd name="adj1" fmla="val 42429"/>
            <a:gd name="adj2" fmla="val -3670"/>
            <a:gd name="adj3" fmla="val 117481"/>
            <a:gd name="adj4" fmla="val -629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588075</xdr:colOff>
      <xdr:row>98</xdr:row>
      <xdr:rowOff>116525</xdr:rowOff>
    </xdr:from>
    <xdr:to>
      <xdr:col>46</xdr:col>
      <xdr:colOff>521589</xdr:colOff>
      <xdr:row>106</xdr:row>
      <xdr:rowOff>37356</xdr:rowOff>
    </xdr:to>
    <xdr:sp macro="" textlink="">
      <xdr:nvSpPr>
        <xdr:cNvPr id="572" name="線吹き出し 1 (枠付き) 571">
          <a:extLst>
            <a:ext uri="{FF2B5EF4-FFF2-40B4-BE49-F238E27FC236}">
              <a16:creationId xmlns:a16="http://schemas.microsoft.com/office/drawing/2014/main" id="{00000000-0008-0000-0700-00003C020000}"/>
            </a:ext>
          </a:extLst>
        </xdr:cNvPr>
        <xdr:cNvSpPr/>
      </xdr:nvSpPr>
      <xdr:spPr>
        <a:xfrm>
          <a:off x="34098757" y="18577707"/>
          <a:ext cx="3397150" cy="1306285"/>
        </a:xfrm>
        <a:prstGeom prst="borderCallout1">
          <a:avLst>
            <a:gd name="adj1" fmla="val 42429"/>
            <a:gd name="adj2" fmla="val -3670"/>
            <a:gd name="adj3" fmla="val 44270"/>
            <a:gd name="adj4" fmla="val -360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u1_g_EngspdRpmInst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」にて取得する。戻り値で通信状態を判定し、</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Invalid</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として動作する。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302325</xdr:colOff>
      <xdr:row>106</xdr:row>
      <xdr:rowOff>119001</xdr:rowOff>
    </xdr:from>
    <xdr:to>
      <xdr:col>45</xdr:col>
      <xdr:colOff>288223</xdr:colOff>
      <xdr:row>111</xdr:row>
      <xdr:rowOff>21276</xdr:rowOff>
    </xdr:to>
    <xdr:sp macro="" textlink="">
      <xdr:nvSpPr>
        <xdr:cNvPr id="573" name="線吹き出し 1 (枠付き) 572">
          <a:extLst>
            <a:ext uri="{FF2B5EF4-FFF2-40B4-BE49-F238E27FC236}">
              <a16:creationId xmlns:a16="http://schemas.microsoft.com/office/drawing/2014/main" id="{00000000-0008-0000-0700-00003D020000}"/>
            </a:ext>
          </a:extLst>
        </xdr:cNvPr>
        <xdr:cNvSpPr/>
      </xdr:nvSpPr>
      <xdr:spPr>
        <a:xfrm>
          <a:off x="33813007" y="19965637"/>
          <a:ext cx="2756807" cy="802821"/>
        </a:xfrm>
        <a:prstGeom prst="borderCallout1">
          <a:avLst>
            <a:gd name="adj1" fmla="val 42429"/>
            <a:gd name="adj2" fmla="val -3670"/>
            <a:gd name="adj3" fmla="val -49252"/>
            <a:gd name="adj4" fmla="val -3398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560862</xdr:colOff>
      <xdr:row>93</xdr:row>
      <xdr:rowOff>29937</xdr:rowOff>
    </xdr:from>
    <xdr:to>
      <xdr:col>45</xdr:col>
      <xdr:colOff>546760</xdr:colOff>
      <xdr:row>97</xdr:row>
      <xdr:rowOff>140030</xdr:rowOff>
    </xdr:to>
    <xdr:sp macro="" textlink="">
      <xdr:nvSpPr>
        <xdr:cNvPr id="574" name="線吹き出し 1 (枠付き) 573">
          <a:extLst>
            <a:ext uri="{FF2B5EF4-FFF2-40B4-BE49-F238E27FC236}">
              <a16:creationId xmlns:a16="http://schemas.microsoft.com/office/drawing/2014/main" id="{00000000-0008-0000-0700-00003E020000}"/>
            </a:ext>
          </a:extLst>
        </xdr:cNvPr>
        <xdr:cNvSpPr/>
      </xdr:nvSpPr>
      <xdr:spPr>
        <a:xfrm>
          <a:off x="35926627" y="17432672"/>
          <a:ext cx="2720133" cy="782446"/>
        </a:xfrm>
        <a:prstGeom prst="borderCallout1">
          <a:avLst>
            <a:gd name="adj1" fmla="val 42429"/>
            <a:gd name="adj2" fmla="val -3670"/>
            <a:gd name="adj3" fmla="val 79739"/>
            <a:gd name="adj4" fmla="val -615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通信途絶時：前回値保持</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初期時：</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として扱う</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41</xdr:col>
      <xdr:colOff>664153</xdr:colOff>
      <xdr:row>42</xdr:row>
      <xdr:rowOff>132855</xdr:rowOff>
    </xdr:from>
    <xdr:to>
      <xdr:col>44</xdr:col>
      <xdr:colOff>236143</xdr:colOff>
      <xdr:row>45</xdr:row>
      <xdr:rowOff>104405</xdr:rowOff>
    </xdr:to>
    <xdr:sp macro="" textlink="">
      <xdr:nvSpPr>
        <xdr:cNvPr id="575" name="線吹き出し 1 (枠付き) 574">
          <a:extLst>
            <a:ext uri="{FF2B5EF4-FFF2-40B4-BE49-F238E27FC236}">
              <a16:creationId xmlns:a16="http://schemas.microsoft.com/office/drawing/2014/main" id="{00000000-0008-0000-0700-00003F020000}"/>
            </a:ext>
          </a:extLst>
        </xdr:cNvPr>
        <xdr:cNvSpPr/>
      </xdr:nvSpPr>
      <xdr:spPr>
        <a:xfrm>
          <a:off x="38106928" y="10229355"/>
          <a:ext cx="1629390" cy="485900"/>
        </a:xfrm>
        <a:prstGeom prst="borderCallout1">
          <a:avLst>
            <a:gd name="adj1" fmla="val 67832"/>
            <a:gd name="adj2" fmla="val 450"/>
            <a:gd name="adj3" fmla="val 123012"/>
            <a:gd name="adj4" fmla="val -70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43</xdr:col>
      <xdr:colOff>64079</xdr:colOff>
      <xdr:row>83</xdr:row>
      <xdr:rowOff>131471</xdr:rowOff>
    </xdr:from>
    <xdr:to>
      <xdr:col>45</xdr:col>
      <xdr:colOff>314942</xdr:colOff>
      <xdr:row>86</xdr:row>
      <xdr:rowOff>103021</xdr:rowOff>
    </xdr:to>
    <xdr:sp macro="" textlink="">
      <xdr:nvSpPr>
        <xdr:cNvPr id="576" name="線吹き出し 1 (枠付き) 575">
          <a:extLst>
            <a:ext uri="{FF2B5EF4-FFF2-40B4-BE49-F238E27FC236}">
              <a16:creationId xmlns:a16="http://schemas.microsoft.com/office/drawing/2014/main" id="{00000000-0008-0000-0700-000040020000}"/>
            </a:ext>
          </a:extLst>
        </xdr:cNvPr>
        <xdr:cNvSpPr/>
      </xdr:nvSpPr>
      <xdr:spPr>
        <a:xfrm>
          <a:off x="34911972" y="16405614"/>
          <a:ext cx="1611577" cy="502228"/>
        </a:xfrm>
        <a:prstGeom prst="borderCallout1">
          <a:avLst>
            <a:gd name="adj1" fmla="val 67832"/>
            <a:gd name="adj2" fmla="val 450"/>
            <a:gd name="adj3" fmla="val 123012"/>
            <a:gd name="adj4" fmla="val -706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機能有無判定無し</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70</xdr:col>
      <xdr:colOff>19792</xdr:colOff>
      <xdr:row>41</xdr:row>
      <xdr:rowOff>163534</xdr:rowOff>
    </xdr:from>
    <xdr:to>
      <xdr:col>76</xdr:col>
      <xdr:colOff>223158</xdr:colOff>
      <xdr:row>55</xdr:row>
      <xdr:rowOff>65810</xdr:rowOff>
    </xdr:to>
    <xdr:sp macro="" textlink="">
      <xdr:nvSpPr>
        <xdr:cNvPr id="584" name="線吹き出し 1 (枠付き) 583">
          <a:extLst>
            <a:ext uri="{FF2B5EF4-FFF2-40B4-BE49-F238E27FC236}">
              <a16:creationId xmlns:a16="http://schemas.microsoft.com/office/drawing/2014/main" id="{00000000-0008-0000-0700-000048020000}"/>
            </a:ext>
          </a:extLst>
        </xdr:cNvPr>
        <xdr:cNvSpPr/>
      </xdr:nvSpPr>
      <xdr:spPr>
        <a:xfrm>
          <a:off x="53619565" y="8753352"/>
          <a:ext cx="4359729" cy="2326822"/>
        </a:xfrm>
        <a:prstGeom prst="borderCallout1">
          <a:avLst>
            <a:gd name="adj1" fmla="val 42429"/>
            <a:gd name="adj2" fmla="val -3670"/>
            <a:gd name="adj3" fmla="val 2234"/>
            <a:gd name="adj4" fmla="val -88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・エンジン回転数の値によって、点滅⇔点灯の動作を繰り返す。</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OPLMPMSK=1 or MOPSINH=1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」となった場合は消灯とする。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・優先順位は点滅</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消灯とする。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METHUD800B-6553</a:t>
          </a:r>
        </a:p>
      </xdr:txBody>
    </xdr:sp>
    <xdr:clientData/>
  </xdr:twoCellAnchor>
  <xdr:twoCellAnchor>
    <xdr:from>
      <xdr:col>30</xdr:col>
      <xdr:colOff>251608</xdr:colOff>
      <xdr:row>70</xdr:row>
      <xdr:rowOff>117764</xdr:rowOff>
    </xdr:from>
    <xdr:to>
      <xdr:col>35</xdr:col>
      <xdr:colOff>333375</xdr:colOff>
      <xdr:row>73</xdr:row>
      <xdr:rowOff>85725</xdr:rowOff>
    </xdr:to>
    <xdr:sp macro="" textlink="">
      <xdr:nvSpPr>
        <xdr:cNvPr id="587" name="線吹き出し 1 (枠付き) 586">
          <a:extLst>
            <a:ext uri="{FF2B5EF4-FFF2-40B4-BE49-F238E27FC236}">
              <a16:creationId xmlns:a16="http://schemas.microsoft.com/office/drawing/2014/main" id="{00000000-0008-0000-0700-00004B020000}"/>
            </a:ext>
          </a:extLst>
        </xdr:cNvPr>
        <xdr:cNvSpPr/>
      </xdr:nvSpPr>
      <xdr:spPr>
        <a:xfrm>
          <a:off x="30150583" y="15014864"/>
          <a:ext cx="3510767" cy="482311"/>
        </a:xfrm>
        <a:prstGeom prst="borderCallout1">
          <a:avLst>
            <a:gd name="adj1" fmla="val -5028"/>
            <a:gd name="adj2" fmla="val 78624"/>
            <a:gd name="adj3" fmla="val -330741"/>
            <a:gd name="adj4" fmla="val 92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775B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と初期値が異なるが、仕様通りに実装する。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METHUD800B-6552</a:t>
          </a:r>
        </a:p>
      </xdr:txBody>
    </xdr:sp>
    <xdr:clientData/>
  </xdr:twoCellAnchor>
  <xdr:twoCellAnchor>
    <xdr:from>
      <xdr:col>13</xdr:col>
      <xdr:colOff>50715</xdr:colOff>
      <xdr:row>141</xdr:row>
      <xdr:rowOff>160811</xdr:rowOff>
    </xdr:from>
    <xdr:to>
      <xdr:col>16</xdr:col>
      <xdr:colOff>33397</xdr:colOff>
      <xdr:row>149</xdr:row>
      <xdr:rowOff>145677</xdr:rowOff>
    </xdr:to>
    <xdr:sp macro="" textlink="">
      <xdr:nvSpPr>
        <xdr:cNvPr id="589" name="線吹き出し 1 (枠付き) 588">
          <a:extLst>
            <a:ext uri="{FF2B5EF4-FFF2-40B4-BE49-F238E27FC236}">
              <a16:creationId xmlns:a16="http://schemas.microsoft.com/office/drawing/2014/main" id="{00000000-0008-0000-0700-00004D020000}"/>
            </a:ext>
          </a:extLst>
        </xdr:cNvPr>
        <xdr:cNvSpPr/>
      </xdr:nvSpPr>
      <xdr:spPr>
        <a:xfrm>
          <a:off x="13154394" y="27932990"/>
          <a:ext cx="4405003" cy="1400008"/>
        </a:xfrm>
        <a:prstGeom prst="borderCallout1">
          <a:avLst>
            <a:gd name="adj1" fmla="val -5738"/>
            <a:gd name="adj2" fmla="val 48351"/>
            <a:gd name="adj3" fmla="val -53672"/>
            <a:gd name="adj4" fmla="val 5646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許可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190499</xdr:colOff>
      <xdr:row>147</xdr:row>
      <xdr:rowOff>69274</xdr:rowOff>
    </xdr:from>
    <xdr:to>
      <xdr:col>23</xdr:col>
      <xdr:colOff>290286</xdr:colOff>
      <xdr:row>160</xdr:row>
      <xdr:rowOff>27215</xdr:rowOff>
    </xdr:to>
    <xdr:sp macro="" textlink="">
      <xdr:nvSpPr>
        <xdr:cNvPr id="591" name="線吹き出し 1 (枠付き) 590">
          <a:extLst>
            <a:ext uri="{FF2B5EF4-FFF2-40B4-BE49-F238E27FC236}">
              <a16:creationId xmlns:a16="http://schemas.microsoft.com/office/drawing/2014/main" id="{00000000-0008-0000-0700-00004F020000}"/>
            </a:ext>
          </a:extLst>
        </xdr:cNvPr>
        <xdr:cNvSpPr/>
      </xdr:nvSpPr>
      <xdr:spPr>
        <a:xfrm>
          <a:off x="17716499" y="28902810"/>
          <a:ext cx="7678966" cy="2257548"/>
        </a:xfrm>
        <a:prstGeom prst="borderCallout1">
          <a:avLst>
            <a:gd name="adj1" fmla="val -1030"/>
            <a:gd name="adj2" fmla="val 11398"/>
            <a:gd name="adj3" fmla="val -70460"/>
            <a:gd name="adj4" fmla="val -90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下記の処理を順番に行い、</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時間を判定する</a:t>
          </a:r>
          <a:b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0</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時間経過でフラグセット</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(OPTDLY=1)</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②カウンタ更新 </a:t>
          </a:r>
          <a:b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OP_SW=ACT(1b)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以外、</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MOPSINH/OPLMPMSK=1b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RPM!=HI</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でタイマクリア</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→上記以外でタイマ</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インクリメント</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xdr:col>
      <xdr:colOff>133596</xdr:colOff>
      <xdr:row>151</xdr:row>
      <xdr:rowOff>35873</xdr:rowOff>
    </xdr:from>
    <xdr:to>
      <xdr:col>12</xdr:col>
      <xdr:colOff>665512</xdr:colOff>
      <xdr:row>159</xdr:row>
      <xdr:rowOff>92774</xdr:rowOff>
    </xdr:to>
    <xdr:sp macro="" textlink="">
      <xdr:nvSpPr>
        <xdr:cNvPr id="592" name="線吹き出し 1 (枠付き) 591">
          <a:extLst>
            <a:ext uri="{FF2B5EF4-FFF2-40B4-BE49-F238E27FC236}">
              <a16:creationId xmlns:a16="http://schemas.microsoft.com/office/drawing/2014/main" id="{00000000-0008-0000-0700-000050020000}"/>
            </a:ext>
          </a:extLst>
        </xdr:cNvPr>
        <xdr:cNvSpPr/>
      </xdr:nvSpPr>
      <xdr:spPr>
        <a:xfrm>
          <a:off x="6229596" y="17548266"/>
          <a:ext cx="6246916" cy="1472044"/>
        </a:xfrm>
        <a:prstGeom prst="borderCallout1">
          <a:avLst>
            <a:gd name="adj1" fmla="val -5738"/>
            <a:gd name="adj2" fmla="val 48351"/>
            <a:gd name="adj3" fmla="val -202031"/>
            <a:gd name="adj4" fmla="val 497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14</xdr:col>
      <xdr:colOff>398318</xdr:colOff>
      <xdr:row>221</xdr:row>
      <xdr:rowOff>86593</xdr:rowOff>
    </xdr:from>
    <xdr:to>
      <xdr:col>20</xdr:col>
      <xdr:colOff>181429</xdr:colOff>
      <xdr:row>237</xdr:row>
      <xdr:rowOff>99785</xdr:rowOff>
    </xdr:to>
    <xdr:sp macro="" textlink="">
      <xdr:nvSpPr>
        <xdr:cNvPr id="593" name="線吹き出し 1 (枠付き) 592">
          <a:extLst>
            <a:ext uri="{FF2B5EF4-FFF2-40B4-BE49-F238E27FC236}">
              <a16:creationId xmlns:a16="http://schemas.microsoft.com/office/drawing/2014/main" id="{00000000-0008-0000-0700-000051020000}"/>
            </a:ext>
          </a:extLst>
        </xdr:cNvPr>
        <xdr:cNvSpPr/>
      </xdr:nvSpPr>
      <xdr:spPr>
        <a:xfrm>
          <a:off x="12399818" y="25214450"/>
          <a:ext cx="6831611" cy="2625764"/>
        </a:xfrm>
        <a:prstGeom prst="borderCallout1">
          <a:avLst>
            <a:gd name="adj1" fmla="val 47934"/>
            <a:gd name="adj2" fmla="val -220"/>
            <a:gd name="adj3" fmla="val -8924"/>
            <a:gd name="adj4" fmla="val -157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状態、</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通信状態、シグナル値</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、エンジン回転数判定</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Srcchk</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内で以下の順番で判定し、ディレイ時間として算出。</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③より先に②を判定することで状態保持</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(DLAY</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経過後にシグナル</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となっても状態継続</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を実施。</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0</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①</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もしくは </a:t>
          </a:r>
          <a:r>
            <a:rPr kumimoji="1" lang="en-US" altLang="ja-JP"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OP_SW=ACT(1b)</a:t>
          </a:r>
          <a:r>
            <a:rPr kumimoji="1" lang="ja-JP" altLang="en-US" sz="1200" b="1" baseline="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以外でタイマクリア</a:t>
          </a: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②</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Delay</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時間経過でフラグセット</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(OPTDLY=1)</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③</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「通信状態：正常かつ</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シグナル</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でタイマクリア</a:t>
          </a:r>
          <a:endParaRPr lang="ja-JP" altLang="ja-JP" sz="1200">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④</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エンジン回転数が</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以上を</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10s</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間継続し、</a:t>
          </a:r>
          <a:r>
            <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RPM=HI</a:t>
          </a:r>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が確定中でカウンタインクリメント</a:t>
          </a:r>
          <a:endParaRPr kumimoji="1" lang="en-US" altLang="ja-JP"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endParaRPr>
        </a:p>
        <a:p>
          <a:r>
            <a:rPr kumimoji="1" lang="ja-JP" altLang="en-US" sz="1200" b="1">
              <a:solidFill>
                <a:sysClr val="windowText" lastClr="000000"/>
              </a:solidFill>
              <a:effectLst/>
              <a:latin typeface="ＭＳ Ｐゴシック" panose="020B0600070205080204" pitchFamily="50" charset="-128"/>
              <a:ea typeface="ＭＳ Ｐゴシック" panose="020B0600070205080204" pitchFamily="50" charset="-128"/>
              <a:cs typeface="Meiryo UI" panose="020B0604030504040204" pitchFamily="50" charset="-128"/>
            </a:rPr>
            <a:t>⑤上記以外カウンタクリア</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4935682</xdr:colOff>
      <xdr:row>225</xdr:row>
      <xdr:rowOff>103909</xdr:rowOff>
    </xdr:from>
    <xdr:to>
      <xdr:col>10</xdr:col>
      <xdr:colOff>1415143</xdr:colOff>
      <xdr:row>233</xdr:row>
      <xdr:rowOff>160810</xdr:rowOff>
    </xdr:to>
    <xdr:sp macro="" textlink="">
      <xdr:nvSpPr>
        <xdr:cNvPr id="594" name="線吹き出し 1 (枠付き) 593">
          <a:extLst>
            <a:ext uri="{FF2B5EF4-FFF2-40B4-BE49-F238E27FC236}">
              <a16:creationId xmlns:a16="http://schemas.microsoft.com/office/drawing/2014/main" id="{00000000-0008-0000-0700-000052020000}"/>
            </a:ext>
          </a:extLst>
        </xdr:cNvPr>
        <xdr:cNvSpPr/>
      </xdr:nvSpPr>
      <xdr:spPr>
        <a:xfrm>
          <a:off x="5616039" y="44830588"/>
          <a:ext cx="3963390" cy="1472043"/>
        </a:xfrm>
        <a:prstGeom prst="borderCallout1">
          <a:avLst>
            <a:gd name="adj1" fmla="val -5738"/>
            <a:gd name="adj2" fmla="val 48351"/>
            <a:gd name="adj3" fmla="val -68922"/>
            <a:gd name="adj4" fmla="val 753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未受信通信途絶：</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00b</a:t>
          </a: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10</xdr:col>
      <xdr:colOff>10638</xdr:colOff>
      <xdr:row>16</xdr:row>
      <xdr:rowOff>0</xdr:rowOff>
    </xdr:from>
    <xdr:to>
      <xdr:col>11</xdr:col>
      <xdr:colOff>0</xdr:colOff>
      <xdr:row>138</xdr:row>
      <xdr:rowOff>0</xdr:rowOff>
    </xdr:to>
    <xdr:sp macro="" textlink="">
      <xdr:nvSpPr>
        <xdr:cNvPr id="595" name="正方形/長方形 594">
          <a:extLst>
            <a:ext uri="{FF2B5EF4-FFF2-40B4-BE49-F238E27FC236}">
              <a16:creationId xmlns:a16="http://schemas.microsoft.com/office/drawing/2014/main" id="{00000000-0008-0000-0700-000053020000}"/>
            </a:ext>
          </a:extLst>
        </xdr:cNvPr>
        <xdr:cNvSpPr/>
      </xdr:nvSpPr>
      <xdr:spPr>
        <a:xfrm>
          <a:off x="8174924" y="5660571"/>
          <a:ext cx="1812719" cy="21580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1</xdr:col>
      <xdr:colOff>1480705</xdr:colOff>
      <xdr:row>139</xdr:row>
      <xdr:rowOff>110923</xdr:rowOff>
    </xdr:from>
    <xdr:to>
      <xdr:col>1</xdr:col>
      <xdr:colOff>4147705</xdr:colOff>
      <xdr:row>143</xdr:row>
      <xdr:rowOff>78660</xdr:rowOff>
    </xdr:to>
    <xdr:sp macro="" textlink="">
      <xdr:nvSpPr>
        <xdr:cNvPr id="597" name="線吹き出し 1 (枠付き) 596">
          <a:extLst>
            <a:ext uri="{FF2B5EF4-FFF2-40B4-BE49-F238E27FC236}">
              <a16:creationId xmlns:a16="http://schemas.microsoft.com/office/drawing/2014/main" id="{00000000-0008-0000-0700-000055020000}"/>
            </a:ext>
          </a:extLst>
        </xdr:cNvPr>
        <xdr:cNvSpPr/>
      </xdr:nvSpPr>
      <xdr:spPr>
        <a:xfrm>
          <a:off x="2164264" y="25929276"/>
          <a:ext cx="2667000" cy="640090"/>
        </a:xfrm>
        <a:prstGeom prst="borderCallout1">
          <a:avLst>
            <a:gd name="adj1" fmla="val 67832"/>
            <a:gd name="adj2" fmla="val 102148"/>
            <a:gd name="adj3" fmla="val -27174"/>
            <a:gd name="adj4" fmla="val 1867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となるように、ソフト上設定する。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1679863</xdr:colOff>
      <xdr:row>223</xdr:row>
      <xdr:rowOff>121228</xdr:rowOff>
    </xdr:from>
    <xdr:to>
      <xdr:col>1</xdr:col>
      <xdr:colOff>4346863</xdr:colOff>
      <xdr:row>227</xdr:row>
      <xdr:rowOff>80159</xdr:rowOff>
    </xdr:to>
    <xdr:sp macro="" textlink="">
      <xdr:nvSpPr>
        <xdr:cNvPr id="598" name="線吹き出し 1 (枠付き) 597">
          <a:extLst>
            <a:ext uri="{FF2B5EF4-FFF2-40B4-BE49-F238E27FC236}">
              <a16:creationId xmlns:a16="http://schemas.microsoft.com/office/drawing/2014/main" id="{00000000-0008-0000-0700-000056020000}"/>
            </a:ext>
          </a:extLst>
        </xdr:cNvPr>
        <xdr:cNvSpPr/>
      </xdr:nvSpPr>
      <xdr:spPr>
        <a:xfrm>
          <a:off x="2372590" y="26237046"/>
          <a:ext cx="2667000" cy="651658"/>
        </a:xfrm>
        <a:prstGeom prst="borderCallout1">
          <a:avLst>
            <a:gd name="adj1" fmla="val 67832"/>
            <a:gd name="adj2" fmla="val 102148"/>
            <a:gd name="adj3" fmla="val -105621"/>
            <a:gd name="adj4" fmla="val 17426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となるように、ソフト上設定する。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3</xdr:col>
      <xdr:colOff>103907</xdr:colOff>
      <xdr:row>169</xdr:row>
      <xdr:rowOff>69273</xdr:rowOff>
    </xdr:from>
    <xdr:to>
      <xdr:col>12</xdr:col>
      <xdr:colOff>294408</xdr:colOff>
      <xdr:row>175</xdr:row>
      <xdr:rowOff>13854</xdr:rowOff>
    </xdr:to>
    <xdr:sp macro="" textlink="">
      <xdr:nvSpPr>
        <xdr:cNvPr id="599" name="線吹き出し 1 (枠付き) 598">
          <a:extLst>
            <a:ext uri="{FF2B5EF4-FFF2-40B4-BE49-F238E27FC236}">
              <a16:creationId xmlns:a16="http://schemas.microsoft.com/office/drawing/2014/main" id="{00000000-0008-0000-0700-000057020000}"/>
            </a:ext>
          </a:extLst>
        </xdr:cNvPr>
        <xdr:cNvSpPr/>
      </xdr:nvSpPr>
      <xdr:spPr>
        <a:xfrm>
          <a:off x="6458443" y="19527487"/>
          <a:ext cx="5646965" cy="1005938"/>
        </a:xfrm>
        <a:prstGeom prst="borderCallout1">
          <a:avLst>
            <a:gd name="adj1" fmla="val 97779"/>
            <a:gd name="adj2" fmla="val 69418"/>
            <a:gd name="adj3" fmla="val 286301"/>
            <a:gd name="adj4" fmla="val 1032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下記のように読み替える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RPM_UNK(00b)/RPM_LO(01b)</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RPM_ON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RPM_HI(10b)</a:t>
          </a:r>
        </a:p>
      </xdr:txBody>
    </xdr:sp>
    <xdr:clientData/>
  </xdr:twoCellAnchor>
  <xdr:twoCellAnchor>
    <xdr:from>
      <xdr:col>1</xdr:col>
      <xdr:colOff>3848348</xdr:colOff>
      <xdr:row>143</xdr:row>
      <xdr:rowOff>157348</xdr:rowOff>
    </xdr:from>
    <xdr:to>
      <xdr:col>6</xdr:col>
      <xdr:colOff>65562</xdr:colOff>
      <xdr:row>148</xdr:row>
      <xdr:rowOff>78441</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4531907" y="26648054"/>
          <a:ext cx="2671802" cy="761534"/>
        </a:xfrm>
        <a:prstGeom prst="borderCallout1">
          <a:avLst>
            <a:gd name="adj1" fmla="val 67832"/>
            <a:gd name="adj2" fmla="val 102148"/>
            <a:gd name="adj3" fmla="val -122578"/>
            <a:gd name="adj4" fmla="val 1589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&gt;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消灯に従い、</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REQ</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を判定</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462642</xdr:colOff>
      <xdr:row>35</xdr:row>
      <xdr:rowOff>81643</xdr:rowOff>
    </xdr:from>
    <xdr:to>
      <xdr:col>28</xdr:col>
      <xdr:colOff>0</xdr:colOff>
      <xdr:row>38</xdr:row>
      <xdr:rowOff>81643</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5575024" y="8396408"/>
          <a:ext cx="2955152" cy="504264"/>
        </a:xfrm>
        <a:prstGeom prst="borderCallout1">
          <a:avLst>
            <a:gd name="adj1" fmla="val 67832"/>
            <a:gd name="adj2" fmla="val 450"/>
            <a:gd name="adj3" fmla="val 430982"/>
            <a:gd name="adj4" fmla="val -19464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Reference2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参照</a:t>
          </a:r>
          <a:b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br>
          <a:endParaRPr kumimoji="1" lang="en-US" altLang="ja-JP"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270904</xdr:colOff>
      <xdr:row>12</xdr:row>
      <xdr:rowOff>119247</xdr:rowOff>
    </xdr:from>
    <xdr:to>
      <xdr:col>26</xdr:col>
      <xdr:colOff>81643</xdr:colOff>
      <xdr:row>14</xdr:row>
      <xdr:rowOff>190500</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5376083" y="1030926"/>
          <a:ext cx="1851810" cy="751610"/>
        </a:xfrm>
        <a:prstGeom prst="borderCallout1">
          <a:avLst>
            <a:gd name="adj1" fmla="val 67832"/>
            <a:gd name="adj2" fmla="val 450"/>
            <a:gd name="adj3" fmla="val 405134"/>
            <a:gd name="adj4" fmla="val -4417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1000ms</a:t>
          </a:r>
        </a:p>
      </xdr:txBody>
    </xdr:sp>
    <xdr:clientData/>
  </xdr:twoCellAnchor>
  <xdr:twoCellAnchor>
    <xdr:from>
      <xdr:col>35</xdr:col>
      <xdr:colOff>25481</xdr:colOff>
      <xdr:row>62</xdr:row>
      <xdr:rowOff>124815</xdr:rowOff>
    </xdr:from>
    <xdr:to>
      <xdr:col>37</xdr:col>
      <xdr:colOff>85725</xdr:colOff>
      <xdr:row>63</xdr:row>
      <xdr:rowOff>104775</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33353456" y="13650315"/>
          <a:ext cx="1431844" cy="15141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78299</xdr:colOff>
      <xdr:row>62</xdr:row>
      <xdr:rowOff>133349</xdr:rowOff>
    </xdr:from>
    <xdr:to>
      <xdr:col>39</xdr:col>
      <xdr:colOff>457200</xdr:colOff>
      <xdr:row>63</xdr:row>
      <xdr:rowOff>104774</xdr:rowOff>
    </xdr:to>
    <xdr:sp macro="" textlink="">
      <xdr:nvSpPr>
        <xdr:cNvPr id="115" name="正方形/長方形 114">
          <a:extLst>
            <a:ext uri="{FF2B5EF4-FFF2-40B4-BE49-F238E27FC236}">
              <a16:creationId xmlns:a16="http://schemas.microsoft.com/office/drawing/2014/main" id="{00000000-0008-0000-0700-000073000000}"/>
            </a:ext>
          </a:extLst>
        </xdr:cNvPr>
        <xdr:cNvSpPr/>
      </xdr:nvSpPr>
      <xdr:spPr>
        <a:xfrm>
          <a:off x="34777874" y="13658849"/>
          <a:ext cx="1750501" cy="1428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515397</xdr:colOff>
      <xdr:row>70</xdr:row>
      <xdr:rowOff>6883</xdr:rowOff>
    </xdr:from>
    <xdr:to>
      <xdr:col>40</xdr:col>
      <xdr:colOff>441672</xdr:colOff>
      <xdr:row>74</xdr:row>
      <xdr:rowOff>133351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33843372" y="14903983"/>
          <a:ext cx="3355275" cy="812268"/>
        </a:xfrm>
        <a:prstGeom prst="borderCallout1">
          <a:avLst>
            <a:gd name="adj1" fmla="val 42429"/>
            <a:gd name="adj2" fmla="val -3670"/>
            <a:gd name="adj3" fmla="val -166652"/>
            <a:gd name="adj4" fmla="val -81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clientData/>
  </xdr:twoCellAnchor>
  <xdr:twoCellAnchor>
    <xdr:from>
      <xdr:col>35</xdr:col>
      <xdr:colOff>376546</xdr:colOff>
      <xdr:row>104</xdr:row>
      <xdr:rowOff>52697</xdr:rowOff>
    </xdr:from>
    <xdr:to>
      <xdr:col>37</xdr:col>
      <xdr:colOff>563336</xdr:colOff>
      <xdr:row>105</xdr:row>
      <xdr:rowOff>67234</xdr:rowOff>
    </xdr:to>
    <xdr:sp macro="" textlink="">
      <xdr:nvSpPr>
        <xdr:cNvPr id="117" name="正方形/長方形 116">
          <a:extLst>
            <a:ext uri="{FF2B5EF4-FFF2-40B4-BE49-F238E27FC236}">
              <a16:creationId xmlns:a16="http://schemas.microsoft.com/office/drawing/2014/main" id="{00000000-0008-0000-0700-000075000000}"/>
            </a:ext>
          </a:extLst>
        </xdr:cNvPr>
        <xdr:cNvSpPr/>
      </xdr:nvSpPr>
      <xdr:spPr>
        <a:xfrm>
          <a:off x="31640958" y="19304403"/>
          <a:ext cx="1553907" cy="1826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37</xdr:col>
      <xdr:colOff>553189</xdr:colOff>
      <xdr:row>104</xdr:row>
      <xdr:rowOff>66304</xdr:rowOff>
    </xdr:from>
    <xdr:to>
      <xdr:col>40</xdr:col>
      <xdr:colOff>332015</xdr:colOff>
      <xdr:row>105</xdr:row>
      <xdr:rowOff>59531</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35230142" y="20390273"/>
          <a:ext cx="1832654" cy="1658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410119</xdr:colOff>
      <xdr:row>107</xdr:row>
      <xdr:rowOff>155110</xdr:rowOff>
    </xdr:from>
    <xdr:to>
      <xdr:col>40</xdr:col>
      <xdr:colOff>510564</xdr:colOff>
      <xdr:row>113</xdr:row>
      <xdr:rowOff>66260</xdr:rowOff>
    </xdr:to>
    <xdr:sp macro="" textlink="">
      <xdr:nvSpPr>
        <xdr:cNvPr id="119" name="線吹き出し 1 (枠付き) 118">
          <a:extLst>
            <a:ext uri="{FF2B5EF4-FFF2-40B4-BE49-F238E27FC236}">
              <a16:creationId xmlns:a16="http://schemas.microsoft.com/office/drawing/2014/main" id="{00000000-0008-0000-0700-000077000000}"/>
            </a:ext>
          </a:extLst>
        </xdr:cNvPr>
        <xdr:cNvSpPr/>
      </xdr:nvSpPr>
      <xdr:spPr>
        <a:xfrm>
          <a:off x="31685249" y="20422653"/>
          <a:ext cx="3537728" cy="954759"/>
        </a:xfrm>
        <a:prstGeom prst="borderCallout1">
          <a:avLst>
            <a:gd name="adj1" fmla="val 42429"/>
            <a:gd name="adj2" fmla="val -3670"/>
            <a:gd name="adj3" fmla="val -118977"/>
            <a:gd name="adj4" fmla="val 69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：点滅終了条件として、</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追加</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途絶時</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（点滅終了しない）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途絶判定時間：</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3600msec</a:t>
          </a:r>
        </a:p>
      </xdr:txBody>
    </xdr:sp>
    <xdr:clientData/>
  </xdr:twoCellAnchor>
  <xdr:twoCellAnchor>
    <xdr:from>
      <xdr:col>10</xdr:col>
      <xdr:colOff>1808760</xdr:colOff>
      <xdr:row>225</xdr:row>
      <xdr:rowOff>174665</xdr:rowOff>
    </xdr:from>
    <xdr:to>
      <xdr:col>13</xdr:col>
      <xdr:colOff>832757</xdr:colOff>
      <xdr:row>235</xdr:row>
      <xdr:rowOff>54427</xdr:rowOff>
    </xdr:to>
    <xdr:sp macro="" textlink="">
      <xdr:nvSpPr>
        <xdr:cNvPr id="139" name="線吹き出し 1 (枠付き) 138">
          <a:extLst>
            <a:ext uri="{FF2B5EF4-FFF2-40B4-BE49-F238E27FC236}">
              <a16:creationId xmlns:a16="http://schemas.microsoft.com/office/drawing/2014/main" id="{00000000-0008-0000-0700-00008B000000}"/>
            </a:ext>
          </a:extLst>
        </xdr:cNvPr>
        <xdr:cNvSpPr/>
      </xdr:nvSpPr>
      <xdr:spPr>
        <a:xfrm>
          <a:off x="9973046" y="44370665"/>
          <a:ext cx="3963390" cy="1648691"/>
        </a:xfrm>
        <a:prstGeom prst="borderCallout1">
          <a:avLst>
            <a:gd name="adj1" fmla="val -5738"/>
            <a:gd name="adj2" fmla="val 48351"/>
            <a:gd name="adj3" fmla="val -65786"/>
            <a:gd name="adj4" fmla="val 323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通信途絶、未受信通信途絶：</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16</xdr:col>
      <xdr:colOff>1198910</xdr:colOff>
      <xdr:row>172</xdr:row>
      <xdr:rowOff>40325</xdr:rowOff>
    </xdr:from>
    <xdr:to>
      <xdr:col>17</xdr:col>
      <xdr:colOff>1526720</xdr:colOff>
      <xdr:row>176</xdr:row>
      <xdr:rowOff>84363</xdr:rowOff>
    </xdr:to>
    <xdr:sp macro="" textlink="">
      <xdr:nvSpPr>
        <xdr:cNvPr id="140" name="線吹き出し 1 (枠付き) 139">
          <a:extLst>
            <a:ext uri="{FF2B5EF4-FFF2-40B4-BE49-F238E27FC236}">
              <a16:creationId xmlns:a16="http://schemas.microsoft.com/office/drawing/2014/main" id="{00000000-0008-0000-0700-00008C000000}"/>
            </a:ext>
          </a:extLst>
        </xdr:cNvPr>
        <xdr:cNvSpPr/>
      </xdr:nvSpPr>
      <xdr:spPr>
        <a:xfrm>
          <a:off x="18724910" y="32057932"/>
          <a:ext cx="1851810" cy="751610"/>
        </a:xfrm>
        <a:prstGeom prst="borderCallout1">
          <a:avLst>
            <a:gd name="adj1" fmla="val 67832"/>
            <a:gd name="adj2" fmla="val 450"/>
            <a:gd name="adj3" fmla="val 533672"/>
            <a:gd name="adj4" fmla="val -23449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300ms</a:t>
          </a: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CV-R</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1000ms</a:t>
          </a:r>
        </a:p>
      </xdr:txBody>
    </xdr:sp>
    <xdr:clientData/>
  </xdr:twoCellAnchor>
  <xdr:twoCellAnchor>
    <xdr:from>
      <xdr:col>10</xdr:col>
      <xdr:colOff>1265464</xdr:colOff>
      <xdr:row>141</xdr:row>
      <xdr:rowOff>27215</xdr:rowOff>
    </xdr:from>
    <xdr:to>
      <xdr:col>12</xdr:col>
      <xdr:colOff>1183822</xdr:colOff>
      <xdr:row>150</xdr:row>
      <xdr:rowOff>44823</xdr:rowOff>
    </xdr:to>
    <xdr:sp macro="" textlink="">
      <xdr:nvSpPr>
        <xdr:cNvPr id="141" name="線吹き出し 1 (枠付き) 140">
          <a:extLst>
            <a:ext uri="{FF2B5EF4-FFF2-40B4-BE49-F238E27FC236}">
              <a16:creationId xmlns:a16="http://schemas.microsoft.com/office/drawing/2014/main" id="{00000000-0008-0000-0700-00008D000000}"/>
            </a:ext>
          </a:extLst>
        </xdr:cNvPr>
        <xdr:cNvSpPr/>
      </xdr:nvSpPr>
      <xdr:spPr>
        <a:xfrm>
          <a:off x="9434552" y="26181744"/>
          <a:ext cx="3549064" cy="1530403"/>
        </a:xfrm>
        <a:prstGeom prst="borderCallout1">
          <a:avLst>
            <a:gd name="adj1" fmla="val -5738"/>
            <a:gd name="adj2" fmla="val 48351"/>
            <a:gd name="adj3" fmla="val -78166"/>
            <a:gd name="adj4" fmla="val 36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通信状態によりシグナル値を以下に読み替えることで、</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通信状態自体はマトリクステーブルに含めない。</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未受信：</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0b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通信途絶、未受信通信途絶：</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1b</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通常時：通信ソフトから取得した値をそのまま使用</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13607</xdr:colOff>
      <xdr:row>46</xdr:row>
      <xdr:rowOff>1</xdr:rowOff>
    </xdr:from>
    <xdr:to>
      <xdr:col>17</xdr:col>
      <xdr:colOff>1578429</xdr:colOff>
      <xdr:row>76</xdr:row>
      <xdr:rowOff>1</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11824607" y="9729108"/>
          <a:ext cx="8803822" cy="5306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11</xdr:col>
      <xdr:colOff>0</xdr:colOff>
      <xdr:row>16</xdr:row>
      <xdr:rowOff>13607</xdr:rowOff>
    </xdr:from>
    <xdr:to>
      <xdr:col>11</xdr:col>
      <xdr:colOff>1812719</xdr:colOff>
      <xdr:row>138</xdr:row>
      <xdr:rowOff>13607</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9987643" y="4435928"/>
          <a:ext cx="1812719" cy="215809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23</xdr:col>
      <xdr:colOff>204107</xdr:colOff>
      <xdr:row>14</xdr:row>
      <xdr:rowOff>1143001</xdr:rowOff>
    </xdr:from>
    <xdr:to>
      <xdr:col>27</xdr:col>
      <xdr:colOff>544285</xdr:colOff>
      <xdr:row>15</xdr:row>
      <xdr:rowOff>458376</xdr:rowOff>
    </xdr:to>
    <xdr:sp macro="" textlink="">
      <xdr:nvSpPr>
        <xdr:cNvPr id="120" name="線吹き出し 1 (枠付き) 119">
          <a:extLst>
            <a:ext uri="{FF2B5EF4-FFF2-40B4-BE49-F238E27FC236}">
              <a16:creationId xmlns:a16="http://schemas.microsoft.com/office/drawing/2014/main" id="{00000000-0008-0000-0700-000078000000}"/>
            </a:ext>
          </a:extLst>
        </xdr:cNvPr>
        <xdr:cNvSpPr/>
      </xdr:nvSpPr>
      <xdr:spPr>
        <a:xfrm>
          <a:off x="25316489" y="3395383"/>
          <a:ext cx="3074414" cy="1052287"/>
        </a:xfrm>
        <a:prstGeom prst="borderCallout1">
          <a:avLst>
            <a:gd name="adj1" fmla="val 67832"/>
            <a:gd name="adj2" fmla="val 450"/>
            <a:gd name="adj3" fmla="val 267405"/>
            <a:gd name="adj4" fmla="val -17392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前状態が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TT_ON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の場合と、バルブチェック条件の場合、</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TT_ON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60831</xdr:colOff>
      <xdr:row>16</xdr:row>
      <xdr:rowOff>1</xdr:rowOff>
    </xdr:from>
    <xdr:to>
      <xdr:col>18</xdr:col>
      <xdr:colOff>33617</xdr:colOff>
      <xdr:row>46</xdr:row>
      <xdr:rowOff>1</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10381449" y="6308913"/>
          <a:ext cx="7704844" cy="52331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23</xdr:col>
      <xdr:colOff>135515</xdr:colOff>
      <xdr:row>66</xdr:row>
      <xdr:rowOff>122466</xdr:rowOff>
    </xdr:from>
    <xdr:to>
      <xdr:col>27</xdr:col>
      <xdr:colOff>544287</xdr:colOff>
      <xdr:row>72</xdr:row>
      <xdr:rowOff>104591</xdr:rowOff>
    </xdr:to>
    <xdr:sp macro="" textlink="">
      <xdr:nvSpPr>
        <xdr:cNvPr id="122" name="線吹き出し 1 (枠付き) 121">
          <a:extLst>
            <a:ext uri="{FF2B5EF4-FFF2-40B4-BE49-F238E27FC236}">
              <a16:creationId xmlns:a16="http://schemas.microsoft.com/office/drawing/2014/main" id="{00000000-0008-0000-0700-00007A000000}"/>
            </a:ext>
          </a:extLst>
        </xdr:cNvPr>
        <xdr:cNvSpPr/>
      </xdr:nvSpPr>
      <xdr:spPr>
        <a:xfrm>
          <a:off x="25247897" y="13647966"/>
          <a:ext cx="3143008" cy="990654"/>
        </a:xfrm>
        <a:prstGeom prst="borderCallout1">
          <a:avLst>
            <a:gd name="adj1" fmla="val 67832"/>
            <a:gd name="adj2" fmla="val 450"/>
            <a:gd name="adj3" fmla="val 270361"/>
            <a:gd name="adj4" fmla="val -160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PD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表示は行わない。</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もなし。（</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RW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の条件が</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点滅時のため）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12</xdr:col>
      <xdr:colOff>0</xdr:colOff>
      <xdr:row>76</xdr:row>
      <xdr:rowOff>0</xdr:rowOff>
    </xdr:from>
    <xdr:to>
      <xdr:col>18</xdr:col>
      <xdr:colOff>0</xdr:colOff>
      <xdr:row>106</xdr:row>
      <xdr:rowOff>0</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11811000" y="15035893"/>
          <a:ext cx="8831036" cy="53067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xdr:col>
      <xdr:colOff>190965</xdr:colOff>
      <xdr:row>3</xdr:row>
      <xdr:rowOff>8965</xdr:rowOff>
    </xdr:from>
    <xdr:to>
      <xdr:col>11</xdr:col>
      <xdr:colOff>962820</xdr:colOff>
      <xdr:row>7</xdr:row>
      <xdr:rowOff>102</xdr:rowOff>
    </xdr:to>
    <xdr:sp macro="" textlink="">
      <xdr:nvSpPr>
        <xdr:cNvPr id="124" name="線吹き出し 1 (枠付き) 123">
          <a:hlinkClick xmlns:r="http://schemas.openxmlformats.org/officeDocument/2006/relationships" r:id="rId12"/>
          <a:extLst>
            <a:ext uri="{FF2B5EF4-FFF2-40B4-BE49-F238E27FC236}">
              <a16:creationId xmlns:a16="http://schemas.microsoft.com/office/drawing/2014/main" id="{00000000-0008-0000-0700-00007C000000}"/>
            </a:ext>
          </a:extLst>
        </xdr:cNvPr>
        <xdr:cNvSpPr/>
      </xdr:nvSpPr>
      <xdr:spPr>
        <a:xfrm>
          <a:off x="6842777" y="519953"/>
          <a:ext cx="3111643" cy="672455"/>
        </a:xfrm>
        <a:prstGeom prst="borderCallout1">
          <a:avLst>
            <a:gd name="adj1" fmla="val 95828"/>
            <a:gd name="adj2" fmla="val 46834"/>
            <a:gd name="adj3" fmla="val 284211"/>
            <a:gd name="adj4" fmla="val 4246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hlinkClick xmlns:r="http://schemas.openxmlformats.org/officeDocument/2006/relationships" r:id=""/>
            </a:rPr>
            <a:t>METHUD800B-8904</a:t>
          </a:r>
          <a:endParaRPr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endParaRPr>
        </a:p>
        <a:p>
          <a:pPr algn="l"/>
          <a:r>
            <a:rPr kumimoji="1" lang="ja-JP" altLang="en-US"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コンパイルスイッチでフレームを切り替える</a:t>
          </a:r>
          <a:endParaRPr kumimoji="1" lang="en-US" altLang="ja-JP" sz="1100" b="1"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endParaRPr>
        </a:p>
      </xdr:txBody>
    </xdr:sp>
    <xdr:clientData/>
  </xdr:twoCellAnchor>
  <xdr:twoCellAnchor>
    <xdr:from>
      <xdr:col>23</xdr:col>
      <xdr:colOff>142256</xdr:colOff>
      <xdr:row>83</xdr:row>
      <xdr:rowOff>148334</xdr:rowOff>
    </xdr:from>
    <xdr:to>
      <xdr:col>28</xdr:col>
      <xdr:colOff>350462</xdr:colOff>
      <xdr:row>91</xdr:row>
      <xdr:rowOff>86590</xdr:rowOff>
    </xdr:to>
    <xdr:sp macro="" textlink="">
      <xdr:nvSpPr>
        <xdr:cNvPr id="135" name="線吹き出し 1 (枠付き) 134">
          <a:extLst>
            <a:ext uri="{FF2B5EF4-FFF2-40B4-BE49-F238E27FC236}">
              <a16:creationId xmlns:a16="http://schemas.microsoft.com/office/drawing/2014/main" id="{00000000-0008-0000-0700-000087000000}"/>
            </a:ext>
          </a:extLst>
        </xdr:cNvPr>
        <xdr:cNvSpPr/>
      </xdr:nvSpPr>
      <xdr:spPr>
        <a:xfrm>
          <a:off x="25288256" y="16860379"/>
          <a:ext cx="3671842" cy="1323711"/>
        </a:xfrm>
        <a:prstGeom prst="borderCallout1">
          <a:avLst>
            <a:gd name="adj1" fmla="val 67832"/>
            <a:gd name="adj2" fmla="val 102148"/>
            <a:gd name="adj3" fmla="val 70843"/>
            <a:gd name="adj4" fmla="val 1186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点滅の仕様が不明の為、</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油圧警告灯の点滅に合わせる</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JIRA</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METHUD800B-6609</a:t>
          </a:r>
          <a:b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b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⇒周期</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1.0s/Duty80%/ON</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開始と回答有り</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11</xdr:col>
      <xdr:colOff>1111623</xdr:colOff>
      <xdr:row>0</xdr:row>
      <xdr:rowOff>161365</xdr:rowOff>
    </xdr:from>
    <xdr:to>
      <xdr:col>16</xdr:col>
      <xdr:colOff>68580</xdr:colOff>
      <xdr:row>8</xdr:row>
      <xdr:rowOff>99060</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10065123" y="161365"/>
          <a:ext cx="5746377" cy="1278815"/>
        </a:xfrm>
        <a:prstGeom prst="borderCallout1">
          <a:avLst>
            <a:gd name="adj1" fmla="val 100369"/>
            <a:gd name="adj2" fmla="val 32331"/>
            <a:gd name="adj3" fmla="val 242534"/>
            <a:gd name="adj4" fmla="val 175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処理内で</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を用いて</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rgbClr val="FF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ALERT_HW_ID_P_OILPRE_OP_SW</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」のマクロが定義済かつその値が「</a:t>
          </a:r>
          <a:r>
            <a:rPr kumimoji="1" lang="en-US" altLang="ja-JP" sz="1200" b="1">
              <a:solidFill>
                <a:srgbClr val="FF0000"/>
              </a:solidFill>
              <a:latin typeface="ＭＳ Ｐゴシック" panose="020B0600070205080204" pitchFamily="50" charset="-128"/>
              <a:ea typeface="+mn-ea"/>
              <a:cs typeface="Meiryo UI" panose="020B0604030504040204" pitchFamily="50" charset="-128"/>
            </a:rPr>
            <a:t>U2_MAX</a:t>
          </a:r>
          <a:r>
            <a:rPr kumimoji="1" lang="ja-JP" altLang="en-US" sz="1200" b="1">
              <a:solidFill>
                <a:srgbClr val="FF0000"/>
              </a:solidFill>
              <a:latin typeface="ＭＳ Ｐゴシック" panose="020B0600070205080204" pitchFamily="50" charset="-128"/>
              <a:ea typeface="+mn-ea"/>
              <a:cs typeface="Meiryo UI" panose="020B0604030504040204" pitchFamily="50" charset="-128"/>
            </a:rPr>
            <a:t>」以外のことで</a:t>
          </a:r>
          <a:r>
            <a:rPr kumimoji="1" lang="ja-JP" altLang="en-US" sz="1200" b="1">
              <a:solidFill>
                <a:sysClr val="windowText" lastClr="000000"/>
              </a:solidFill>
              <a:latin typeface="ＭＳ Ｐゴシック" panose="020B0600070205080204" pitchFamily="50" charset="-128"/>
              <a:ea typeface="+mn-ea"/>
              <a:cs typeface="Meiryo UI" panose="020B0604030504040204" pitchFamily="50" charset="-128"/>
            </a:rPr>
            <a:t>、</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ジカ線</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有無を判定し、</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判定結果に基づきジカ線信号を取得するかどうかを決定する。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の戻り値：</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TRUE </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ジカ線信号取得</a:t>
          </a:r>
          <a:endPar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u1_g_VardefOilPressSw()</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の戻り値：</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FALSE </a:t>
          </a:r>
          <a:r>
            <a:rPr kumimoji="1" lang="ja-JP" altLang="en-US"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strike="sngStrike"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OP_SW=INACT(0b)</a:t>
          </a:r>
        </a:p>
      </xdr:txBody>
    </xdr:sp>
    <xdr:clientData/>
  </xdr:twoCellAnchor>
  <xdr:twoCellAnchor>
    <xdr:from>
      <xdr:col>1</xdr:col>
      <xdr:colOff>53789</xdr:colOff>
      <xdr:row>1</xdr:row>
      <xdr:rowOff>89647</xdr:rowOff>
    </xdr:from>
    <xdr:to>
      <xdr:col>1</xdr:col>
      <xdr:colOff>3497036</xdr:colOff>
      <xdr:row>4</xdr:row>
      <xdr:rowOff>130469</xdr:rowOff>
    </xdr:to>
    <xdr:sp macro="" textlink="">
      <xdr:nvSpPr>
        <xdr:cNvPr id="128" name="正方形/長方形 127">
          <a:extLst>
            <a:ext uri="{FF2B5EF4-FFF2-40B4-BE49-F238E27FC236}">
              <a16:creationId xmlns:a16="http://schemas.microsoft.com/office/drawing/2014/main" id="{00000000-0008-0000-0700-000080000000}"/>
            </a:ext>
          </a:extLst>
        </xdr:cNvPr>
        <xdr:cNvSpPr/>
      </xdr:nvSpPr>
      <xdr:spPr>
        <a:xfrm>
          <a:off x="734146" y="266540"/>
          <a:ext cx="3443247" cy="571500"/>
        </a:xfrm>
        <a:prstGeom prst="rect">
          <a:avLst/>
        </a:prstGeom>
        <a:solidFill>
          <a:srgbClr val="CCECFF"/>
        </a:solidFill>
        <a:ln>
          <a:solidFill>
            <a:schemeClr val="tx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ＭＳ Ｐゴシック" panose="020B0600070205080204" pitchFamily="50" charset="-128"/>
              <a:ea typeface="ＭＳ Ｐゴシック" panose="020B0600070205080204" pitchFamily="50" charset="-128"/>
            </a:rPr>
            <a:t>19PFv3</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の</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CV</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内部結合</a:t>
          </a:r>
          <a:r>
            <a:rPr kumimoji="1" lang="en-US" altLang="ja-JP" sz="1200" b="1">
              <a:solidFill>
                <a:srgbClr val="FF0000"/>
              </a:solidFill>
              <a:latin typeface="ＭＳ Ｐゴシック" panose="020B0600070205080204" pitchFamily="50" charset="-128"/>
              <a:ea typeface="ＭＳ Ｐゴシック" panose="020B0600070205080204" pitchFamily="50" charset="-128"/>
            </a:rPr>
            <a:t>1</a:t>
          </a:r>
          <a:r>
            <a:rPr kumimoji="1" lang="ja-JP" altLang="en-US" sz="1200" b="1">
              <a:solidFill>
                <a:srgbClr val="FF0000"/>
              </a:solidFill>
              <a:latin typeface="ＭＳ Ｐゴシック" panose="020B0600070205080204" pitchFamily="50" charset="-128"/>
              <a:ea typeface="ＭＳ Ｐゴシック" panose="020B0600070205080204" pitchFamily="50" charset="-128"/>
            </a:rPr>
            <a:t>からの変更箇所を</a:t>
          </a:r>
          <a:r>
            <a:rPr kumimoji="1" lang="ja-JP" altLang="en-US" sz="1200" b="1" baseline="0">
              <a:solidFill>
                <a:srgbClr val="FF0000"/>
              </a:solidFill>
              <a:latin typeface="ＭＳ Ｐゴシック" panose="020B0600070205080204" pitchFamily="50" charset="-128"/>
              <a:ea typeface="ＭＳ Ｐゴシック" panose="020B0600070205080204" pitchFamily="50" charset="-128"/>
            </a:rPr>
            <a:t>赤文字で記載</a:t>
          </a:r>
          <a:endParaRPr kumimoji="1" lang="en-US" altLang="ja-JP" sz="1200" b="1">
            <a:solidFill>
              <a:srgbClr val="FF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291353</xdr:colOff>
      <xdr:row>194</xdr:row>
      <xdr:rowOff>11205</xdr:rowOff>
    </xdr:from>
    <xdr:to>
      <xdr:col>53</xdr:col>
      <xdr:colOff>10487</xdr:colOff>
      <xdr:row>198</xdr:row>
      <xdr:rowOff>67235</xdr:rowOff>
    </xdr:to>
    <xdr:sp macro="" textlink="">
      <xdr:nvSpPr>
        <xdr:cNvPr id="149" name="線吹き出し 1 (枠付き) 560">
          <a:extLst>
            <a:ext uri="{FF2B5EF4-FFF2-40B4-BE49-F238E27FC236}">
              <a16:creationId xmlns:a16="http://schemas.microsoft.com/office/drawing/2014/main" id="{00000000-0008-0000-0700-000095000000}"/>
            </a:ext>
          </a:extLst>
        </xdr:cNvPr>
        <xdr:cNvSpPr/>
      </xdr:nvSpPr>
      <xdr:spPr>
        <a:xfrm>
          <a:off x="41125588" y="37741411"/>
          <a:ext cx="4504046" cy="728383"/>
        </a:xfrm>
        <a:prstGeom prst="borderCallout1">
          <a:avLst>
            <a:gd name="adj1" fmla="val 42429"/>
            <a:gd name="adj2" fmla="val -3670"/>
            <a:gd name="adj3" fmla="val -129659"/>
            <a:gd name="adj4" fmla="val -335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油圧</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状態は「</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u1_g_IoHwDifltSwitch</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」にて取得する。</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a:t>
          </a:r>
          <a:r>
            <a:rPr kumimoji="1" lang="en-US" altLang="ja-JP" sz="1200" b="1" baseline="0">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 </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1A:OP_SW</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の記載追加　対応済みのため、対応不要。</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28</xdr:col>
      <xdr:colOff>571501</xdr:colOff>
      <xdr:row>186</xdr:row>
      <xdr:rowOff>33617</xdr:rowOff>
    </xdr:from>
    <xdr:to>
      <xdr:col>44</xdr:col>
      <xdr:colOff>515470</xdr:colOff>
      <xdr:row>188</xdr:row>
      <xdr:rowOff>123265</xdr:rowOff>
    </xdr:to>
    <xdr:sp macro="" textlink="">
      <xdr:nvSpPr>
        <xdr:cNvPr id="150" name="正方形/長方形 149">
          <a:extLst>
            <a:ext uri="{FF2B5EF4-FFF2-40B4-BE49-F238E27FC236}">
              <a16:creationId xmlns:a16="http://schemas.microsoft.com/office/drawing/2014/main" id="{00000000-0008-0000-0700-000096000000}"/>
            </a:ext>
          </a:extLst>
        </xdr:cNvPr>
        <xdr:cNvSpPr/>
      </xdr:nvSpPr>
      <xdr:spPr>
        <a:xfrm>
          <a:off x="29101677" y="36419117"/>
          <a:ext cx="10880911" cy="4258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52</xdr:col>
      <xdr:colOff>78440</xdr:colOff>
      <xdr:row>69</xdr:row>
      <xdr:rowOff>33620</xdr:rowOff>
    </xdr:from>
    <xdr:to>
      <xdr:col>76</xdr:col>
      <xdr:colOff>493059</xdr:colOff>
      <xdr:row>73</xdr:row>
      <xdr:rowOff>123265</xdr:rowOff>
    </xdr:to>
    <xdr:sp macro="" textlink="">
      <xdr:nvSpPr>
        <xdr:cNvPr id="170" name="正方形/長方形 169">
          <a:extLst>
            <a:ext uri="{FF2B5EF4-FFF2-40B4-BE49-F238E27FC236}">
              <a16:creationId xmlns:a16="http://schemas.microsoft.com/office/drawing/2014/main" id="{00000000-0008-0000-0700-0000AA000000}"/>
            </a:ext>
          </a:extLst>
        </xdr:cNvPr>
        <xdr:cNvSpPr/>
      </xdr:nvSpPr>
      <xdr:spPr>
        <a:xfrm>
          <a:off x="45014028" y="14567649"/>
          <a:ext cx="16820031" cy="76199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73</xdr:col>
      <xdr:colOff>537882</xdr:colOff>
      <xdr:row>55</xdr:row>
      <xdr:rowOff>44824</xdr:rowOff>
    </xdr:from>
    <xdr:to>
      <xdr:col>76</xdr:col>
      <xdr:colOff>633133</xdr:colOff>
      <xdr:row>64</xdr:row>
      <xdr:rowOff>145676</xdr:rowOff>
    </xdr:to>
    <xdr:cxnSp macro="">
      <xdr:nvCxnSpPr>
        <xdr:cNvPr id="172" name="直線コネクタ 171">
          <a:extLst>
            <a:ext uri="{FF2B5EF4-FFF2-40B4-BE49-F238E27FC236}">
              <a16:creationId xmlns:a16="http://schemas.microsoft.com/office/drawing/2014/main" id="{00000000-0008-0000-0700-0000AC000000}"/>
            </a:ext>
          </a:extLst>
        </xdr:cNvPr>
        <xdr:cNvCxnSpPr>
          <a:cxnSpLocks/>
        </xdr:cNvCxnSpPr>
      </xdr:nvCxnSpPr>
      <xdr:spPr>
        <a:xfrm flipH="1" flipV="1">
          <a:off x="59828206" y="12225618"/>
          <a:ext cx="2145927" cy="161364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53</xdr:col>
      <xdr:colOff>324971</xdr:colOff>
      <xdr:row>112</xdr:row>
      <xdr:rowOff>44824</xdr:rowOff>
    </xdr:from>
    <xdr:to>
      <xdr:col>78</xdr:col>
      <xdr:colOff>145235</xdr:colOff>
      <xdr:row>115</xdr:row>
      <xdr:rowOff>112139</xdr:rowOff>
    </xdr:to>
    <xdr:pic>
      <xdr:nvPicPr>
        <xdr:cNvPr id="21" name="図 20">
          <a:extLst>
            <a:ext uri="{FF2B5EF4-FFF2-40B4-BE49-F238E27FC236}">
              <a16:creationId xmlns:a16="http://schemas.microsoft.com/office/drawing/2014/main" id="{00000000-0008-0000-0700-000015000000}"/>
            </a:ext>
          </a:extLst>
        </xdr:cNvPr>
        <xdr:cNvPicPr>
          <a:picLocks noChangeAspect="1"/>
        </xdr:cNvPicPr>
      </xdr:nvPicPr>
      <xdr:blipFill>
        <a:blip xmlns:r="http://schemas.openxmlformats.org/officeDocument/2006/relationships" r:embed="rId13"/>
        <a:stretch>
          <a:fillRect/>
        </a:stretch>
      </xdr:blipFill>
      <xdr:spPr>
        <a:xfrm>
          <a:off x="45944118" y="21817853"/>
          <a:ext cx="16909235" cy="571580"/>
        </a:xfrm>
        <a:prstGeom prst="rect">
          <a:avLst/>
        </a:prstGeom>
      </xdr:spPr>
    </xdr:pic>
    <xdr:clientData/>
  </xdr:twoCellAnchor>
  <xdr:twoCellAnchor>
    <xdr:from>
      <xdr:col>53</xdr:col>
      <xdr:colOff>336177</xdr:colOff>
      <xdr:row>112</xdr:row>
      <xdr:rowOff>33618</xdr:rowOff>
    </xdr:from>
    <xdr:to>
      <xdr:col>78</xdr:col>
      <xdr:colOff>89647</xdr:colOff>
      <xdr:row>115</xdr:row>
      <xdr:rowOff>112059</xdr:rowOff>
    </xdr:to>
    <xdr:sp macro="" textlink="">
      <xdr:nvSpPr>
        <xdr:cNvPr id="176" name="正方形/長方形 175">
          <a:extLst>
            <a:ext uri="{FF2B5EF4-FFF2-40B4-BE49-F238E27FC236}">
              <a16:creationId xmlns:a16="http://schemas.microsoft.com/office/drawing/2014/main" id="{00000000-0008-0000-0700-0000B0000000}"/>
            </a:ext>
          </a:extLst>
        </xdr:cNvPr>
        <xdr:cNvSpPr/>
      </xdr:nvSpPr>
      <xdr:spPr>
        <a:xfrm>
          <a:off x="45955324" y="21806647"/>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editAs="oneCell">
    <xdr:from>
      <xdr:col>55</xdr:col>
      <xdr:colOff>212911</xdr:colOff>
      <xdr:row>183</xdr:row>
      <xdr:rowOff>100853</xdr:rowOff>
    </xdr:from>
    <xdr:to>
      <xdr:col>80</xdr:col>
      <xdr:colOff>4597</xdr:colOff>
      <xdr:row>183</xdr:row>
      <xdr:rowOff>691485</xdr:rowOff>
    </xdr:to>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4"/>
        <a:stretch>
          <a:fillRect/>
        </a:stretch>
      </xdr:blipFill>
      <xdr:spPr>
        <a:xfrm>
          <a:off x="47199176" y="34043471"/>
          <a:ext cx="16880656" cy="590632"/>
        </a:xfrm>
        <a:prstGeom prst="rect">
          <a:avLst/>
        </a:prstGeom>
      </xdr:spPr>
    </xdr:pic>
    <xdr:clientData/>
  </xdr:twoCellAnchor>
  <xdr:twoCellAnchor>
    <xdr:from>
      <xdr:col>55</xdr:col>
      <xdr:colOff>212912</xdr:colOff>
      <xdr:row>183</xdr:row>
      <xdr:rowOff>100852</xdr:rowOff>
    </xdr:from>
    <xdr:to>
      <xdr:col>79</xdr:col>
      <xdr:colOff>649942</xdr:colOff>
      <xdr:row>183</xdr:row>
      <xdr:rowOff>683558</xdr:rowOff>
    </xdr:to>
    <xdr:sp macro="" textlink="">
      <xdr:nvSpPr>
        <xdr:cNvPr id="179" name="正方形/長方形 178">
          <a:extLst>
            <a:ext uri="{FF2B5EF4-FFF2-40B4-BE49-F238E27FC236}">
              <a16:creationId xmlns:a16="http://schemas.microsoft.com/office/drawing/2014/main" id="{00000000-0008-0000-0700-0000B3000000}"/>
            </a:ext>
          </a:extLst>
        </xdr:cNvPr>
        <xdr:cNvSpPr/>
      </xdr:nvSpPr>
      <xdr:spPr>
        <a:xfrm>
          <a:off x="47199177" y="34043470"/>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editAs="oneCell">
    <xdr:from>
      <xdr:col>55</xdr:col>
      <xdr:colOff>179294</xdr:colOff>
      <xdr:row>141</xdr:row>
      <xdr:rowOff>123264</xdr:rowOff>
    </xdr:from>
    <xdr:to>
      <xdr:col>80</xdr:col>
      <xdr:colOff>1797</xdr:colOff>
      <xdr:row>145</xdr:row>
      <xdr:rowOff>89175</xdr:rowOff>
    </xdr:to>
    <xdr:pic>
      <xdr:nvPicPr>
        <xdr:cNvPr id="29" name="図 28">
          <a:extLst>
            <a:ext uri="{FF2B5EF4-FFF2-40B4-BE49-F238E27FC236}">
              <a16:creationId xmlns:a16="http://schemas.microsoft.com/office/drawing/2014/main" id="{00000000-0008-0000-0700-00001D000000}"/>
            </a:ext>
          </a:extLst>
        </xdr:cNvPr>
        <xdr:cNvPicPr>
          <a:picLocks noChangeAspect="1"/>
        </xdr:cNvPicPr>
      </xdr:nvPicPr>
      <xdr:blipFill>
        <a:blip xmlns:r="http://schemas.openxmlformats.org/officeDocument/2006/relationships" r:embed="rId15"/>
        <a:stretch>
          <a:fillRect/>
        </a:stretch>
      </xdr:blipFill>
      <xdr:spPr>
        <a:xfrm>
          <a:off x="47165559" y="26782058"/>
          <a:ext cx="16880656" cy="638264"/>
        </a:xfrm>
        <a:prstGeom prst="rect">
          <a:avLst/>
        </a:prstGeom>
      </xdr:spPr>
    </xdr:pic>
    <xdr:clientData/>
  </xdr:twoCellAnchor>
  <xdr:twoCellAnchor>
    <xdr:from>
      <xdr:col>55</xdr:col>
      <xdr:colOff>190500</xdr:colOff>
      <xdr:row>141</xdr:row>
      <xdr:rowOff>123266</xdr:rowOff>
    </xdr:from>
    <xdr:to>
      <xdr:col>79</xdr:col>
      <xdr:colOff>627530</xdr:colOff>
      <xdr:row>145</xdr:row>
      <xdr:rowOff>33619</xdr:rowOff>
    </xdr:to>
    <xdr:sp macro="" textlink="">
      <xdr:nvSpPr>
        <xdr:cNvPr id="182" name="正方形/長方形 181">
          <a:extLst>
            <a:ext uri="{FF2B5EF4-FFF2-40B4-BE49-F238E27FC236}">
              <a16:creationId xmlns:a16="http://schemas.microsoft.com/office/drawing/2014/main" id="{00000000-0008-0000-0700-0000B6000000}"/>
            </a:ext>
          </a:extLst>
        </xdr:cNvPr>
        <xdr:cNvSpPr/>
      </xdr:nvSpPr>
      <xdr:spPr>
        <a:xfrm>
          <a:off x="47176765" y="26782060"/>
          <a:ext cx="16842441" cy="582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75</xdr:col>
      <xdr:colOff>184387</xdr:colOff>
      <xdr:row>145</xdr:row>
      <xdr:rowOff>107985</xdr:rowOff>
    </xdr:from>
    <xdr:to>
      <xdr:col>83</xdr:col>
      <xdr:colOff>51955</xdr:colOff>
      <xdr:row>153</xdr:row>
      <xdr:rowOff>69273</xdr:rowOff>
    </xdr:to>
    <xdr:sp macro="" textlink="">
      <xdr:nvSpPr>
        <xdr:cNvPr id="183" name="線吹き出し 1 (枠付き) 560">
          <a:hlinkClick xmlns:r="http://schemas.openxmlformats.org/officeDocument/2006/relationships" r:id="rId16"/>
          <a:extLst>
            <a:ext uri="{FF2B5EF4-FFF2-40B4-BE49-F238E27FC236}">
              <a16:creationId xmlns:a16="http://schemas.microsoft.com/office/drawing/2014/main" id="{00000000-0008-0000-0700-0000B7000000}"/>
            </a:ext>
          </a:extLst>
        </xdr:cNvPr>
        <xdr:cNvSpPr/>
      </xdr:nvSpPr>
      <xdr:spPr>
        <a:xfrm>
          <a:off x="61352205" y="28076849"/>
          <a:ext cx="5409386" cy="1346742"/>
        </a:xfrm>
        <a:prstGeom prst="borderCallout1">
          <a:avLst>
            <a:gd name="adj1" fmla="val 56292"/>
            <a:gd name="adj2" fmla="val 59"/>
            <a:gd name="adj3" fmla="val -4771"/>
            <a:gd name="adj4" fmla="val -25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18</xdr:col>
      <xdr:colOff>192100</xdr:colOff>
      <xdr:row>140</xdr:row>
      <xdr:rowOff>136071</xdr:rowOff>
    </xdr:from>
    <xdr:to>
      <xdr:col>21</xdr:col>
      <xdr:colOff>680357</xdr:colOff>
      <xdr:row>146</xdr:row>
      <xdr:rowOff>31147</xdr:rowOff>
    </xdr:to>
    <xdr:sp macro="" textlink="">
      <xdr:nvSpPr>
        <xdr:cNvPr id="175" name="線吹き出し 1 (枠付き) 560">
          <a:hlinkClick xmlns:r="http://schemas.openxmlformats.org/officeDocument/2006/relationships" r:id="rId16"/>
          <a:extLst>
            <a:ext uri="{FF2B5EF4-FFF2-40B4-BE49-F238E27FC236}">
              <a16:creationId xmlns:a16="http://schemas.microsoft.com/office/drawing/2014/main" id="{00000000-0008-0000-0700-0000AF000000}"/>
            </a:ext>
          </a:extLst>
        </xdr:cNvPr>
        <xdr:cNvSpPr/>
      </xdr:nvSpPr>
      <xdr:spPr>
        <a:xfrm>
          <a:off x="20834136" y="27731357"/>
          <a:ext cx="3291328" cy="956433"/>
        </a:xfrm>
        <a:prstGeom prst="borderCallout1">
          <a:avLst>
            <a:gd name="adj1" fmla="val 14704"/>
            <a:gd name="adj2" fmla="val 59"/>
            <a:gd name="adj3" fmla="val -72257"/>
            <a:gd name="adj4" fmla="val -158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br>
            <a:rPr lang="en-US" altLang="ja-JP" sz="1200" b="1">
              <a:solidFill>
                <a:sysClr val="windowText" lastClr="000000"/>
              </a:solidFill>
              <a:latin typeface="ＭＳ Ｐゴシック" panose="020B0600070205080204" pitchFamily="50" charset="-128"/>
              <a:ea typeface="ＭＳ Ｐゴシック" panose="020B0600070205080204" pitchFamily="50" charset="-128"/>
            </a:rPr>
          </a:b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実施条件が成立し、実施（点滅、</a:t>
          </a:r>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MID</a:t>
          </a: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表示）中に「</a:t>
          </a:r>
          <a:r>
            <a:rPr lang="en-US" altLang="ja-JP"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IGP_PDC=0</a:t>
          </a:r>
          <a:r>
            <a:rPr lang="ja-JP" altLang="en-US" sz="1200" b="1" i="0">
              <a:solidFill>
                <a:sysClr val="windowText" lastClr="000000"/>
              </a:solidFill>
              <a:effectLst/>
              <a:latin typeface="ＭＳ Ｐゴシック" panose="020B0600070205080204" pitchFamily="50" charset="-128"/>
              <a:ea typeface="ＭＳ Ｐゴシック" panose="020B0600070205080204" pitchFamily="50" charset="-128"/>
              <a:cs typeface="+mn-cs"/>
            </a:rPr>
            <a:t>」となった場合、終了条件に従い点滅を終了（消灯）</a:t>
          </a:r>
          <a:endParaRPr lang="ja-JP" altLang="ja-JP" sz="1200" b="1">
            <a:solidFill>
              <a:sysClr val="windowText" lastClr="00000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74</xdr:col>
      <xdr:colOff>381000</xdr:colOff>
      <xdr:row>103</xdr:row>
      <xdr:rowOff>173181</xdr:rowOff>
    </xdr:from>
    <xdr:to>
      <xdr:col>82</xdr:col>
      <xdr:colOff>248568</xdr:colOff>
      <xdr:row>111</xdr:row>
      <xdr:rowOff>134468</xdr:rowOff>
    </xdr:to>
    <xdr:sp macro="" textlink="">
      <xdr:nvSpPr>
        <xdr:cNvPr id="7" name="線吹き出し 1 (枠付き) 560">
          <a:hlinkClick xmlns:r="http://schemas.openxmlformats.org/officeDocument/2006/relationships" r:id="rId16"/>
          <a:extLst>
            <a:ext uri="{FF2B5EF4-FFF2-40B4-BE49-F238E27FC236}">
              <a16:creationId xmlns:a16="http://schemas.microsoft.com/office/drawing/2014/main" id="{00000000-0008-0000-0700-000007000000}"/>
            </a:ext>
          </a:extLst>
        </xdr:cNvPr>
        <xdr:cNvSpPr/>
      </xdr:nvSpPr>
      <xdr:spPr>
        <a:xfrm>
          <a:off x="60856091" y="20868408"/>
          <a:ext cx="5409386" cy="1346742"/>
        </a:xfrm>
        <a:prstGeom prst="borderCallout1">
          <a:avLst>
            <a:gd name="adj1" fmla="val 73009"/>
            <a:gd name="adj2" fmla="val 59"/>
            <a:gd name="adj3" fmla="val 110963"/>
            <a:gd name="adj4" fmla="val -18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78</xdr:col>
      <xdr:colOff>86591</xdr:colOff>
      <xdr:row>183</xdr:row>
      <xdr:rowOff>744682</xdr:rowOff>
    </xdr:from>
    <xdr:to>
      <xdr:col>85</xdr:col>
      <xdr:colOff>646886</xdr:colOff>
      <xdr:row>184</xdr:row>
      <xdr:rowOff>359606</xdr:rowOff>
    </xdr:to>
    <xdr:sp macro="" textlink="">
      <xdr:nvSpPr>
        <xdr:cNvPr id="12" name="線吹き出し 1 (枠付き) 560">
          <a:hlinkClick xmlns:r="http://schemas.openxmlformats.org/officeDocument/2006/relationships" r:id="rId16"/>
          <a:extLst>
            <a:ext uri="{FF2B5EF4-FFF2-40B4-BE49-F238E27FC236}">
              <a16:creationId xmlns:a16="http://schemas.microsoft.com/office/drawing/2014/main" id="{00000000-0008-0000-0700-00000C000000}"/>
            </a:ext>
          </a:extLst>
        </xdr:cNvPr>
        <xdr:cNvSpPr/>
      </xdr:nvSpPr>
      <xdr:spPr>
        <a:xfrm>
          <a:off x="63332591" y="35502273"/>
          <a:ext cx="5409386" cy="1346742"/>
        </a:xfrm>
        <a:prstGeom prst="borderCallout1">
          <a:avLst>
            <a:gd name="adj1" fmla="val 56292"/>
            <a:gd name="adj2" fmla="val 59"/>
            <a:gd name="adj3" fmla="val -4771"/>
            <a:gd name="adj4" fmla="val -258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75</xdr:col>
      <xdr:colOff>294410</xdr:colOff>
      <xdr:row>61</xdr:row>
      <xdr:rowOff>34635</xdr:rowOff>
    </xdr:from>
    <xdr:to>
      <xdr:col>83</xdr:col>
      <xdr:colOff>161978</xdr:colOff>
      <xdr:row>68</xdr:row>
      <xdr:rowOff>169104</xdr:rowOff>
    </xdr:to>
    <xdr:sp macro="" textlink="">
      <xdr:nvSpPr>
        <xdr:cNvPr id="14" name="線吹き出し 1 (枠付き) 560">
          <a:hlinkClick xmlns:r="http://schemas.openxmlformats.org/officeDocument/2006/relationships" r:id="rId16"/>
          <a:extLst>
            <a:ext uri="{FF2B5EF4-FFF2-40B4-BE49-F238E27FC236}">
              <a16:creationId xmlns:a16="http://schemas.microsoft.com/office/drawing/2014/main" id="{00000000-0008-0000-0700-00000E000000}"/>
            </a:ext>
          </a:extLst>
        </xdr:cNvPr>
        <xdr:cNvSpPr/>
      </xdr:nvSpPr>
      <xdr:spPr>
        <a:xfrm>
          <a:off x="60778160" y="13655385"/>
          <a:ext cx="5310425" cy="1372719"/>
        </a:xfrm>
        <a:prstGeom prst="borderCallout1">
          <a:avLst>
            <a:gd name="adj1" fmla="val 73009"/>
            <a:gd name="adj2" fmla="val 59"/>
            <a:gd name="adj3" fmla="val 110963"/>
            <a:gd name="adj4" fmla="val -18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#2 1A:</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優先順位明記　下記で対応済み</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lang="en-US" altLang="ja-JP" sz="1200" b="0" i="0" u="none" strike="noStrike">
              <a:solidFill>
                <a:sysClr val="windowText" lastClr="000000"/>
              </a:solidFill>
              <a:effectLst/>
              <a:latin typeface="ＭＳ Ｐゴシック" panose="020B0600070205080204" pitchFamily="50" charset="-128"/>
              <a:ea typeface="ＭＳ Ｐゴシック" panose="020B0600070205080204" pitchFamily="50" charset="-128"/>
              <a:cs typeface="+mn-cs"/>
            </a:rPr>
            <a:t>24FGM22-15005</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実施条件が成立し、実施（点滅、</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MID</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表示）中に「</a:t>
          </a:r>
          <a:r>
            <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IGP_PDC=0</a:t>
          </a:r>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」となった場合、</a:t>
          </a:r>
        </a:p>
        <a:p>
          <a:pPr algn="l"/>
          <a:r>
            <a:rPr kumimoji="1" lang="ja-JP" altLang="en-US"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rPr>
            <a:t>終了条件に従い点滅を終了（消灯）</a:t>
          </a:r>
          <a:endParaRPr kumimoji="1" lang="en-US" altLang="ja-JP" sz="1200" b="1">
            <a:solidFill>
              <a:sysClr val="windowText" lastClr="000000"/>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17</xdr:col>
      <xdr:colOff>0</xdr:colOff>
      <xdr:row>136</xdr:row>
      <xdr:rowOff>0</xdr:rowOff>
    </xdr:from>
    <xdr:to>
      <xdr:col>23</xdr:col>
      <xdr:colOff>0</xdr:colOff>
      <xdr:row>137</xdr:row>
      <xdr:rowOff>0</xdr:rowOff>
    </xdr:to>
    <xdr:sp macro="" textlink="">
      <xdr:nvSpPr>
        <xdr:cNvPr id="16" name="正方形/長方形 15">
          <a:extLst>
            <a:ext uri="{FF2B5EF4-FFF2-40B4-BE49-F238E27FC236}">
              <a16:creationId xmlns:a16="http://schemas.microsoft.com/office/drawing/2014/main" id="{00000000-0008-0000-0700-000010000000}"/>
            </a:ext>
          </a:extLst>
        </xdr:cNvPr>
        <xdr:cNvSpPr/>
      </xdr:nvSpPr>
      <xdr:spPr>
        <a:xfrm>
          <a:off x="19050000" y="26887714"/>
          <a:ext cx="6055179"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35</xdr:col>
      <xdr:colOff>28574</xdr:colOff>
      <xdr:row>33</xdr:row>
      <xdr:rowOff>142874</xdr:rowOff>
    </xdr:from>
    <xdr:to>
      <xdr:col>37</xdr:col>
      <xdr:colOff>114299</xdr:colOff>
      <xdr:row>35</xdr:row>
      <xdr:rowOff>133349</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33356549" y="8696324"/>
          <a:ext cx="1457325" cy="33337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latin typeface="+mj-ea"/>
            <a:ea typeface="+mj-ea"/>
          </a:endParaRPr>
        </a:p>
      </xdr:txBody>
    </xdr:sp>
    <xdr:clientData/>
  </xdr:twoCellAnchor>
  <xdr:twoCellAnchor>
    <xdr:from>
      <xdr:col>36</xdr:col>
      <xdr:colOff>438150</xdr:colOff>
      <xdr:row>27</xdr:row>
      <xdr:rowOff>142875</xdr:rowOff>
    </xdr:from>
    <xdr:to>
      <xdr:col>39</xdr:col>
      <xdr:colOff>361950</xdr:colOff>
      <xdr:row>31</xdr:row>
      <xdr:rowOff>142874</xdr:rowOff>
    </xdr:to>
    <xdr:sp macro="" textlink="">
      <xdr:nvSpPr>
        <xdr:cNvPr id="4" name="線吹き出し 1 (枠付き) 574">
          <a:extLst>
            <a:ext uri="{FF2B5EF4-FFF2-40B4-BE49-F238E27FC236}">
              <a16:creationId xmlns:a16="http://schemas.microsoft.com/office/drawing/2014/main" id="{00000000-0008-0000-0700-000004000000}"/>
            </a:ext>
          </a:extLst>
        </xdr:cNvPr>
        <xdr:cNvSpPr/>
      </xdr:nvSpPr>
      <xdr:spPr>
        <a:xfrm>
          <a:off x="34451925" y="7667625"/>
          <a:ext cx="1981200" cy="685799"/>
        </a:xfrm>
        <a:prstGeom prst="borderCallout1">
          <a:avLst>
            <a:gd name="adj1" fmla="val 67832"/>
            <a:gd name="adj2" fmla="val 450"/>
            <a:gd name="adj3" fmla="val 149403"/>
            <a:gd name="adj4" fmla="val -328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面企画</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#3 </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にて、要→不要に変更。</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Alert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責務外。</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23</xdr:col>
      <xdr:colOff>204107</xdr:colOff>
      <xdr:row>1</xdr:row>
      <xdr:rowOff>40823</xdr:rowOff>
    </xdr:from>
    <xdr:to>
      <xdr:col>29</xdr:col>
      <xdr:colOff>530679</xdr:colOff>
      <xdr:row>10</xdr:row>
      <xdr:rowOff>68035</xdr:rowOff>
    </xdr:to>
    <xdr:sp macro="" textlink="">
      <xdr:nvSpPr>
        <xdr:cNvPr id="23" name="線吹き出し 1 (枠付き) 119">
          <a:extLst>
            <a:ext uri="{FF2B5EF4-FFF2-40B4-BE49-F238E27FC236}">
              <a16:creationId xmlns:a16="http://schemas.microsoft.com/office/drawing/2014/main" id="{9499FD8F-F9AD-8422-C483-CB1D86884C10}"/>
            </a:ext>
          </a:extLst>
        </xdr:cNvPr>
        <xdr:cNvSpPr/>
      </xdr:nvSpPr>
      <xdr:spPr>
        <a:xfrm>
          <a:off x="25309286" y="217716"/>
          <a:ext cx="4408714" cy="1646462"/>
        </a:xfrm>
        <a:prstGeom prst="borderCallout1">
          <a:avLst>
            <a:gd name="adj1" fmla="val 67832"/>
            <a:gd name="adj2" fmla="val 450"/>
            <a:gd name="adj3" fmla="val 73107"/>
            <a:gd name="adj4" fmla="val -165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時間</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(5000/10)</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ALERT_P_OILPRE_THRSH_EHV_ECO</a:t>
          </a:r>
        </a:p>
        <a:p>
          <a:pPr algn="l"/>
          <a:endPar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警告</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(0)</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ALERT_P_OILPRE_RXSTAT_WRN</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ブザー</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(1)</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ALERT_P_OILPRE_RXSTAT_BC</a:t>
          </a: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総数</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(2)</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ALERT_P_OILPRE_RXSTAT_NUM</a:t>
          </a:r>
        </a:p>
        <a:p>
          <a:pPr algn="l"/>
          <a:endPar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endParaRPr>
        </a:p>
        <a:p>
          <a:pPr algn="l"/>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判定総数</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(8)</a:t>
          </a:r>
          <a:r>
            <a:rPr kumimoji="1" lang="ja-JP" altLang="en-US" sz="1200" b="0">
              <a:solidFill>
                <a:sysClr val="windowText" lastClr="000000"/>
              </a:solidFill>
              <a:latin typeface="ＭＳ Ｐゴシック" panose="020B0600070205080204" pitchFamily="50" charset="-128"/>
              <a:ea typeface="+mn-ea"/>
              <a:cs typeface="Meiryo UI" panose="020B0604030504040204" pitchFamily="50" charset="-128"/>
            </a:rPr>
            <a:t>：</a:t>
          </a:r>
          <a:r>
            <a:rPr kumimoji="1" lang="en-US" altLang="ja-JP" sz="1200" b="0">
              <a:solidFill>
                <a:sysClr val="windowText" lastClr="000000"/>
              </a:solidFill>
              <a:latin typeface="ＭＳ Ｐゴシック" panose="020B0600070205080204" pitchFamily="50" charset="-128"/>
              <a:ea typeface="+mn-ea"/>
              <a:cs typeface="Meiryo UI" panose="020B0604030504040204" pitchFamily="50" charset="-128"/>
            </a:rPr>
            <a:t>ALERT_P_OILPRE_JDG_NUM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1165412</xdr:colOff>
      <xdr:row>46</xdr:row>
      <xdr:rowOff>106134</xdr:rowOff>
    </xdr:from>
    <xdr:to>
      <xdr:col>2</xdr:col>
      <xdr:colOff>223117</xdr:colOff>
      <xdr:row>63</xdr:row>
      <xdr:rowOff>120072</xdr:rowOff>
    </xdr:to>
    <xdr:cxnSp macro="">
      <xdr:nvCxnSpPr>
        <xdr:cNvPr id="50" name="曲線コネクタ 49">
          <a:extLst>
            <a:ext uri="{FF2B5EF4-FFF2-40B4-BE49-F238E27FC236}">
              <a16:creationId xmlns:a16="http://schemas.microsoft.com/office/drawing/2014/main" id="{00000000-0008-0000-0800-000032000000}"/>
            </a:ext>
          </a:extLst>
        </xdr:cNvPr>
        <xdr:cNvCxnSpPr>
          <a:stCxn id="6" idx="0"/>
          <a:endCxn id="12" idx="1"/>
        </xdr:cNvCxnSpPr>
      </xdr:nvCxnSpPr>
      <xdr:spPr>
        <a:xfrm rot="16200000" flipH="1" flipV="1">
          <a:off x="1564956" y="9462911"/>
          <a:ext cx="3266045" cy="2704419"/>
        </a:xfrm>
        <a:prstGeom prst="curvedConnector4">
          <a:avLst>
            <a:gd name="adj1" fmla="val -30330"/>
            <a:gd name="adj2" fmla="val 106440"/>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1154205</xdr:colOff>
      <xdr:row>19</xdr:row>
      <xdr:rowOff>89646</xdr:rowOff>
    </xdr:from>
    <xdr:to>
      <xdr:col>2</xdr:col>
      <xdr:colOff>1255059</xdr:colOff>
      <xdr:row>22</xdr:row>
      <xdr:rowOff>112058</xdr:rowOff>
    </xdr:to>
    <xdr:sp macro="" textlink="">
      <xdr:nvSpPr>
        <xdr:cNvPr id="2" name="線吹き出し 1 (枠付き) 1">
          <a:extLst>
            <a:ext uri="{FF2B5EF4-FFF2-40B4-BE49-F238E27FC236}">
              <a16:creationId xmlns:a16="http://schemas.microsoft.com/office/drawing/2014/main" id="{00000000-0008-0000-0800-000002000000}"/>
            </a:ext>
          </a:extLst>
        </xdr:cNvPr>
        <xdr:cNvSpPr/>
      </xdr:nvSpPr>
      <xdr:spPr>
        <a:xfrm>
          <a:off x="1840005" y="4080621"/>
          <a:ext cx="3748929" cy="536762"/>
        </a:xfrm>
        <a:prstGeom prst="borderCallout1">
          <a:avLst>
            <a:gd name="adj1" fmla="val -2252"/>
            <a:gd name="adj2" fmla="val 68270"/>
            <a:gd name="adj3" fmla="val -72685"/>
            <a:gd name="adj4" fmla="val 8839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IG-OFF</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Unknown(01b)</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が通知される</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4</xdr:col>
      <xdr:colOff>1770530</xdr:colOff>
      <xdr:row>21</xdr:row>
      <xdr:rowOff>67235</xdr:rowOff>
    </xdr:from>
    <xdr:to>
      <xdr:col>7</xdr:col>
      <xdr:colOff>493060</xdr:colOff>
      <xdr:row>29</xdr:row>
      <xdr:rowOff>112057</xdr:rowOff>
    </xdr:to>
    <xdr:sp macro="" textlink="">
      <xdr:nvSpPr>
        <xdr:cNvPr id="3" name="線吹き出し 1 (枠付き) 2">
          <a:extLst>
            <a:ext uri="{FF2B5EF4-FFF2-40B4-BE49-F238E27FC236}">
              <a16:creationId xmlns:a16="http://schemas.microsoft.com/office/drawing/2014/main" id="{00000000-0008-0000-0800-000003000000}"/>
            </a:ext>
          </a:extLst>
        </xdr:cNvPr>
        <xdr:cNvSpPr/>
      </xdr:nvSpPr>
      <xdr:spPr>
        <a:xfrm>
          <a:off x="10133480" y="4401110"/>
          <a:ext cx="3656480" cy="1416422"/>
        </a:xfrm>
        <a:prstGeom prst="borderCallout1">
          <a:avLst>
            <a:gd name="adj1" fmla="val 42429"/>
            <a:gd name="adj2" fmla="val -3670"/>
            <a:gd name="adj3" fmla="val -49281"/>
            <a:gd name="adj4" fmla="val -169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NE1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400rpm</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以上でカウンタをインクリメント。</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a:p>
          <a:pPr algn="l"/>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上記以外は「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」クリアを実施する。</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初期値：</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p>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エンジン回転数情報戻り値が</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Unknown</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の場合もカウンタ「</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」クリア</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1714498</xdr:colOff>
      <xdr:row>43</xdr:row>
      <xdr:rowOff>42901</xdr:rowOff>
    </xdr:from>
    <xdr:to>
      <xdr:col>1</xdr:col>
      <xdr:colOff>1994645</xdr:colOff>
      <xdr:row>45</xdr:row>
      <xdr:rowOff>14084</xdr:rowOff>
    </xdr:to>
    <xdr:sp macro="" textlink="">
      <xdr:nvSpPr>
        <xdr:cNvPr id="5" name="フローチャート : 結合子 155">
          <a:extLst>
            <a:ext uri="{FF2B5EF4-FFF2-40B4-BE49-F238E27FC236}">
              <a16:creationId xmlns:a16="http://schemas.microsoft.com/office/drawing/2014/main" id="{00000000-0008-0000-0800-000005000000}"/>
            </a:ext>
          </a:extLst>
        </xdr:cNvPr>
        <xdr:cNvSpPr/>
      </xdr:nvSpPr>
      <xdr:spPr>
        <a:xfrm>
          <a:off x="2398057" y="8021489"/>
          <a:ext cx="280147" cy="307360"/>
        </a:xfrm>
        <a:prstGeom prst="flowChartConnector">
          <a:avLst/>
        </a:prstGeom>
        <a:solidFill>
          <a:srgbClr val="0000FF"/>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3076014</xdr:colOff>
      <xdr:row>46</xdr:row>
      <xdr:rowOff>106135</xdr:rowOff>
    </xdr:from>
    <xdr:to>
      <xdr:col>2</xdr:col>
      <xdr:colOff>1016933</xdr:colOff>
      <xdr:row>52</xdr:row>
      <xdr:rowOff>79240</xdr:rowOff>
    </xdr:to>
    <xdr:sp macro="" textlink="">
      <xdr:nvSpPr>
        <xdr:cNvPr id="6" name="角丸四角形 5">
          <a:extLst>
            <a:ext uri="{FF2B5EF4-FFF2-40B4-BE49-F238E27FC236}">
              <a16:creationId xmlns:a16="http://schemas.microsoft.com/office/drawing/2014/main" id="{00000000-0008-0000-0800-000006000000}"/>
            </a:ext>
          </a:extLst>
        </xdr:cNvPr>
        <xdr:cNvSpPr/>
      </xdr:nvSpPr>
      <xdr:spPr>
        <a:xfrm>
          <a:off x="3763931" y="8943218"/>
          <a:ext cx="1592169" cy="1116105"/>
        </a:xfrm>
        <a:prstGeom prst="roundRect">
          <a:avLst/>
        </a:prstGeom>
        <a:solidFill>
          <a:schemeClr val="accent3">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0000FF"/>
              </a:solidFill>
            </a:rPr>
            <a:t>UNKNOWN</a:t>
          </a:r>
          <a:br>
            <a:rPr kumimoji="1" lang="en-US" altLang="ja-JP" sz="1100">
              <a:solidFill>
                <a:sysClr val="windowText" lastClr="000000"/>
              </a:solidFill>
            </a:rPr>
          </a:br>
          <a:r>
            <a:rPr kumimoji="1" lang="ja-JP" altLang="en-US" sz="900">
              <a:solidFill>
                <a:sysClr val="windowText" lastClr="000000"/>
              </a:solidFill>
            </a:rPr>
            <a:t>油圧警告灯：消灯</a:t>
          </a:r>
          <a:br>
            <a:rPr kumimoji="1" lang="en-US" altLang="ja-JP" sz="900">
              <a:solidFill>
                <a:sysClr val="windowText" lastClr="000000"/>
              </a:solidFill>
            </a:rPr>
          </a:br>
          <a:r>
            <a:rPr kumimoji="1" lang="ja-JP" altLang="en-US" sz="900">
              <a:solidFill>
                <a:sysClr val="windowText" lastClr="000000"/>
              </a:solidFill>
            </a:rPr>
            <a:t>停車警告灯：消灯</a:t>
          </a:r>
          <a:br>
            <a:rPr kumimoji="1" lang="en-US" altLang="ja-JP" sz="900">
              <a:solidFill>
                <a:sysClr val="windowText" lastClr="000000"/>
              </a:solidFill>
            </a:rPr>
          </a:br>
          <a:r>
            <a:rPr kumimoji="1" lang="en-US" altLang="ja-JP" sz="900">
              <a:solidFill>
                <a:sysClr val="windowText" lastClr="000000"/>
              </a:solidFill>
            </a:rPr>
            <a:t>PD</a:t>
          </a:r>
          <a:r>
            <a:rPr kumimoji="1" lang="ja-JP" altLang="en-US" sz="900">
              <a:solidFill>
                <a:sysClr val="windowText" lastClr="000000"/>
              </a:solidFill>
            </a:rPr>
            <a:t>：非表示</a:t>
          </a:r>
          <a:br>
            <a:rPr kumimoji="1" lang="en-US" altLang="ja-JP" sz="900">
              <a:solidFill>
                <a:sysClr val="windowText" lastClr="000000"/>
              </a:solidFill>
            </a:rPr>
          </a:br>
          <a:r>
            <a:rPr kumimoji="1" lang="en-US" altLang="ja-JP" sz="900">
              <a:solidFill>
                <a:sysClr val="windowText" lastClr="000000"/>
              </a:solidFill>
            </a:rPr>
            <a:t>OPW</a:t>
          </a:r>
          <a:r>
            <a:rPr kumimoji="1" lang="ja-JP" altLang="en-US" sz="900">
              <a:solidFill>
                <a:sysClr val="windowText" lastClr="000000"/>
              </a:solidFill>
            </a:rPr>
            <a:t>：</a:t>
          </a:r>
          <a:r>
            <a:rPr kumimoji="1" lang="en-US" altLang="ja-JP" sz="900">
              <a:solidFill>
                <a:sysClr val="windowText" lastClr="000000"/>
              </a:solidFill>
            </a:rPr>
            <a:t>0</a:t>
          </a:r>
        </a:p>
      </xdr:txBody>
    </xdr:sp>
    <xdr:clientData/>
  </xdr:twoCellAnchor>
  <xdr:twoCellAnchor>
    <xdr:from>
      <xdr:col>4</xdr:col>
      <xdr:colOff>96572</xdr:colOff>
      <xdr:row>44</xdr:row>
      <xdr:rowOff>104052</xdr:rowOff>
    </xdr:from>
    <xdr:to>
      <xdr:col>4</xdr:col>
      <xdr:colOff>1697413</xdr:colOff>
      <xdr:row>50</xdr:row>
      <xdr:rowOff>113655</xdr:rowOff>
    </xdr:to>
    <xdr:sp macro="" textlink="">
      <xdr:nvSpPr>
        <xdr:cNvPr id="7" name="角丸四角形 6">
          <a:extLst>
            <a:ext uri="{FF2B5EF4-FFF2-40B4-BE49-F238E27FC236}">
              <a16:creationId xmlns:a16="http://schemas.microsoft.com/office/drawing/2014/main" id="{00000000-0008-0000-0800-000007000000}"/>
            </a:ext>
          </a:extLst>
        </xdr:cNvPr>
        <xdr:cNvSpPr/>
      </xdr:nvSpPr>
      <xdr:spPr>
        <a:xfrm>
          <a:off x="8456160" y="8250728"/>
          <a:ext cx="1600841" cy="1018133"/>
        </a:xfrm>
        <a:prstGeom prst="roundRect">
          <a:avLst/>
        </a:prstGeom>
        <a:solidFill>
          <a:schemeClr val="tx2">
            <a:lumMod val="20000"/>
            <a:lumOff val="8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TT_ON</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油圧警告灯：点灯</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停車警告灯：消灯</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：非表示</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0</a:t>
          </a:r>
        </a:p>
      </xdr:txBody>
    </xdr:sp>
    <xdr:clientData/>
  </xdr:twoCellAnchor>
  <xdr:twoCellAnchor>
    <xdr:from>
      <xdr:col>1</xdr:col>
      <xdr:colOff>1854572</xdr:colOff>
      <xdr:row>45</xdr:row>
      <xdr:rowOff>14084</xdr:rowOff>
    </xdr:from>
    <xdr:to>
      <xdr:col>1</xdr:col>
      <xdr:colOff>3076014</xdr:colOff>
      <xdr:row>49</xdr:row>
      <xdr:rowOff>92687</xdr:rowOff>
    </xdr:to>
    <xdr:cxnSp macro="">
      <xdr:nvCxnSpPr>
        <xdr:cNvPr id="8" name="曲線コネクタ 7">
          <a:extLst>
            <a:ext uri="{FF2B5EF4-FFF2-40B4-BE49-F238E27FC236}">
              <a16:creationId xmlns:a16="http://schemas.microsoft.com/office/drawing/2014/main" id="{00000000-0008-0000-0800-000008000000}"/>
            </a:ext>
          </a:extLst>
        </xdr:cNvPr>
        <xdr:cNvCxnSpPr>
          <a:stCxn id="5" idx="4"/>
          <a:endCxn id="6" idx="1"/>
        </xdr:cNvCxnSpPr>
      </xdr:nvCxnSpPr>
      <xdr:spPr>
        <a:xfrm rot="16200000" flipH="1">
          <a:off x="2773374" y="8093606"/>
          <a:ext cx="750956" cy="1221442"/>
        </a:xfrm>
        <a:prstGeom prst="curvedConnector2">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1016933</xdr:colOff>
      <xdr:row>47</xdr:row>
      <xdr:rowOff>108854</xdr:rowOff>
    </xdr:from>
    <xdr:to>
      <xdr:col>4</xdr:col>
      <xdr:colOff>96572</xdr:colOff>
      <xdr:row>49</xdr:row>
      <xdr:rowOff>92687</xdr:rowOff>
    </xdr:to>
    <xdr:cxnSp macro="">
      <xdr:nvCxnSpPr>
        <xdr:cNvPr id="9" name="曲線コネクタ 8">
          <a:extLst>
            <a:ext uri="{FF2B5EF4-FFF2-40B4-BE49-F238E27FC236}">
              <a16:creationId xmlns:a16="http://schemas.microsoft.com/office/drawing/2014/main" id="{00000000-0008-0000-0800-000009000000}"/>
            </a:ext>
          </a:extLst>
        </xdr:cNvPr>
        <xdr:cNvCxnSpPr>
          <a:stCxn id="6" idx="3"/>
          <a:endCxn id="7" idx="1"/>
        </xdr:cNvCxnSpPr>
      </xdr:nvCxnSpPr>
      <xdr:spPr>
        <a:xfrm flipV="1">
          <a:off x="5353609" y="8759795"/>
          <a:ext cx="3102551" cy="320010"/>
        </a:xfrm>
        <a:prstGeom prst="curvedConnector3">
          <a:avLst>
            <a:gd name="adj1" fmla="val 51084"/>
          </a:avLst>
        </a:prstGeom>
        <a:ln>
          <a:tailEnd type="arrow"/>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219915</xdr:colOff>
      <xdr:row>44</xdr:row>
      <xdr:rowOff>104052</xdr:rowOff>
    </xdr:from>
    <xdr:to>
      <xdr:col>4</xdr:col>
      <xdr:colOff>896993</xdr:colOff>
      <xdr:row>46</xdr:row>
      <xdr:rowOff>106135</xdr:rowOff>
    </xdr:to>
    <xdr:cxnSp macro="">
      <xdr:nvCxnSpPr>
        <xdr:cNvPr id="10" name="曲線コネクタ 9">
          <a:extLst>
            <a:ext uri="{FF2B5EF4-FFF2-40B4-BE49-F238E27FC236}">
              <a16:creationId xmlns:a16="http://schemas.microsoft.com/office/drawing/2014/main" id="{00000000-0008-0000-0800-00000A000000}"/>
            </a:ext>
          </a:extLst>
        </xdr:cNvPr>
        <xdr:cNvCxnSpPr>
          <a:stCxn id="6" idx="0"/>
          <a:endCxn id="7" idx="0"/>
        </xdr:cNvCxnSpPr>
      </xdr:nvCxnSpPr>
      <xdr:spPr>
        <a:xfrm rot="5400000" flipH="1" flipV="1">
          <a:off x="6737456" y="6069863"/>
          <a:ext cx="338260" cy="4699990"/>
        </a:xfrm>
        <a:prstGeom prst="curvedConnector3">
          <a:avLst>
            <a:gd name="adj1" fmla="val 167581"/>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1165412</xdr:colOff>
      <xdr:row>60</xdr:row>
      <xdr:rowOff>122463</xdr:rowOff>
    </xdr:from>
    <xdr:to>
      <xdr:col>1</xdr:col>
      <xdr:colOff>2766651</xdr:colOff>
      <xdr:row>66</xdr:row>
      <xdr:rowOff>117683</xdr:rowOff>
    </xdr:to>
    <xdr:sp macro="" textlink="">
      <xdr:nvSpPr>
        <xdr:cNvPr id="12" name="角丸四角形 11">
          <a:extLst>
            <a:ext uri="{FF2B5EF4-FFF2-40B4-BE49-F238E27FC236}">
              <a16:creationId xmlns:a16="http://schemas.microsoft.com/office/drawing/2014/main" id="{00000000-0008-0000-0800-00000C000000}"/>
            </a:ext>
          </a:extLst>
        </xdr:cNvPr>
        <xdr:cNvSpPr/>
      </xdr:nvSpPr>
      <xdr:spPr>
        <a:xfrm>
          <a:off x="1848971" y="10958551"/>
          <a:ext cx="1601239" cy="1003750"/>
        </a:xfrm>
        <a:prstGeom prst="roundRect">
          <a:avLst/>
        </a:prstGeom>
        <a:solidFill>
          <a:schemeClr val="accent4">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WRN_OFF</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油圧警告灯：消灯</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xdr:txBody>
    </xdr:sp>
    <xdr:clientData/>
  </xdr:twoCellAnchor>
  <xdr:twoCellAnchor>
    <xdr:from>
      <xdr:col>2</xdr:col>
      <xdr:colOff>1692086</xdr:colOff>
      <xdr:row>46</xdr:row>
      <xdr:rowOff>67235</xdr:rowOff>
    </xdr:from>
    <xdr:to>
      <xdr:col>3</xdr:col>
      <xdr:colOff>1400736</xdr:colOff>
      <xdr:row>50</xdr:row>
      <xdr:rowOff>134470</xdr:rowOff>
    </xdr:to>
    <xdr:sp macro="" textlink="">
      <xdr:nvSpPr>
        <xdr:cNvPr id="14" name="テキスト ボックス 13">
          <a:extLst>
            <a:ext uri="{FF2B5EF4-FFF2-40B4-BE49-F238E27FC236}">
              <a16:creationId xmlns:a16="http://schemas.microsoft.com/office/drawing/2014/main" id="{00000000-0008-0000-0800-00000E000000}"/>
            </a:ext>
          </a:extLst>
        </xdr:cNvPr>
        <xdr:cNvSpPr txBox="1"/>
      </xdr:nvSpPr>
      <xdr:spPr>
        <a:xfrm>
          <a:off x="6028762" y="8863853"/>
          <a:ext cx="1524003" cy="8292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t>RPM_LO</a:t>
          </a:r>
          <a:r>
            <a:rPr kumimoji="1" lang="ja-JP" altLang="en-US" sz="1100"/>
            <a:t>     </a:t>
          </a:r>
          <a:r>
            <a:rPr kumimoji="1" lang="en-US" altLang="ja-JP" sz="1100"/>
            <a:t>AND</a:t>
          </a:r>
          <a:br>
            <a:rPr kumimoji="1" lang="en-US" altLang="ja-JP" sz="1100"/>
          </a:br>
          <a:r>
            <a:rPr kumimoji="1" lang="en-US" altLang="ja-JP" sz="1100"/>
            <a:t>OP_SW=ACT</a:t>
          </a:r>
          <a:r>
            <a:rPr kumimoji="1" lang="ja-JP" altLang="en-US" sz="1100"/>
            <a:t>     </a:t>
          </a:r>
          <a:r>
            <a:rPr kumimoji="1" lang="en-US" altLang="ja-JP" sz="1100">
              <a:solidFill>
                <a:schemeClr val="dk1"/>
              </a:solidFill>
              <a:effectLst/>
              <a:latin typeface="+mn-lt"/>
              <a:ea typeface="+mn-ea"/>
              <a:cs typeface="+mn-cs"/>
            </a:rPr>
            <a:t>AND</a:t>
          </a:r>
          <a:br>
            <a:rPr kumimoji="1" lang="en-US" altLang="ja-JP" sz="1100"/>
          </a:br>
          <a:r>
            <a:rPr kumimoji="1" lang="en-US" altLang="ja-JP" sz="1100"/>
            <a:t>MOPSINH</a:t>
          </a:r>
          <a:r>
            <a:rPr kumimoji="1" lang="en-US" altLang="ja-JP" sz="1100">
              <a:solidFill>
                <a:schemeClr val="dk1"/>
              </a:solidFill>
              <a:effectLst/>
              <a:latin typeface="+mn-lt"/>
              <a:ea typeface="+mn-ea"/>
              <a:cs typeface="+mn-cs"/>
            </a:rPr>
            <a:t>=0b</a:t>
          </a:r>
          <a:r>
            <a:rPr kumimoji="1" lang="ja-JP" altLang="en-US" sz="1100"/>
            <a:t>      </a:t>
          </a:r>
          <a:r>
            <a:rPr kumimoji="1" lang="en-US" altLang="ja-JP" sz="1100"/>
            <a:t>AND</a:t>
          </a:r>
          <a:r>
            <a:rPr kumimoji="1" lang="ja-JP" altLang="en-US" sz="1100"/>
            <a:t> </a:t>
          </a:r>
          <a:br>
            <a:rPr kumimoji="1" lang="en-US" altLang="ja-JP" sz="1100"/>
          </a:br>
          <a:r>
            <a:rPr kumimoji="1" lang="en-US" altLang="ja-JP" sz="1100"/>
            <a:t>OPLMPMSK=0b</a:t>
          </a:r>
          <a:br>
            <a:rPr kumimoji="1" lang="en-US" altLang="ja-JP" sz="1100"/>
          </a:br>
          <a:br>
            <a:rPr kumimoji="1" lang="en-US" altLang="ja-JP" sz="1100"/>
          </a:br>
          <a:endParaRPr kumimoji="1" lang="en-US" altLang="ja-JP" sz="1100"/>
        </a:p>
      </xdr:txBody>
    </xdr:sp>
    <xdr:clientData/>
  </xdr:twoCellAnchor>
  <xdr:twoCellAnchor>
    <xdr:from>
      <xdr:col>2</xdr:col>
      <xdr:colOff>1683684</xdr:colOff>
      <xdr:row>73</xdr:row>
      <xdr:rowOff>55228</xdr:rowOff>
    </xdr:from>
    <xdr:to>
      <xdr:col>3</xdr:col>
      <xdr:colOff>1469570</xdr:colOff>
      <xdr:row>79</xdr:row>
      <xdr:rowOff>50448</xdr:rowOff>
    </xdr:to>
    <xdr:sp macro="" textlink="">
      <xdr:nvSpPr>
        <xdr:cNvPr id="15" name="角丸四角形 14">
          <a:extLst>
            <a:ext uri="{FF2B5EF4-FFF2-40B4-BE49-F238E27FC236}">
              <a16:creationId xmlns:a16="http://schemas.microsoft.com/office/drawing/2014/main" id="{00000000-0008-0000-0800-00000F000000}"/>
            </a:ext>
          </a:extLst>
        </xdr:cNvPr>
        <xdr:cNvSpPr/>
      </xdr:nvSpPr>
      <xdr:spPr>
        <a:xfrm>
          <a:off x="6020360" y="13076463"/>
          <a:ext cx="1601239" cy="1003750"/>
        </a:xfrm>
        <a:prstGeom prst="roundRect">
          <a:avLst/>
        </a:prstGeom>
        <a:solidFill>
          <a:schemeClr val="accent2">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WRN_ON</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油圧警告灯：点灯</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xdr:txBody>
    </xdr:sp>
    <xdr:clientData/>
  </xdr:twoCellAnchor>
  <xdr:twoCellAnchor>
    <xdr:from>
      <xdr:col>4</xdr:col>
      <xdr:colOff>114860</xdr:colOff>
      <xdr:row>60</xdr:row>
      <xdr:rowOff>66434</xdr:rowOff>
    </xdr:from>
    <xdr:to>
      <xdr:col>4</xdr:col>
      <xdr:colOff>1716099</xdr:colOff>
      <xdr:row>66</xdr:row>
      <xdr:rowOff>61654</xdr:rowOff>
    </xdr:to>
    <xdr:sp macro="" textlink="">
      <xdr:nvSpPr>
        <xdr:cNvPr id="16" name="角丸四角形 15">
          <a:extLst>
            <a:ext uri="{FF2B5EF4-FFF2-40B4-BE49-F238E27FC236}">
              <a16:creationId xmlns:a16="http://schemas.microsoft.com/office/drawing/2014/main" id="{00000000-0008-0000-0800-000010000000}"/>
            </a:ext>
          </a:extLst>
        </xdr:cNvPr>
        <xdr:cNvSpPr/>
      </xdr:nvSpPr>
      <xdr:spPr>
        <a:xfrm>
          <a:off x="8474448" y="10902522"/>
          <a:ext cx="1601239" cy="1003750"/>
        </a:xfrm>
        <a:prstGeom prst="roundRect">
          <a:avLst/>
        </a:prstGeom>
        <a:solidFill>
          <a:schemeClr val="accent6">
            <a:lumMod val="40000"/>
            <a:lumOff val="60000"/>
          </a:schemeClr>
        </a:solidFill>
        <a:ln w="34925">
          <a:solidFill>
            <a:srgbClr val="0000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i="0" u="none" strike="noStrike" kern="0" cap="none" spc="0" normalizeH="0" baseline="0" noProof="0">
              <a:ln>
                <a:noFill/>
              </a:ln>
              <a:solidFill>
                <a:srgbClr val="0000FF"/>
              </a:solidFill>
              <a:effectLst/>
              <a:uLnTx/>
              <a:uFillTx/>
              <a:latin typeface="+mn-lt"/>
              <a:ea typeface="+mn-ea"/>
            </a:rPr>
            <a:t>WRN_FLSH</a:t>
          </a:r>
          <a:br>
            <a:rPr kumimoji="1" lang="en-US" altLang="ja-JP" sz="11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油圧警告灯：点滅</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ja-JP" altLang="en-US" sz="900" b="0" i="0" u="none" strike="noStrike" kern="0" cap="none" spc="0" normalizeH="0" baseline="0" noProof="0">
              <a:ln>
                <a:noFill/>
              </a:ln>
              <a:solidFill>
                <a:sysClr val="windowText" lastClr="000000"/>
              </a:solidFill>
              <a:effectLst/>
              <a:uLnTx/>
              <a:uFillTx/>
              <a:latin typeface="+mn-lt"/>
              <a:ea typeface="+mn-ea"/>
            </a:rPr>
            <a:t>停車警告灯：点滅</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PD</a:t>
          </a:r>
          <a:r>
            <a:rPr kumimoji="1" lang="ja-JP" altLang="en-US" sz="900" b="0" i="0" u="none" strike="noStrike" kern="0" cap="none" spc="0" normalizeH="0" baseline="0" noProof="0">
              <a:ln>
                <a:noFill/>
              </a:ln>
              <a:solidFill>
                <a:sysClr val="windowText" lastClr="000000"/>
              </a:solidFill>
              <a:effectLst/>
              <a:uLnTx/>
              <a:uFillTx/>
              <a:latin typeface="+mn-lt"/>
              <a:ea typeface="+mn-ea"/>
            </a:rPr>
            <a:t>：表示</a:t>
          </a:r>
          <a:br>
            <a:rPr kumimoji="1" lang="en-US" altLang="ja-JP" sz="900" b="0" i="0" u="none" strike="noStrike" kern="0" cap="none" spc="0" normalizeH="0" baseline="0" noProof="0">
              <a:ln>
                <a:noFill/>
              </a:ln>
              <a:solidFill>
                <a:sysClr val="windowText" lastClr="000000"/>
              </a:solidFill>
              <a:effectLst/>
              <a:uLnTx/>
              <a:uFillTx/>
              <a:latin typeface="+mn-lt"/>
              <a:ea typeface="+mn-ea"/>
            </a:rPr>
          </a:br>
          <a:r>
            <a:rPr kumimoji="1" lang="en-US" altLang="ja-JP" sz="900" b="0" i="0" u="none" strike="noStrike" kern="0" cap="none" spc="0" normalizeH="0" baseline="0" noProof="0">
              <a:ln>
                <a:noFill/>
              </a:ln>
              <a:solidFill>
                <a:sysClr val="windowText" lastClr="000000"/>
              </a:solidFill>
              <a:effectLst/>
              <a:uLnTx/>
              <a:uFillTx/>
              <a:latin typeface="+mn-lt"/>
              <a:ea typeface="+mn-ea"/>
            </a:rPr>
            <a:t>OPW</a:t>
          </a:r>
          <a:r>
            <a:rPr kumimoji="1" lang="ja-JP" altLang="en-US" sz="900" b="0" i="0" u="none" strike="noStrike" kern="0" cap="none" spc="0" normalizeH="0" baseline="0" noProof="0">
              <a:ln>
                <a:noFill/>
              </a:ln>
              <a:solidFill>
                <a:sysClr val="windowText" lastClr="000000"/>
              </a:solidFill>
              <a:effectLst/>
              <a:uLnTx/>
              <a:uFillTx/>
              <a:latin typeface="+mn-lt"/>
              <a:ea typeface="+mn-ea"/>
            </a:rPr>
            <a:t>：</a:t>
          </a:r>
          <a:r>
            <a:rPr kumimoji="1" lang="en-US" altLang="ja-JP" sz="900" b="0" i="0" u="none" strike="noStrike" kern="0" cap="none" spc="0" normalizeH="0" baseline="0" noProof="0">
              <a:ln>
                <a:noFill/>
              </a:ln>
              <a:solidFill>
                <a:sysClr val="windowText" lastClr="000000"/>
              </a:solidFill>
              <a:effectLst/>
              <a:uLnTx/>
              <a:uFillTx/>
              <a:latin typeface="+mn-lt"/>
              <a:ea typeface="+mn-ea"/>
            </a:rPr>
            <a:t>1</a:t>
          </a:r>
        </a:p>
        <a:p>
          <a:pPr algn="ctr"/>
          <a:endParaRPr kumimoji="1" lang="en-US" altLang="ja-JP" sz="1100">
            <a:solidFill>
              <a:sysClr val="windowText" lastClr="000000"/>
            </a:solidFill>
          </a:endParaRPr>
        </a:p>
      </xdr:txBody>
    </xdr:sp>
    <xdr:clientData/>
  </xdr:twoCellAnchor>
  <xdr:twoCellAnchor>
    <xdr:from>
      <xdr:col>2</xdr:col>
      <xdr:colOff>219915</xdr:colOff>
      <xdr:row>52</xdr:row>
      <xdr:rowOff>79240</xdr:rowOff>
    </xdr:from>
    <xdr:to>
      <xdr:col>4</xdr:col>
      <xdr:colOff>915480</xdr:colOff>
      <xdr:row>60</xdr:row>
      <xdr:rowOff>66434</xdr:rowOff>
    </xdr:to>
    <xdr:cxnSp macro="">
      <xdr:nvCxnSpPr>
        <xdr:cNvPr id="20" name="曲線コネクタ 19">
          <a:extLst>
            <a:ext uri="{FF2B5EF4-FFF2-40B4-BE49-F238E27FC236}">
              <a16:creationId xmlns:a16="http://schemas.microsoft.com/office/drawing/2014/main" id="{00000000-0008-0000-0800-000014000000}"/>
            </a:ext>
          </a:extLst>
        </xdr:cNvPr>
        <xdr:cNvCxnSpPr>
          <a:stCxn id="16" idx="0"/>
          <a:endCxn id="6" idx="2"/>
        </xdr:cNvCxnSpPr>
      </xdr:nvCxnSpPr>
      <xdr:spPr>
        <a:xfrm rot="16200000" flipV="1">
          <a:off x="6249880" y="7888539"/>
          <a:ext cx="1331900" cy="4718477"/>
        </a:xfrm>
        <a:prstGeom prst="curvedConnector3">
          <a:avLst>
            <a:gd name="adj1" fmla="val 62134"/>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1400734</xdr:colOff>
      <xdr:row>52</xdr:row>
      <xdr:rowOff>100852</xdr:rowOff>
    </xdr:from>
    <xdr:to>
      <xdr:col>3</xdr:col>
      <xdr:colOff>1299883</xdr:colOff>
      <xdr:row>57</xdr:row>
      <xdr:rowOff>145676</xdr:rowOff>
    </xdr:to>
    <xdr:sp macro="" textlink="">
      <xdr:nvSpPr>
        <xdr:cNvPr id="44" name="テキスト ボックス 43">
          <a:extLst>
            <a:ext uri="{FF2B5EF4-FFF2-40B4-BE49-F238E27FC236}">
              <a16:creationId xmlns:a16="http://schemas.microsoft.com/office/drawing/2014/main" id="{00000000-0008-0000-0800-00002C000000}"/>
            </a:ext>
          </a:extLst>
        </xdr:cNvPr>
        <xdr:cNvSpPr txBox="1"/>
      </xdr:nvSpPr>
      <xdr:spPr>
        <a:xfrm>
          <a:off x="5737410" y="10040470"/>
          <a:ext cx="1714502" cy="9973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ja-JP" sz="1100">
              <a:solidFill>
                <a:schemeClr val="dk1"/>
              </a:solidFill>
              <a:effectLst/>
              <a:latin typeface="+mn-lt"/>
              <a:ea typeface="+mn-ea"/>
              <a:cs typeface="+mn-cs"/>
            </a:rPr>
            <a:t> </a:t>
          </a:r>
          <a:r>
            <a:rPr kumimoji="1" lang="ja-JP" altLang="en-US" sz="1100"/>
            <a:t>     </a:t>
          </a:r>
          <a:r>
            <a:rPr kumimoji="1" lang="en-US" altLang="ja-JP" sz="1100"/>
            <a:t>AND</a:t>
          </a:r>
          <a:br>
            <a:rPr kumimoji="1" lang="en-US" altLang="ja-JP" sz="1100"/>
          </a:br>
          <a:r>
            <a:rPr kumimoji="1" lang="ja-JP" altLang="en-US" sz="1100"/>
            <a:t>「</a:t>
          </a:r>
          <a:r>
            <a:rPr kumimoji="1" lang="en-US" altLang="ja-JP" sz="1100"/>
            <a:t>OP_SW=ACT</a:t>
          </a:r>
          <a:r>
            <a:rPr kumimoji="1" lang="ja-JP" altLang="en-US" sz="1100"/>
            <a:t>     </a:t>
          </a:r>
          <a:r>
            <a:rPr kumimoji="1" lang="en-US" altLang="ja-JP" sz="1100">
              <a:solidFill>
                <a:schemeClr val="dk1"/>
              </a:solidFill>
              <a:effectLst/>
              <a:latin typeface="+mn-lt"/>
              <a:ea typeface="+mn-ea"/>
              <a:cs typeface="+mn-cs"/>
            </a:rPr>
            <a:t>AND</a:t>
          </a:r>
          <a:br>
            <a:rPr kumimoji="1" lang="en-US" altLang="ja-JP" sz="1100"/>
          </a:br>
          <a:r>
            <a:rPr kumimoji="1" lang="en-US" altLang="ja-JP" sz="1100"/>
            <a:t>MOPSINH</a:t>
          </a:r>
          <a:r>
            <a:rPr kumimoji="1" lang="en-US" altLang="ja-JP" sz="1100">
              <a:solidFill>
                <a:schemeClr val="dk1"/>
              </a:solidFill>
              <a:effectLst/>
              <a:latin typeface="+mn-lt"/>
              <a:ea typeface="+mn-ea"/>
              <a:cs typeface="+mn-cs"/>
            </a:rPr>
            <a:t>=0b</a:t>
          </a:r>
          <a:r>
            <a:rPr kumimoji="1" lang="ja-JP" altLang="en-US" sz="1100"/>
            <a:t>      </a:t>
          </a:r>
          <a:r>
            <a:rPr kumimoji="1" lang="en-US" altLang="ja-JP" sz="1100"/>
            <a:t>AND</a:t>
          </a:r>
          <a:r>
            <a:rPr kumimoji="1" lang="ja-JP" altLang="en-US" sz="1100"/>
            <a:t> </a:t>
          </a:r>
          <a:br>
            <a:rPr kumimoji="1" lang="en-US" altLang="ja-JP" sz="1100"/>
          </a:br>
          <a:r>
            <a:rPr kumimoji="1" lang="en-US" altLang="ja-JP" sz="1100"/>
            <a:t>OPLMPMSK=0b</a:t>
          </a:r>
          <a:r>
            <a:rPr kumimoji="1" lang="ja-JP" altLang="en-US" sz="1100"/>
            <a:t>」</a:t>
          </a:r>
          <a:r>
            <a:rPr kumimoji="1" lang="en-US" altLang="ja-JP" sz="1100"/>
            <a:t>1000ms</a:t>
          </a:r>
          <a:br>
            <a:rPr kumimoji="1" lang="en-US" altLang="ja-JP" sz="1100"/>
          </a:br>
          <a:r>
            <a:rPr kumimoji="1" lang="en-US" altLang="ja-JP" sz="1100"/>
            <a:t>AND</a:t>
          </a:r>
          <a:r>
            <a:rPr kumimoji="1" lang="ja-JP" altLang="en-US" sz="1100"/>
            <a:t> </a:t>
          </a:r>
          <a:r>
            <a:rPr kumimoji="1" lang="en-US" altLang="ja-JP" sz="1100">
              <a:solidFill>
                <a:schemeClr val="dk1"/>
              </a:solidFill>
              <a:effectLst/>
              <a:latin typeface="+mn-lt"/>
              <a:ea typeface="+mn-ea"/>
              <a:cs typeface="+mn-cs"/>
            </a:rPr>
            <a:t>IGP_PDC=</a:t>
          </a:r>
          <a:r>
            <a:rPr kumimoji="1" lang="ja-JP" altLang="en-US" sz="1100">
              <a:solidFill>
                <a:schemeClr val="dk1"/>
              </a:solidFill>
              <a:effectLst/>
              <a:latin typeface="+mn-lt"/>
              <a:ea typeface="+mn-ea"/>
              <a:cs typeface="+mn-cs"/>
            </a:rPr>
            <a:t>開始</a:t>
          </a:r>
          <a:endParaRPr lang="ja-JP" altLang="ja-JP">
            <a:effectLst/>
          </a:endParaRPr>
        </a:p>
      </xdr:txBody>
    </xdr:sp>
    <xdr:clientData/>
  </xdr:twoCellAnchor>
  <xdr:twoCellAnchor>
    <xdr:from>
      <xdr:col>4</xdr:col>
      <xdr:colOff>896994</xdr:colOff>
      <xdr:row>50</xdr:row>
      <xdr:rowOff>113655</xdr:rowOff>
    </xdr:from>
    <xdr:to>
      <xdr:col>4</xdr:col>
      <xdr:colOff>915481</xdr:colOff>
      <xdr:row>60</xdr:row>
      <xdr:rowOff>66434</xdr:rowOff>
    </xdr:to>
    <xdr:cxnSp macro="">
      <xdr:nvCxnSpPr>
        <xdr:cNvPr id="54" name="曲線コネクタ 53">
          <a:extLst>
            <a:ext uri="{FF2B5EF4-FFF2-40B4-BE49-F238E27FC236}">
              <a16:creationId xmlns:a16="http://schemas.microsoft.com/office/drawing/2014/main" id="{00000000-0008-0000-0800-000036000000}"/>
            </a:ext>
          </a:extLst>
        </xdr:cNvPr>
        <xdr:cNvCxnSpPr>
          <a:stCxn id="16" idx="0"/>
          <a:endCxn id="7" idx="2"/>
        </xdr:cNvCxnSpPr>
      </xdr:nvCxnSpPr>
      <xdr:spPr>
        <a:xfrm rot="16200000" flipV="1">
          <a:off x="8448995" y="10076448"/>
          <a:ext cx="1633661" cy="18487"/>
        </a:xfrm>
        <a:prstGeom prst="curvedConnector3">
          <a:avLst>
            <a:gd name="adj1" fmla="val 50000"/>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4</xdr:col>
      <xdr:colOff>201704</xdr:colOff>
      <xdr:row>52</xdr:row>
      <xdr:rowOff>4763</xdr:rowOff>
    </xdr:from>
    <xdr:to>
      <xdr:col>4</xdr:col>
      <xdr:colOff>1828799</xdr:colOff>
      <xdr:row>57</xdr:row>
      <xdr:rowOff>123264</xdr:rowOff>
    </xdr:to>
    <xdr:sp macro="" textlink="">
      <xdr:nvSpPr>
        <xdr:cNvPr id="68" name="テキスト ボックス 67">
          <a:extLst>
            <a:ext uri="{FF2B5EF4-FFF2-40B4-BE49-F238E27FC236}">
              <a16:creationId xmlns:a16="http://schemas.microsoft.com/office/drawing/2014/main" id="{00000000-0008-0000-0800-000044000000}"/>
            </a:ext>
          </a:extLst>
        </xdr:cNvPr>
        <xdr:cNvSpPr txBox="1"/>
      </xdr:nvSpPr>
      <xdr:spPr>
        <a:xfrm>
          <a:off x="8561292" y="9944381"/>
          <a:ext cx="1627095" cy="10710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ja-JP" altLang="en-US" sz="1100"/>
            <a:t> </a:t>
          </a:r>
          <a:r>
            <a:rPr kumimoji="1" lang="en-US" altLang="ja-JP" sz="1100"/>
            <a:t>RPM_HI</a:t>
          </a:r>
          <a:r>
            <a:rPr kumimoji="1" lang="ja-JP" altLang="en-US" sz="1100"/>
            <a:t> </a:t>
          </a:r>
          <a:br>
            <a:rPr kumimoji="1" lang="en-US" altLang="ja-JP" sz="1100"/>
          </a:br>
          <a:r>
            <a:rPr kumimoji="1" lang="ja-JP" altLang="ja-JP" sz="1100">
              <a:solidFill>
                <a:srgbClr val="0000FF"/>
              </a:solidFill>
              <a:effectLst/>
              <a:latin typeface="+mn-lt"/>
              <a:ea typeface="+mn-ea"/>
              <a:cs typeface="+mn-cs"/>
            </a:rPr>
            <a:t>「</a:t>
          </a:r>
          <a:r>
            <a:rPr kumimoji="1" lang="en-US" altLang="ja-JP" sz="1100">
              <a:solidFill>
                <a:srgbClr val="0000FF"/>
              </a:solidFill>
              <a:effectLst/>
              <a:latin typeface="+mn-lt"/>
              <a:ea typeface="+mn-ea"/>
              <a:cs typeface="+mn-cs"/>
            </a:rPr>
            <a:t>OP_SW=ACT</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MOPSINH=0b</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r>
            <a:rPr kumimoji="1" lang="ja-JP" altLang="ja-JP" sz="1100">
              <a:solidFill>
                <a:srgbClr val="0000FF"/>
              </a:solidFill>
              <a:effectLst/>
              <a:latin typeface="+mn-lt"/>
              <a:ea typeface="+mn-ea"/>
              <a:cs typeface="+mn-cs"/>
            </a:rPr>
            <a:t> </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OPLMPMSK=0b</a:t>
          </a:r>
          <a:r>
            <a:rPr kumimoji="1" lang="ja-JP" altLang="ja-JP" sz="1100">
              <a:solidFill>
                <a:srgbClr val="0000FF"/>
              </a:solidFill>
              <a:effectLst/>
              <a:latin typeface="+mn-lt"/>
              <a:ea typeface="+mn-ea"/>
              <a:cs typeface="+mn-cs"/>
            </a:rPr>
            <a:t>」</a:t>
          </a:r>
          <a:r>
            <a:rPr kumimoji="1" lang="en-US" altLang="ja-JP" sz="1100">
              <a:solidFill>
                <a:schemeClr val="dk1"/>
              </a:solidFill>
              <a:effectLst/>
              <a:latin typeface="+mn-lt"/>
              <a:ea typeface="+mn-ea"/>
              <a:cs typeface="+mn-cs"/>
            </a:rPr>
            <a:t>1000ms</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IGP_PDC=</a:t>
          </a:r>
          <a:r>
            <a:rPr kumimoji="1" lang="ja-JP" altLang="ja-JP" sz="1100">
              <a:solidFill>
                <a:schemeClr val="dk1"/>
              </a:solidFill>
              <a:effectLst/>
              <a:latin typeface="+mn-lt"/>
              <a:ea typeface="+mn-ea"/>
              <a:cs typeface="+mn-cs"/>
            </a:rPr>
            <a:t>開始</a:t>
          </a:r>
          <a:br>
            <a:rPr kumimoji="1" lang="en-US" altLang="ja-JP" sz="1100">
              <a:solidFill>
                <a:schemeClr val="dk1"/>
              </a:solidFill>
              <a:effectLst/>
              <a:latin typeface="+mn-lt"/>
              <a:ea typeface="+mn-ea"/>
              <a:cs typeface="+mn-cs"/>
            </a:rPr>
          </a:br>
          <a:endParaRPr lang="ja-JP" altLang="ja-JP">
            <a:solidFill>
              <a:srgbClr val="FF0000"/>
            </a:solidFill>
            <a:effectLst/>
          </a:endParaRPr>
        </a:p>
      </xdr:txBody>
    </xdr:sp>
    <xdr:clientData/>
  </xdr:twoCellAnchor>
  <xdr:twoCellAnchor>
    <xdr:from>
      <xdr:col>3</xdr:col>
      <xdr:colOff>668951</xdr:colOff>
      <xdr:row>63</xdr:row>
      <xdr:rowOff>64044</xdr:rowOff>
    </xdr:from>
    <xdr:to>
      <xdr:col>4</xdr:col>
      <xdr:colOff>114860</xdr:colOff>
      <xdr:row>73</xdr:row>
      <xdr:rowOff>55228</xdr:rowOff>
    </xdr:to>
    <xdr:cxnSp macro="">
      <xdr:nvCxnSpPr>
        <xdr:cNvPr id="70" name="曲線コネクタ 69">
          <a:extLst>
            <a:ext uri="{FF2B5EF4-FFF2-40B4-BE49-F238E27FC236}">
              <a16:creationId xmlns:a16="http://schemas.microsoft.com/office/drawing/2014/main" id="{00000000-0008-0000-0800-000046000000}"/>
            </a:ext>
          </a:extLst>
        </xdr:cNvPr>
        <xdr:cNvCxnSpPr>
          <a:stCxn id="15" idx="0"/>
          <a:endCxn id="16" idx="1"/>
        </xdr:cNvCxnSpPr>
      </xdr:nvCxnSpPr>
      <xdr:spPr>
        <a:xfrm rot="5400000" flipH="1" flipV="1">
          <a:off x="6811681" y="11424902"/>
          <a:ext cx="1672066" cy="1653468"/>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522191</xdr:colOff>
      <xdr:row>65</xdr:row>
      <xdr:rowOff>101971</xdr:rowOff>
    </xdr:from>
    <xdr:to>
      <xdr:col>3</xdr:col>
      <xdr:colOff>1952624</xdr:colOff>
      <xdr:row>69</xdr:row>
      <xdr:rowOff>47625</xdr:rowOff>
    </xdr:to>
    <xdr:sp macro="" textlink="">
      <xdr:nvSpPr>
        <xdr:cNvPr id="75" name="テキスト ボックス 74">
          <a:extLst>
            <a:ext uri="{FF2B5EF4-FFF2-40B4-BE49-F238E27FC236}">
              <a16:creationId xmlns:a16="http://schemas.microsoft.com/office/drawing/2014/main" id="{00000000-0008-0000-0800-00004B000000}"/>
            </a:ext>
          </a:extLst>
        </xdr:cNvPr>
        <xdr:cNvSpPr txBox="1"/>
      </xdr:nvSpPr>
      <xdr:spPr>
        <a:xfrm>
          <a:off x="6675341" y="12427321"/>
          <a:ext cx="1430433" cy="6314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t>RPM_LO</a:t>
          </a:r>
          <a:r>
            <a:rPr kumimoji="1" lang="ja-JP" altLang="en-US" sz="1100"/>
            <a:t> </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br>
            <a:rPr kumimoji="1" lang="en-US" altLang="ja-JP" sz="1100"/>
          </a:br>
          <a:r>
            <a:rPr kumimoji="1" lang="en-US" altLang="ja-JP" sz="1100">
              <a:solidFill>
                <a:schemeClr val="dk1"/>
              </a:solidFill>
              <a:effectLst/>
              <a:latin typeface="+mn-lt"/>
              <a:ea typeface="+mn-ea"/>
              <a:cs typeface="+mn-cs"/>
            </a:rPr>
            <a:t>MOPSINH=0b</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OPLMPMSK=0b</a:t>
          </a:r>
          <a:br>
            <a:rPr kumimoji="1" lang="en-US" altLang="ja-JP" sz="1100"/>
          </a:br>
          <a:endParaRPr kumimoji="1" lang="en-US" altLang="ja-JP" sz="1100"/>
        </a:p>
      </xdr:txBody>
    </xdr:sp>
    <xdr:clientData/>
  </xdr:twoCellAnchor>
  <xdr:twoCellAnchor>
    <xdr:from>
      <xdr:col>1</xdr:col>
      <xdr:colOff>1966032</xdr:colOff>
      <xdr:row>66</xdr:row>
      <xdr:rowOff>117682</xdr:rowOff>
    </xdr:from>
    <xdr:to>
      <xdr:col>2</xdr:col>
      <xdr:colOff>1683684</xdr:colOff>
      <xdr:row>76</xdr:row>
      <xdr:rowOff>52837</xdr:rowOff>
    </xdr:to>
    <xdr:cxnSp macro="">
      <xdr:nvCxnSpPr>
        <xdr:cNvPr id="77" name="曲線コネクタ 76">
          <a:extLst>
            <a:ext uri="{FF2B5EF4-FFF2-40B4-BE49-F238E27FC236}">
              <a16:creationId xmlns:a16="http://schemas.microsoft.com/office/drawing/2014/main" id="{00000000-0008-0000-0800-00004D000000}"/>
            </a:ext>
          </a:extLst>
        </xdr:cNvPr>
        <xdr:cNvCxnSpPr>
          <a:stCxn id="12" idx="2"/>
          <a:endCxn id="15" idx="1"/>
        </xdr:cNvCxnSpPr>
      </xdr:nvCxnSpPr>
      <xdr:spPr>
        <a:xfrm rot="16200000" flipH="1">
          <a:off x="3526957" y="11084934"/>
          <a:ext cx="1616037" cy="337076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2756643</xdr:colOff>
      <xdr:row>71</xdr:row>
      <xdr:rowOff>142876</xdr:rowOff>
    </xdr:from>
    <xdr:to>
      <xdr:col>2</xdr:col>
      <xdr:colOff>616322</xdr:colOff>
      <xdr:row>75</xdr:row>
      <xdr:rowOff>123264</xdr:rowOff>
    </xdr:to>
    <xdr:sp macro="" textlink="">
      <xdr:nvSpPr>
        <xdr:cNvPr id="80" name="テキスト ボックス 79">
          <a:extLst>
            <a:ext uri="{FF2B5EF4-FFF2-40B4-BE49-F238E27FC236}">
              <a16:creationId xmlns:a16="http://schemas.microsoft.com/office/drawing/2014/main" id="{00000000-0008-0000-0800-000050000000}"/>
            </a:ext>
          </a:extLst>
        </xdr:cNvPr>
        <xdr:cNvSpPr txBox="1"/>
      </xdr:nvSpPr>
      <xdr:spPr>
        <a:xfrm>
          <a:off x="3440202" y="13421847"/>
          <a:ext cx="1512796" cy="6527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(MOPSINH</a:t>
          </a:r>
          <a:r>
            <a:rPr kumimoji="1" lang="en-US" altLang="ja-JP" sz="1100">
              <a:solidFill>
                <a:sysClr val="windowText" lastClr="000000"/>
              </a:solidFill>
              <a:effectLst/>
              <a:latin typeface="+mn-lt"/>
              <a:ea typeface="+mn-ea"/>
              <a:cs typeface="+mn-cs"/>
            </a:rPr>
            <a:t>=1b</a:t>
          </a:r>
          <a:r>
            <a:rPr kumimoji="1" lang="ja-JP" altLang="en-US" sz="1100">
              <a:solidFill>
                <a:sysClr val="windowText" lastClr="000000"/>
              </a:solidFill>
            </a:rPr>
            <a:t>      </a:t>
          </a:r>
          <a:r>
            <a:rPr kumimoji="1" lang="en-US" altLang="ja-JP" sz="1100">
              <a:solidFill>
                <a:sysClr val="windowText" lastClr="000000"/>
              </a:solidFill>
            </a:rPr>
            <a:t>OR</a:t>
          </a:r>
          <a:br>
            <a:rPr kumimoji="1" lang="en-US" altLang="ja-JP" sz="1100">
              <a:solidFill>
                <a:sysClr val="windowText" lastClr="000000"/>
              </a:solidFill>
            </a:rPr>
          </a:br>
          <a:r>
            <a:rPr kumimoji="1" lang="en-US" altLang="ja-JP" sz="1100">
              <a:solidFill>
                <a:sysClr val="windowText" lastClr="000000"/>
              </a:solidFill>
            </a:rPr>
            <a:t>OPLMPMSK=1b)</a:t>
          </a:r>
          <a:br>
            <a:rPr kumimoji="1" lang="en-US" altLang="ja-JP" sz="1100">
              <a:solidFill>
                <a:sysClr val="windowText" lastClr="000000"/>
              </a:solidFill>
            </a:rPr>
          </a:br>
          <a:endParaRPr lang="ja-JP" altLang="ja-JP">
            <a:solidFill>
              <a:srgbClr val="FF0000"/>
            </a:solidFill>
            <a:effectLst/>
          </a:endParaRPr>
        </a:p>
      </xdr:txBody>
    </xdr:sp>
    <xdr:clientData/>
  </xdr:twoCellAnchor>
  <xdr:twoCellAnchor>
    <xdr:from>
      <xdr:col>3</xdr:col>
      <xdr:colOff>773204</xdr:colOff>
      <xdr:row>41</xdr:row>
      <xdr:rowOff>257737</xdr:rowOff>
    </xdr:from>
    <xdr:to>
      <xdr:col>4</xdr:col>
      <xdr:colOff>67236</xdr:colOff>
      <xdr:row>44</xdr:row>
      <xdr:rowOff>179293</xdr:rowOff>
    </xdr:to>
    <xdr:sp macro="" textlink="">
      <xdr:nvSpPr>
        <xdr:cNvPr id="82" name="テキスト ボックス 81">
          <a:extLst>
            <a:ext uri="{FF2B5EF4-FFF2-40B4-BE49-F238E27FC236}">
              <a16:creationId xmlns:a16="http://schemas.microsoft.com/office/drawing/2014/main" id="{00000000-0008-0000-0800-000052000000}"/>
            </a:ext>
          </a:extLst>
        </xdr:cNvPr>
        <xdr:cNvSpPr txBox="1"/>
      </xdr:nvSpPr>
      <xdr:spPr>
        <a:xfrm>
          <a:off x="6925233" y="7933766"/>
          <a:ext cx="1501591" cy="6611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r>
            <a:rPr kumimoji="1" lang="ja-JP" altLang="en-US" sz="1100">
              <a:solidFill>
                <a:sysClr val="windowText" lastClr="000000"/>
              </a:solidFill>
            </a:rPr>
            <a:t> </a:t>
          </a:r>
          <a:r>
            <a:rPr kumimoji="1" lang="en-US" altLang="ja-JP" sz="1100">
              <a:solidFill>
                <a:sysClr val="windowText" lastClr="000000"/>
              </a:solidFill>
            </a:rPr>
            <a:t>OR</a:t>
          </a:r>
          <a:br>
            <a:rPr kumimoji="1" lang="en-US" altLang="ja-JP" sz="1100">
              <a:solidFill>
                <a:sysClr val="windowText" lastClr="000000"/>
              </a:solidFill>
            </a:rPr>
          </a:br>
          <a:r>
            <a:rPr kumimoji="1" lang="en-US" altLang="ja-JP" sz="1100">
              <a:solidFill>
                <a:sysClr val="windowText" lastClr="000000"/>
              </a:solidFill>
            </a:rPr>
            <a:t>MOPSINH</a:t>
          </a:r>
          <a:r>
            <a:rPr kumimoji="1" lang="ja-JP" altLang="en-US" sz="1100">
              <a:solidFill>
                <a:sysClr val="windowText" lastClr="000000"/>
              </a:solidFill>
            </a:rPr>
            <a:t> </a:t>
          </a:r>
          <a:r>
            <a:rPr kumimoji="1" lang="en-US" altLang="ja-JP" sz="1100">
              <a:solidFill>
                <a:sysClr val="windowText" lastClr="000000"/>
              </a:solidFill>
            </a:rPr>
            <a:t>=</a:t>
          </a:r>
          <a:r>
            <a:rPr kumimoji="1" lang="ja-JP" altLang="en-US" sz="1100">
              <a:solidFill>
                <a:sysClr val="windowText" lastClr="000000"/>
              </a:solidFill>
            </a:rPr>
            <a:t> </a:t>
          </a:r>
          <a:r>
            <a:rPr kumimoji="1" lang="en-US" altLang="ja-JP" sz="1100">
              <a:solidFill>
                <a:sysClr val="windowText" lastClr="000000"/>
              </a:solidFill>
            </a:rPr>
            <a:t>1b</a:t>
          </a:r>
          <a:r>
            <a:rPr kumimoji="1" lang="ja-JP" altLang="en-US" sz="1100">
              <a:solidFill>
                <a:sysClr val="windowText" lastClr="000000"/>
              </a:solidFill>
            </a:rPr>
            <a:t> </a:t>
          </a:r>
          <a:r>
            <a:rPr kumimoji="1" lang="en-US" altLang="ja-JP" sz="1100">
              <a:solidFill>
                <a:sysClr val="windowText" lastClr="000000"/>
              </a:solidFill>
            </a:rPr>
            <a:t>OR</a:t>
          </a:r>
          <a:r>
            <a:rPr kumimoji="1" lang="ja-JP" altLang="en-US" sz="1100">
              <a:solidFill>
                <a:sysClr val="windowText" lastClr="000000"/>
              </a:solidFill>
            </a:rPr>
            <a:t> </a:t>
          </a:r>
          <a:br>
            <a:rPr kumimoji="1" lang="en-US" altLang="ja-JP" sz="1100">
              <a:solidFill>
                <a:sysClr val="windowText" lastClr="000000"/>
              </a:solidFill>
            </a:rPr>
          </a:br>
          <a:r>
            <a:rPr kumimoji="1" lang="en-US" altLang="ja-JP" sz="1100">
              <a:solidFill>
                <a:sysClr val="windowText" lastClr="000000"/>
              </a:solidFill>
            </a:rPr>
            <a:t>OPLMPMSK=1b</a:t>
          </a:r>
          <a:br>
            <a:rPr kumimoji="1" lang="en-US" altLang="ja-JP" sz="1100">
              <a:solidFill>
                <a:sysClr val="windowText" lastClr="000000"/>
              </a:solidFill>
            </a:rPr>
          </a:br>
          <a:endParaRPr kumimoji="1" lang="en-US" altLang="ja-JP" sz="1100">
            <a:solidFill>
              <a:sysClr val="windowText" lastClr="000000"/>
            </a:solidFill>
          </a:endParaRPr>
        </a:p>
      </xdr:txBody>
    </xdr:sp>
    <xdr:clientData/>
  </xdr:twoCellAnchor>
  <xdr:twoCellAnchor>
    <xdr:from>
      <xdr:col>2</xdr:col>
      <xdr:colOff>219915</xdr:colOff>
      <xdr:row>46</xdr:row>
      <xdr:rowOff>106134</xdr:rowOff>
    </xdr:from>
    <xdr:to>
      <xdr:col>4</xdr:col>
      <xdr:colOff>1716099</xdr:colOff>
      <xdr:row>63</xdr:row>
      <xdr:rowOff>64043</xdr:rowOff>
    </xdr:to>
    <xdr:cxnSp macro="">
      <xdr:nvCxnSpPr>
        <xdr:cNvPr id="83" name="曲線コネクタ 82">
          <a:extLst>
            <a:ext uri="{FF2B5EF4-FFF2-40B4-BE49-F238E27FC236}">
              <a16:creationId xmlns:a16="http://schemas.microsoft.com/office/drawing/2014/main" id="{00000000-0008-0000-0800-000053000000}"/>
            </a:ext>
          </a:extLst>
        </xdr:cNvPr>
        <xdr:cNvCxnSpPr>
          <a:stCxn id="6" idx="0"/>
          <a:endCxn id="16" idx="3"/>
        </xdr:cNvCxnSpPr>
      </xdr:nvCxnSpPr>
      <xdr:spPr>
        <a:xfrm rot="16200000" flipH="1">
          <a:off x="5908434" y="7237144"/>
          <a:ext cx="2815409" cy="5519096"/>
        </a:xfrm>
        <a:prstGeom prst="curvedConnector4">
          <a:avLst>
            <a:gd name="adj1" fmla="val -39564"/>
            <a:gd name="adj2" fmla="val 123431"/>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64032</xdr:colOff>
      <xdr:row>53</xdr:row>
      <xdr:rowOff>47227</xdr:rowOff>
    </xdr:from>
    <xdr:to>
      <xdr:col>5</xdr:col>
      <xdr:colOff>1181420</xdr:colOff>
      <xdr:row>56</xdr:row>
      <xdr:rowOff>13607</xdr:rowOff>
    </xdr:to>
    <xdr:sp macro="" textlink="">
      <xdr:nvSpPr>
        <xdr:cNvPr id="88" name="テキスト ボックス 87">
          <a:extLst>
            <a:ext uri="{FF2B5EF4-FFF2-40B4-BE49-F238E27FC236}">
              <a16:creationId xmlns:a16="http://schemas.microsoft.com/office/drawing/2014/main" id="{00000000-0008-0000-0800-000058000000}"/>
            </a:ext>
          </a:extLst>
        </xdr:cNvPr>
        <xdr:cNvSpPr txBox="1"/>
      </xdr:nvSpPr>
      <xdr:spPr>
        <a:xfrm>
          <a:off x="10623175" y="10456691"/>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p>
      </xdr:txBody>
    </xdr:sp>
    <xdr:clientData/>
  </xdr:twoCellAnchor>
  <xdr:twoCellAnchor>
    <xdr:from>
      <xdr:col>2</xdr:col>
      <xdr:colOff>219914</xdr:colOff>
      <xdr:row>46</xdr:row>
      <xdr:rowOff>106135</xdr:rowOff>
    </xdr:from>
    <xdr:to>
      <xdr:col>3</xdr:col>
      <xdr:colOff>668950</xdr:colOff>
      <xdr:row>79</xdr:row>
      <xdr:rowOff>50448</xdr:rowOff>
    </xdr:to>
    <xdr:cxnSp macro="">
      <xdr:nvCxnSpPr>
        <xdr:cNvPr id="89" name="曲線コネクタ 88">
          <a:extLst>
            <a:ext uri="{FF2B5EF4-FFF2-40B4-BE49-F238E27FC236}">
              <a16:creationId xmlns:a16="http://schemas.microsoft.com/office/drawing/2014/main" id="{00000000-0008-0000-0800-000059000000}"/>
            </a:ext>
          </a:extLst>
        </xdr:cNvPr>
        <xdr:cNvCxnSpPr>
          <a:stCxn id="6" idx="0"/>
          <a:endCxn id="15" idx="2"/>
        </xdr:cNvCxnSpPr>
      </xdr:nvCxnSpPr>
      <xdr:spPr>
        <a:xfrm rot="16200000" flipH="1">
          <a:off x="2943172" y="10202406"/>
          <a:ext cx="5491225" cy="2264389"/>
        </a:xfrm>
        <a:prstGeom prst="curvedConnector5">
          <a:avLst>
            <a:gd name="adj1" fmla="val -26611"/>
            <a:gd name="adj2" fmla="val -187620"/>
            <a:gd name="adj3" fmla="val 104163"/>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1165412</xdr:colOff>
      <xdr:row>46</xdr:row>
      <xdr:rowOff>106135</xdr:rowOff>
    </xdr:from>
    <xdr:to>
      <xdr:col>2</xdr:col>
      <xdr:colOff>219915</xdr:colOff>
      <xdr:row>63</xdr:row>
      <xdr:rowOff>120073</xdr:rowOff>
    </xdr:to>
    <xdr:cxnSp macro="">
      <xdr:nvCxnSpPr>
        <xdr:cNvPr id="108" name="曲線コネクタ 107">
          <a:extLst>
            <a:ext uri="{FF2B5EF4-FFF2-40B4-BE49-F238E27FC236}">
              <a16:creationId xmlns:a16="http://schemas.microsoft.com/office/drawing/2014/main" id="{00000000-0008-0000-0800-00006C000000}"/>
            </a:ext>
          </a:extLst>
        </xdr:cNvPr>
        <xdr:cNvCxnSpPr>
          <a:stCxn id="6" idx="0"/>
          <a:endCxn id="12" idx="1"/>
        </xdr:cNvCxnSpPr>
      </xdr:nvCxnSpPr>
      <xdr:spPr>
        <a:xfrm rot="16200000" flipH="1" flipV="1">
          <a:off x="1767062" y="8670897"/>
          <a:ext cx="2871438" cy="2707620"/>
        </a:xfrm>
        <a:prstGeom prst="curvedConnector4">
          <a:avLst>
            <a:gd name="adj1" fmla="val -36840"/>
            <a:gd name="adj2" fmla="val 129550"/>
          </a:avLst>
        </a:prstGeom>
        <a:ln>
          <a:solidFill>
            <a:srgbClr val="FF000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22412</xdr:colOff>
      <xdr:row>57</xdr:row>
      <xdr:rowOff>22413</xdr:rowOff>
    </xdr:from>
    <xdr:to>
      <xdr:col>1</xdr:col>
      <xdr:colOff>1187827</xdr:colOff>
      <xdr:row>59</xdr:row>
      <xdr:rowOff>134470</xdr:rowOff>
    </xdr:to>
    <xdr:sp macro="" textlink="">
      <xdr:nvSpPr>
        <xdr:cNvPr id="125" name="テキスト ボックス 124">
          <a:extLst>
            <a:ext uri="{FF2B5EF4-FFF2-40B4-BE49-F238E27FC236}">
              <a16:creationId xmlns:a16="http://schemas.microsoft.com/office/drawing/2014/main" id="{00000000-0008-0000-0800-00007D000000}"/>
            </a:ext>
          </a:extLst>
        </xdr:cNvPr>
        <xdr:cNvSpPr txBox="1"/>
      </xdr:nvSpPr>
      <xdr:spPr>
        <a:xfrm>
          <a:off x="705971" y="10914531"/>
          <a:ext cx="1165415" cy="4818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kumimoji="1" lang="en-US" altLang="ja-JP" sz="1100">
              <a:solidFill>
                <a:schemeClr val="dk1"/>
              </a:solidFill>
              <a:effectLst/>
              <a:latin typeface="+mn-lt"/>
              <a:ea typeface="+mn-ea"/>
              <a:cs typeface="+mn-cs"/>
            </a:rPr>
            <a:t>OP_SW=INACT</a:t>
          </a:r>
          <a:endParaRPr lang="ja-JP" altLang="ja-JP">
            <a:effectLst/>
          </a:endParaRPr>
        </a:p>
      </xdr:txBody>
    </xdr:sp>
    <xdr:clientData/>
  </xdr:twoCellAnchor>
  <xdr:twoCellAnchor>
    <xdr:from>
      <xdr:col>1</xdr:col>
      <xdr:colOff>1966032</xdr:colOff>
      <xdr:row>60</xdr:row>
      <xdr:rowOff>66433</xdr:rowOff>
    </xdr:from>
    <xdr:to>
      <xdr:col>4</xdr:col>
      <xdr:colOff>915480</xdr:colOff>
      <xdr:row>60</xdr:row>
      <xdr:rowOff>122462</xdr:rowOff>
    </xdr:to>
    <xdr:cxnSp macro="">
      <xdr:nvCxnSpPr>
        <xdr:cNvPr id="147" name="曲線コネクタ 146">
          <a:extLst>
            <a:ext uri="{FF2B5EF4-FFF2-40B4-BE49-F238E27FC236}">
              <a16:creationId xmlns:a16="http://schemas.microsoft.com/office/drawing/2014/main" id="{00000000-0008-0000-0800-000093000000}"/>
            </a:ext>
          </a:extLst>
        </xdr:cNvPr>
        <xdr:cNvCxnSpPr>
          <a:stCxn id="16" idx="0"/>
          <a:endCxn id="12" idx="0"/>
        </xdr:cNvCxnSpPr>
      </xdr:nvCxnSpPr>
      <xdr:spPr>
        <a:xfrm rot="16200000" flipH="1" flipV="1">
          <a:off x="5937116" y="8249249"/>
          <a:ext cx="56029" cy="6626598"/>
        </a:xfrm>
        <a:prstGeom prst="curvedConnector3">
          <a:avLst>
            <a:gd name="adj1" fmla="val -629005"/>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1</xdr:col>
      <xdr:colOff>2960591</xdr:colOff>
      <xdr:row>56</xdr:row>
      <xdr:rowOff>2799</xdr:rowOff>
    </xdr:from>
    <xdr:to>
      <xdr:col>2</xdr:col>
      <xdr:colOff>898712</xdr:colOff>
      <xdr:row>61</xdr:row>
      <xdr:rowOff>123264</xdr:rowOff>
    </xdr:to>
    <xdr:sp macro="" textlink="">
      <xdr:nvSpPr>
        <xdr:cNvPr id="150" name="テキスト ボックス 149">
          <a:extLst>
            <a:ext uri="{FF2B5EF4-FFF2-40B4-BE49-F238E27FC236}">
              <a16:creationId xmlns:a16="http://schemas.microsoft.com/office/drawing/2014/main" id="{00000000-0008-0000-0800-000096000000}"/>
            </a:ext>
          </a:extLst>
        </xdr:cNvPr>
        <xdr:cNvSpPr txBox="1"/>
      </xdr:nvSpPr>
      <xdr:spPr>
        <a:xfrm>
          <a:off x="3644150" y="10704417"/>
          <a:ext cx="1591238" cy="10169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ja-JP" sz="1100">
              <a:solidFill>
                <a:schemeClr val="dk1"/>
              </a:solidFill>
              <a:effectLst/>
              <a:latin typeface="+mn-lt"/>
              <a:ea typeface="+mn-ea"/>
              <a:cs typeface="+mn-cs"/>
            </a:rPr>
            <a:t> </a:t>
          </a:r>
          <a:r>
            <a:rPr kumimoji="1" lang="ja-JP" altLang="en-US" sz="1100"/>
            <a:t>     </a:t>
          </a:r>
          <a:r>
            <a:rPr kumimoji="1" lang="en-US" altLang="ja-JP" sz="1100"/>
            <a:t>AND</a:t>
          </a:r>
          <a:br>
            <a:rPr kumimoji="1" lang="en-US" altLang="ja-JP" sz="1100"/>
          </a:br>
          <a:r>
            <a:rPr kumimoji="1" lang="ja-JP" altLang="en-US" sz="1100">
              <a:solidFill>
                <a:srgbClr val="0000FF"/>
              </a:solidFill>
            </a:rPr>
            <a:t>「</a:t>
          </a:r>
          <a:r>
            <a:rPr kumimoji="1" lang="en-US" altLang="ja-JP" sz="1100">
              <a:solidFill>
                <a:srgbClr val="0000FF"/>
              </a:solidFill>
            </a:rPr>
            <a:t>OP_SW=ACT     AND</a:t>
          </a: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0000FF"/>
              </a:solidFill>
            </a:rPr>
            <a:t>MOPSINH=0b      AND </a:t>
          </a:r>
          <a:br>
            <a:rPr kumimoji="1" lang="en-US" altLang="ja-JP" sz="1100">
              <a:solidFill>
                <a:srgbClr val="0000FF"/>
              </a:solidFill>
            </a:rPr>
          </a:br>
          <a:r>
            <a:rPr kumimoji="1" lang="en-US" altLang="ja-JP" sz="1100">
              <a:solidFill>
                <a:srgbClr val="0000FF"/>
              </a:solidFill>
            </a:rPr>
            <a:t>OPLMPMSK=0b</a:t>
          </a:r>
          <a:r>
            <a:rPr kumimoji="1" lang="ja-JP" altLang="en-US" sz="1100">
              <a:solidFill>
                <a:srgbClr val="0000FF"/>
              </a:solidFill>
            </a:rPr>
            <a:t>」</a:t>
          </a:r>
          <a:r>
            <a:rPr kumimoji="1" lang="en-US" altLang="ja-JP" sz="1100">
              <a:solidFill>
                <a:srgbClr val="0000FF"/>
              </a:solidFill>
            </a:rPr>
            <a:t>10</a:t>
          </a:r>
          <a:r>
            <a:rPr kumimoji="1" lang="en-US" altLang="ja-JP" sz="1100">
              <a:solidFill>
                <a:sysClr val="windowText" lastClr="000000"/>
              </a:solidFill>
            </a:rPr>
            <a:t>00ms</a:t>
          </a:r>
          <a:br>
            <a:rPr kumimoji="1" lang="en-US" altLang="ja-JP" sz="1100">
              <a:solidFill>
                <a:sysClr val="windowText" lastClr="000000"/>
              </a:solidFill>
            </a:rPr>
          </a:br>
          <a:endParaRPr kumimoji="1" lang="en-US" altLang="ja-JP" sz="1100">
            <a:solidFill>
              <a:srgbClr val="FF0000"/>
            </a:solidFill>
          </a:endParaRPr>
        </a:p>
      </xdr:txBody>
    </xdr:sp>
    <xdr:clientData/>
  </xdr:twoCellAnchor>
  <xdr:twoCellAnchor>
    <xdr:from>
      <xdr:col>3</xdr:col>
      <xdr:colOff>1469570</xdr:colOff>
      <xdr:row>66</xdr:row>
      <xdr:rowOff>61655</xdr:rowOff>
    </xdr:from>
    <xdr:to>
      <xdr:col>4</xdr:col>
      <xdr:colOff>915480</xdr:colOff>
      <xdr:row>76</xdr:row>
      <xdr:rowOff>52839</xdr:rowOff>
    </xdr:to>
    <xdr:cxnSp macro="">
      <xdr:nvCxnSpPr>
        <xdr:cNvPr id="152" name="曲線コネクタ 151">
          <a:extLst>
            <a:ext uri="{FF2B5EF4-FFF2-40B4-BE49-F238E27FC236}">
              <a16:creationId xmlns:a16="http://schemas.microsoft.com/office/drawing/2014/main" id="{00000000-0008-0000-0800-000098000000}"/>
            </a:ext>
          </a:extLst>
        </xdr:cNvPr>
        <xdr:cNvCxnSpPr>
          <a:stCxn id="16" idx="2"/>
          <a:endCxn id="15" idx="3"/>
        </xdr:cNvCxnSpPr>
      </xdr:nvCxnSpPr>
      <xdr:spPr>
        <a:xfrm rot="5400000">
          <a:off x="7612301" y="11926777"/>
          <a:ext cx="1672066" cy="165346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3</xdr:col>
      <xdr:colOff>2040026</xdr:colOff>
      <xdr:row>71</xdr:row>
      <xdr:rowOff>84603</xdr:rowOff>
    </xdr:from>
    <xdr:to>
      <xdr:col>4</xdr:col>
      <xdr:colOff>1600199</xdr:colOff>
      <xdr:row>78</xdr:row>
      <xdr:rowOff>11205</xdr:rowOff>
    </xdr:to>
    <xdr:sp macro="" textlink="">
      <xdr:nvSpPr>
        <xdr:cNvPr id="156" name="テキスト ボックス 155">
          <a:extLst>
            <a:ext uri="{FF2B5EF4-FFF2-40B4-BE49-F238E27FC236}">
              <a16:creationId xmlns:a16="http://schemas.microsoft.com/office/drawing/2014/main" id="{00000000-0008-0000-0800-00009C000000}"/>
            </a:ext>
          </a:extLst>
        </xdr:cNvPr>
        <xdr:cNvSpPr txBox="1"/>
      </xdr:nvSpPr>
      <xdr:spPr>
        <a:xfrm>
          <a:off x="8192055" y="13363574"/>
          <a:ext cx="1767732" cy="1103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RPM_HI</a:t>
          </a:r>
          <a:r>
            <a:rPr kumimoji="1" lang="ja-JP" altLang="en-US"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br>
            <a:rPr kumimoji="1" lang="en-US" altLang="ja-JP" sz="1100">
              <a:solidFill>
                <a:schemeClr val="dk1"/>
              </a:solidFill>
              <a:effectLst/>
              <a:latin typeface="+mn-lt"/>
              <a:ea typeface="+mn-ea"/>
              <a:cs typeface="+mn-cs"/>
            </a:rPr>
          </a:br>
          <a:r>
            <a:rPr kumimoji="1" lang="ja-JP" altLang="ja-JP" sz="1100">
              <a:solidFill>
                <a:srgbClr val="0000FF"/>
              </a:solidFill>
              <a:effectLst/>
              <a:latin typeface="+mn-lt"/>
              <a:ea typeface="+mn-ea"/>
              <a:cs typeface="+mn-cs"/>
            </a:rPr>
            <a:t>「</a:t>
          </a:r>
          <a:r>
            <a:rPr kumimoji="1" lang="en-US" altLang="ja-JP" sz="1100">
              <a:solidFill>
                <a:srgbClr val="0000FF"/>
              </a:solidFill>
              <a:effectLst/>
              <a:latin typeface="+mn-lt"/>
              <a:ea typeface="+mn-ea"/>
              <a:cs typeface="+mn-cs"/>
            </a:rPr>
            <a:t>OP_SW=ACT</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0000FF"/>
              </a:solidFill>
              <a:effectLst/>
              <a:latin typeface="+mn-lt"/>
              <a:ea typeface="+mn-ea"/>
              <a:cs typeface="+mn-cs"/>
            </a:rPr>
            <a:t>MOPSINH=0b</a:t>
          </a:r>
          <a:r>
            <a:rPr kumimoji="1" lang="ja-JP" altLang="ja-JP" sz="1100">
              <a:solidFill>
                <a:srgbClr val="0000FF"/>
              </a:solidFill>
              <a:effectLst/>
              <a:latin typeface="+mn-lt"/>
              <a:ea typeface="+mn-ea"/>
              <a:cs typeface="+mn-cs"/>
            </a:rPr>
            <a:t>      </a:t>
          </a:r>
          <a:r>
            <a:rPr kumimoji="1" lang="en-US" altLang="ja-JP" sz="1100">
              <a:solidFill>
                <a:srgbClr val="0000FF"/>
              </a:solidFill>
              <a:effectLst/>
              <a:latin typeface="+mn-lt"/>
              <a:ea typeface="+mn-ea"/>
              <a:cs typeface="+mn-cs"/>
            </a:rPr>
            <a:t>AND</a:t>
          </a:r>
          <a:r>
            <a:rPr kumimoji="1" lang="ja-JP" altLang="ja-JP" sz="1100">
              <a:solidFill>
                <a:srgbClr val="0000FF"/>
              </a:solidFill>
              <a:effectLst/>
              <a:latin typeface="+mn-lt"/>
              <a:ea typeface="+mn-ea"/>
              <a:cs typeface="+mn-cs"/>
            </a:rPr>
            <a:t> </a:t>
          </a:r>
          <a:br>
            <a:rPr kumimoji="1" lang="en-US" altLang="ja-JP" sz="1100">
              <a:solidFill>
                <a:srgbClr val="0000FF"/>
              </a:solidFill>
              <a:effectLst/>
              <a:latin typeface="+mn-lt"/>
              <a:ea typeface="+mn-ea"/>
              <a:cs typeface="+mn-cs"/>
            </a:rPr>
          </a:br>
          <a:r>
            <a:rPr kumimoji="1" lang="en-US" altLang="ja-JP" sz="1100">
              <a:solidFill>
                <a:srgbClr val="0000FF"/>
              </a:solidFill>
              <a:effectLst/>
              <a:latin typeface="+mn-lt"/>
              <a:ea typeface="+mn-ea"/>
              <a:cs typeface="+mn-cs"/>
            </a:rPr>
            <a:t>OPLMPMSK=0b</a:t>
          </a:r>
          <a:r>
            <a:rPr kumimoji="1" lang="ja-JP" altLang="ja-JP" sz="1100">
              <a:solidFill>
                <a:srgbClr val="0000FF"/>
              </a:solidFill>
              <a:effectLst/>
              <a:latin typeface="+mn-lt"/>
              <a:ea typeface="+mn-ea"/>
              <a:cs typeface="+mn-cs"/>
            </a:rPr>
            <a:t>」</a:t>
          </a:r>
          <a:r>
            <a:rPr kumimoji="1" lang="en-US" altLang="ja-JP" sz="1100">
              <a:solidFill>
                <a:sysClr val="windowText" lastClr="000000"/>
              </a:solidFill>
              <a:effectLst/>
              <a:latin typeface="+mn-lt"/>
              <a:ea typeface="+mn-ea"/>
              <a:cs typeface="+mn-cs"/>
            </a:rPr>
            <a:t>1000ms</a:t>
          </a:r>
          <a:br>
            <a:rPr kumimoji="1" lang="en-US" altLang="ja-JP" sz="1100">
              <a:solidFill>
                <a:sysClr val="windowText" lastClr="000000"/>
              </a:solidFill>
              <a:effectLst/>
              <a:latin typeface="+mn-lt"/>
              <a:ea typeface="+mn-ea"/>
              <a:cs typeface="+mn-cs"/>
            </a:rPr>
          </a:br>
          <a:endParaRPr kumimoji="1" lang="en-US" altLang="ja-JP" sz="1100">
            <a:solidFill>
              <a:srgbClr val="FF0000"/>
            </a:solidFill>
          </a:endParaRPr>
        </a:p>
      </xdr:txBody>
    </xdr:sp>
    <xdr:clientData/>
  </xdr:twoCellAnchor>
  <xdr:twoCellAnchor>
    <xdr:from>
      <xdr:col>6</xdr:col>
      <xdr:colOff>705969</xdr:colOff>
      <xdr:row>11</xdr:row>
      <xdr:rowOff>112057</xdr:rowOff>
    </xdr:from>
    <xdr:to>
      <xdr:col>8</xdr:col>
      <xdr:colOff>156882</xdr:colOff>
      <xdr:row>13</xdr:row>
      <xdr:rowOff>78441</xdr:rowOff>
    </xdr:to>
    <xdr:sp macro="" textlink="">
      <xdr:nvSpPr>
        <xdr:cNvPr id="33" name="線吹き出し 1 (枠付き) 32">
          <a:extLst>
            <a:ext uri="{FF2B5EF4-FFF2-40B4-BE49-F238E27FC236}">
              <a16:creationId xmlns:a16="http://schemas.microsoft.com/office/drawing/2014/main" id="{00000000-0008-0000-0800-000021000000}"/>
            </a:ext>
          </a:extLst>
        </xdr:cNvPr>
        <xdr:cNvSpPr/>
      </xdr:nvSpPr>
      <xdr:spPr>
        <a:xfrm>
          <a:off x="12752293" y="2700616"/>
          <a:ext cx="2173942" cy="302560"/>
        </a:xfrm>
        <a:prstGeom prst="borderCallout1">
          <a:avLst>
            <a:gd name="adj1" fmla="val 55195"/>
            <a:gd name="adj2" fmla="val 509"/>
            <a:gd name="adj3" fmla="val 52847"/>
            <a:gd name="adj4" fmla="val -386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NE1</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は初期時は</a:t>
          </a:r>
          <a:r>
            <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0000h</a:t>
          </a:r>
          <a:r>
            <a:rPr kumimoji="1" lang="ja-JP" altLang="en-US"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rPr>
            <a:t>の為</a:t>
          </a:r>
          <a:endParaRPr kumimoji="1" lang="en-US" altLang="ja-JP" sz="1200" b="1">
            <a:solidFill>
              <a:schemeClr val="tx1"/>
            </a:solidFill>
            <a:latin typeface="ＭＳ Ｐゴシック" panose="020B0600070205080204" pitchFamily="50" charset="-128"/>
            <a:ea typeface="ＭＳ Ｐゴシック" panose="020B0600070205080204" pitchFamily="50" charset="-128"/>
            <a:cs typeface="Meiryo UI" panose="020B0604030504040204" pitchFamily="50" charset="-128"/>
          </a:endParaRPr>
        </a:p>
      </xdr:txBody>
    </xdr:sp>
    <xdr:clientData/>
  </xdr:twoCellAnchor>
  <xdr:twoCellAnchor>
    <xdr:from>
      <xdr:col>1</xdr:col>
      <xdr:colOff>2766652</xdr:colOff>
      <xdr:row>63</xdr:row>
      <xdr:rowOff>120073</xdr:rowOff>
    </xdr:from>
    <xdr:to>
      <xdr:col>3</xdr:col>
      <xdr:colOff>666991</xdr:colOff>
      <xdr:row>73</xdr:row>
      <xdr:rowOff>55228</xdr:rowOff>
    </xdr:to>
    <xdr:cxnSp macro="">
      <xdr:nvCxnSpPr>
        <xdr:cNvPr id="58" name="曲線コネクタ 57">
          <a:extLst>
            <a:ext uri="{FF2B5EF4-FFF2-40B4-BE49-F238E27FC236}">
              <a16:creationId xmlns:a16="http://schemas.microsoft.com/office/drawing/2014/main" id="{00000000-0008-0000-0800-00003A000000}"/>
            </a:ext>
          </a:extLst>
        </xdr:cNvPr>
        <xdr:cNvCxnSpPr>
          <a:stCxn id="15" idx="0"/>
          <a:endCxn id="12" idx="3"/>
        </xdr:cNvCxnSpPr>
      </xdr:nvCxnSpPr>
      <xdr:spPr>
        <a:xfrm rot="16200000" flipV="1">
          <a:off x="4311469" y="11243506"/>
          <a:ext cx="1649655" cy="3367689"/>
        </a:xfrm>
        <a:prstGeom prst="curvedConnector2">
          <a:avLst/>
        </a:prstGeom>
        <a:ln>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2</xdr:col>
      <xdr:colOff>70593</xdr:colOff>
      <xdr:row>64</xdr:row>
      <xdr:rowOff>96372</xdr:rowOff>
    </xdr:from>
    <xdr:to>
      <xdr:col>2</xdr:col>
      <xdr:colOff>1578347</xdr:colOff>
      <xdr:row>68</xdr:row>
      <xdr:rowOff>28575</xdr:rowOff>
    </xdr:to>
    <xdr:sp macro="" textlink="">
      <xdr:nvSpPr>
        <xdr:cNvPr id="61" name="テキスト ボックス 60">
          <a:extLst>
            <a:ext uri="{FF2B5EF4-FFF2-40B4-BE49-F238E27FC236}">
              <a16:creationId xmlns:a16="http://schemas.microsoft.com/office/drawing/2014/main" id="{00000000-0008-0000-0800-00003D000000}"/>
            </a:ext>
          </a:extLst>
        </xdr:cNvPr>
        <xdr:cNvSpPr txBox="1"/>
      </xdr:nvSpPr>
      <xdr:spPr>
        <a:xfrm>
          <a:off x="4404468" y="12288372"/>
          <a:ext cx="1507754" cy="6180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dk1"/>
              </a:solidFill>
              <a:effectLst/>
              <a:latin typeface="+mn-lt"/>
              <a:ea typeface="+mn-ea"/>
              <a:cs typeface="+mn-cs"/>
            </a:rPr>
            <a:t>RPM_LO</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MOPSINH=0b</a:t>
          </a:r>
          <a:r>
            <a:rPr kumimoji="1" lang="ja-JP" altLang="ja-JP" sz="1100">
              <a:solidFill>
                <a:schemeClr val="dk1"/>
              </a:solidFill>
              <a:effectLst/>
              <a:latin typeface="+mn-lt"/>
              <a:ea typeface="+mn-ea"/>
              <a:cs typeface="+mn-cs"/>
            </a:rPr>
            <a:t>      </a:t>
          </a:r>
          <a:r>
            <a:rPr kumimoji="1" lang="en-US" altLang="ja-JP" sz="1100">
              <a:solidFill>
                <a:schemeClr val="dk1"/>
              </a:solidFill>
              <a:effectLst/>
              <a:latin typeface="+mn-lt"/>
              <a:ea typeface="+mn-ea"/>
              <a:cs typeface="+mn-cs"/>
            </a:rPr>
            <a:t>AND</a:t>
          </a:r>
          <a:r>
            <a:rPr kumimoji="1" lang="ja-JP" altLang="ja-JP" sz="1100">
              <a:solidFill>
                <a:schemeClr val="dk1"/>
              </a:solidFill>
              <a:effectLst/>
              <a:latin typeface="+mn-lt"/>
              <a:ea typeface="+mn-ea"/>
              <a:cs typeface="+mn-cs"/>
            </a:rPr>
            <a:t> </a:t>
          </a:r>
          <a:br>
            <a:rPr kumimoji="1" lang="en-US" altLang="ja-JP" sz="1100">
              <a:solidFill>
                <a:schemeClr val="dk1"/>
              </a:solidFill>
              <a:effectLst/>
              <a:latin typeface="+mn-lt"/>
              <a:ea typeface="+mn-ea"/>
              <a:cs typeface="+mn-cs"/>
            </a:rPr>
          </a:br>
          <a:r>
            <a:rPr kumimoji="1" lang="en-US" altLang="ja-JP" sz="1100">
              <a:solidFill>
                <a:schemeClr val="dk1"/>
              </a:solidFill>
              <a:effectLst/>
              <a:latin typeface="+mn-lt"/>
              <a:ea typeface="+mn-ea"/>
              <a:cs typeface="+mn-cs"/>
            </a:rPr>
            <a:t>OPLMPMSK=0b</a:t>
          </a:r>
          <a:endParaRPr kumimoji="1" lang="en-US" altLang="ja-JP" sz="1100">
            <a:solidFill>
              <a:srgbClr val="FF0000"/>
            </a:solidFill>
          </a:endParaRPr>
        </a:p>
      </xdr:txBody>
    </xdr:sp>
    <xdr:clientData/>
  </xdr:twoCellAnchor>
  <xdr:twoCellAnchor>
    <xdr:from>
      <xdr:col>1</xdr:col>
      <xdr:colOff>2207557</xdr:colOff>
      <xdr:row>78</xdr:row>
      <xdr:rowOff>156885</xdr:rowOff>
    </xdr:from>
    <xdr:to>
      <xdr:col>1</xdr:col>
      <xdr:colOff>3328147</xdr:colOff>
      <xdr:row>81</xdr:row>
      <xdr:rowOff>123264</xdr:rowOff>
    </xdr:to>
    <xdr:sp macro="" textlink="">
      <xdr:nvSpPr>
        <xdr:cNvPr id="42" name="テキスト ボックス 41">
          <a:extLst>
            <a:ext uri="{FF2B5EF4-FFF2-40B4-BE49-F238E27FC236}">
              <a16:creationId xmlns:a16="http://schemas.microsoft.com/office/drawing/2014/main" id="{00000000-0008-0000-0800-00002A000000}"/>
            </a:ext>
          </a:extLst>
        </xdr:cNvPr>
        <xdr:cNvSpPr txBox="1"/>
      </xdr:nvSpPr>
      <xdr:spPr>
        <a:xfrm>
          <a:off x="2891116" y="14612473"/>
          <a:ext cx="1120590" cy="4706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OP_SW=INACT</a:t>
          </a:r>
        </a:p>
      </xdr:txBody>
    </xdr:sp>
    <xdr:clientData/>
  </xdr:twoCellAnchor>
  <xdr:twoCellAnchor>
    <xdr:from>
      <xdr:col>2</xdr:col>
      <xdr:colOff>223116</xdr:colOff>
      <xdr:row>46</xdr:row>
      <xdr:rowOff>106136</xdr:rowOff>
    </xdr:from>
    <xdr:to>
      <xdr:col>4</xdr:col>
      <xdr:colOff>1716098</xdr:colOff>
      <xdr:row>63</xdr:row>
      <xdr:rowOff>64045</xdr:rowOff>
    </xdr:to>
    <xdr:cxnSp macro="">
      <xdr:nvCxnSpPr>
        <xdr:cNvPr id="36" name="曲線コネクタ 35">
          <a:extLst>
            <a:ext uri="{FF2B5EF4-FFF2-40B4-BE49-F238E27FC236}">
              <a16:creationId xmlns:a16="http://schemas.microsoft.com/office/drawing/2014/main" id="{00000000-0008-0000-0800-000024000000}"/>
            </a:ext>
          </a:extLst>
        </xdr:cNvPr>
        <xdr:cNvCxnSpPr>
          <a:stCxn id="6" idx="0"/>
          <a:endCxn id="16" idx="3"/>
        </xdr:cNvCxnSpPr>
      </xdr:nvCxnSpPr>
      <xdr:spPr>
        <a:xfrm rot="16200000" flipH="1">
          <a:off x="5705528" y="8026759"/>
          <a:ext cx="3210016" cy="5520697"/>
        </a:xfrm>
        <a:prstGeom prst="curvedConnector4">
          <a:avLst>
            <a:gd name="adj1" fmla="val -64771"/>
            <a:gd name="adj2" fmla="val 143577"/>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5</xdr:col>
      <xdr:colOff>1373039</xdr:colOff>
      <xdr:row>49</xdr:row>
      <xdr:rowOff>117984</xdr:rowOff>
    </xdr:from>
    <xdr:to>
      <xdr:col>6</xdr:col>
      <xdr:colOff>1007249</xdr:colOff>
      <xdr:row>52</xdr:row>
      <xdr:rowOff>84364</xdr:rowOff>
    </xdr:to>
    <xdr:sp macro="" textlink="">
      <xdr:nvSpPr>
        <xdr:cNvPr id="41" name="テキスト ボックス 40">
          <a:extLst>
            <a:ext uri="{FF2B5EF4-FFF2-40B4-BE49-F238E27FC236}">
              <a16:creationId xmlns:a16="http://schemas.microsoft.com/office/drawing/2014/main" id="{00000000-0008-0000-0800-000029000000}"/>
            </a:ext>
          </a:extLst>
        </xdr:cNvPr>
        <xdr:cNvSpPr txBox="1"/>
      </xdr:nvSpPr>
      <xdr:spPr>
        <a:xfrm>
          <a:off x="11932182" y="9765448"/>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twoCellAnchor>
    <xdr:from>
      <xdr:col>2</xdr:col>
      <xdr:colOff>223116</xdr:colOff>
      <xdr:row>46</xdr:row>
      <xdr:rowOff>106136</xdr:rowOff>
    </xdr:from>
    <xdr:to>
      <xdr:col>3</xdr:col>
      <xdr:colOff>664947</xdr:colOff>
      <xdr:row>79</xdr:row>
      <xdr:rowOff>50449</xdr:rowOff>
    </xdr:to>
    <xdr:cxnSp macro="">
      <xdr:nvCxnSpPr>
        <xdr:cNvPr id="43" name="曲線コネクタ 42">
          <a:extLst>
            <a:ext uri="{FF2B5EF4-FFF2-40B4-BE49-F238E27FC236}">
              <a16:creationId xmlns:a16="http://schemas.microsoft.com/office/drawing/2014/main" id="{00000000-0008-0000-0800-00002B000000}"/>
            </a:ext>
          </a:extLst>
        </xdr:cNvPr>
        <xdr:cNvCxnSpPr>
          <a:stCxn id="6" idx="0"/>
          <a:endCxn id="15" idx="2"/>
        </xdr:cNvCxnSpPr>
      </xdr:nvCxnSpPr>
      <xdr:spPr>
        <a:xfrm rot="16200000" flipH="1">
          <a:off x="2587786" y="11144501"/>
          <a:ext cx="6189992" cy="2265189"/>
        </a:xfrm>
        <a:prstGeom prst="curvedConnector5">
          <a:avLst>
            <a:gd name="adj1" fmla="val -42602"/>
            <a:gd name="adj2" fmla="val 398171"/>
            <a:gd name="adj3" fmla="val 101934"/>
          </a:avLst>
        </a:prstGeom>
        <a:ln>
          <a:solidFill>
            <a:srgbClr val="00B050"/>
          </a:solidFill>
          <a:headEnd type="arrow"/>
          <a:tailEnd type="none"/>
        </a:ln>
      </xdr:spPr>
      <xdr:style>
        <a:lnRef idx="3">
          <a:schemeClr val="accent1"/>
        </a:lnRef>
        <a:fillRef idx="0">
          <a:schemeClr val="accent1"/>
        </a:fillRef>
        <a:effectRef idx="2">
          <a:schemeClr val="accent1"/>
        </a:effectRef>
        <a:fontRef idx="minor">
          <a:schemeClr val="tx1"/>
        </a:fontRef>
      </xdr:style>
    </xdr:cxnSp>
    <xdr:clientData/>
  </xdr:twoCellAnchor>
  <xdr:twoCellAnchor>
    <xdr:from>
      <xdr:col>6</xdr:col>
      <xdr:colOff>967547</xdr:colOff>
      <xdr:row>55</xdr:row>
      <xdr:rowOff>188741</xdr:rowOff>
    </xdr:from>
    <xdr:to>
      <xdr:col>7</xdr:col>
      <xdr:colOff>833077</xdr:colOff>
      <xdr:row>58</xdr:row>
      <xdr:rowOff>141514</xdr:rowOff>
    </xdr:to>
    <xdr:sp macro="" textlink="">
      <xdr:nvSpPr>
        <xdr:cNvPr id="49" name="テキスト ボックス 48">
          <a:extLst>
            <a:ext uri="{FF2B5EF4-FFF2-40B4-BE49-F238E27FC236}">
              <a16:creationId xmlns:a16="http://schemas.microsoft.com/office/drawing/2014/main" id="{00000000-0008-0000-0800-000031000000}"/>
            </a:ext>
          </a:extLst>
        </xdr:cNvPr>
        <xdr:cNvSpPr txBox="1"/>
      </xdr:nvSpPr>
      <xdr:spPr>
        <a:xfrm>
          <a:off x="13009868" y="10979205"/>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twoCellAnchor>
    <xdr:from>
      <xdr:col>1</xdr:col>
      <xdr:colOff>630090</xdr:colOff>
      <xdr:row>49</xdr:row>
      <xdr:rowOff>82605</xdr:rowOff>
    </xdr:from>
    <xdr:to>
      <xdr:col>1</xdr:col>
      <xdr:colOff>1747478</xdr:colOff>
      <xdr:row>52</xdr:row>
      <xdr:rowOff>48985</xdr:rowOff>
    </xdr:to>
    <xdr:sp macro="" textlink="">
      <xdr:nvSpPr>
        <xdr:cNvPr id="55" name="テキスト ボックス 54">
          <a:extLst>
            <a:ext uri="{FF2B5EF4-FFF2-40B4-BE49-F238E27FC236}">
              <a16:creationId xmlns:a16="http://schemas.microsoft.com/office/drawing/2014/main" id="{00000000-0008-0000-0800-000037000000}"/>
            </a:ext>
          </a:extLst>
        </xdr:cNvPr>
        <xdr:cNvSpPr txBox="1"/>
      </xdr:nvSpPr>
      <xdr:spPr>
        <a:xfrm>
          <a:off x="1310447" y="9730069"/>
          <a:ext cx="1117388" cy="537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IGP_PDC=</a:t>
          </a:r>
          <a:r>
            <a:rPr kumimoji="1" lang="ja-JP" altLang="en-US" sz="1100">
              <a:solidFill>
                <a:sysClr val="windowText" lastClr="000000"/>
              </a:solidFill>
            </a:rPr>
            <a:t>終了</a:t>
          </a:r>
          <a:endParaRPr kumimoji="1" lang="en-US" altLang="ja-JP" sz="1100">
            <a:solidFill>
              <a:sysClr val="windowText" lastClr="000000"/>
            </a:solidFill>
          </a:endParaRPr>
        </a:p>
      </xdr:txBody>
    </xdr:sp>
    <xdr:clientData/>
  </xdr:twoCellAnchor>
  <xdr:twoCellAnchor>
    <xdr:from>
      <xdr:col>6</xdr:col>
      <xdr:colOff>268938</xdr:colOff>
      <xdr:row>5</xdr:row>
      <xdr:rowOff>145674</xdr:rowOff>
    </xdr:from>
    <xdr:to>
      <xdr:col>9</xdr:col>
      <xdr:colOff>156882</xdr:colOff>
      <xdr:row>7</xdr:row>
      <xdr:rowOff>448235</xdr:rowOff>
    </xdr:to>
    <xdr:sp macro="" textlink="">
      <xdr:nvSpPr>
        <xdr:cNvPr id="4" name="線吹き出し 1 (枠付き) 32">
          <a:extLst>
            <a:ext uri="{FF2B5EF4-FFF2-40B4-BE49-F238E27FC236}">
              <a16:creationId xmlns:a16="http://schemas.microsoft.com/office/drawing/2014/main" id="{AEFEB84A-DAA0-158B-8E82-C134F5F6E569}"/>
            </a:ext>
          </a:extLst>
        </xdr:cNvPr>
        <xdr:cNvSpPr/>
      </xdr:nvSpPr>
      <xdr:spPr>
        <a:xfrm>
          <a:off x="12315262" y="1008527"/>
          <a:ext cx="3529855" cy="818032"/>
        </a:xfrm>
        <a:prstGeom prst="borderCallout1">
          <a:avLst>
            <a:gd name="adj1" fmla="val 55195"/>
            <a:gd name="adj2" fmla="val 509"/>
            <a:gd name="adj3" fmla="val 52847"/>
            <a:gd name="adj4" fmla="val -3861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rPr>
            <a:t>RPM_UNK(0)</a:t>
          </a:r>
          <a:r>
            <a:rPr kumimoji="1" lang="ja-JP" altLang="en-US" sz="1200" b="0">
              <a:solidFill>
                <a:schemeClr val="tx1"/>
              </a:solidFill>
              <a:latin typeface="Tahoma" panose="020B0604030504040204" pitchFamily="34" charset="0"/>
              <a:ea typeface="+mn-ea"/>
              <a:cs typeface="Tahoma" panose="020B0604030504040204" pitchFamily="34" charset="0"/>
            </a:rPr>
            <a:t>：</a:t>
          </a:r>
          <a:r>
            <a:rPr kumimoji="1" lang="en-US" altLang="ja-JP" sz="1200" b="0">
              <a:solidFill>
                <a:schemeClr val="tx1"/>
              </a:solidFill>
              <a:latin typeface="Tahoma" panose="020B0604030504040204" pitchFamily="34" charset="0"/>
              <a:ea typeface="+mn-ea"/>
              <a:cs typeface="Tahoma" panose="020B0604030504040204" pitchFamily="34" charset="0"/>
            </a:rPr>
            <a:t>ALERT_P_OILPRE_RPM_UNK</a:t>
          </a:r>
          <a:endPar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endParaRPr>
        </a:p>
        <a:p>
          <a:pPr algn="l"/>
          <a:r>
            <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rPr>
            <a:t>RPM_LO(1)</a:t>
          </a:r>
          <a:r>
            <a:rPr kumimoji="1" lang="ja-JP" altLang="en-US" sz="1200" b="0">
              <a:solidFill>
                <a:schemeClr val="tx1"/>
              </a:solidFill>
              <a:latin typeface="Tahoma" panose="020B0604030504040204" pitchFamily="34" charset="0"/>
              <a:ea typeface="+mn-ea"/>
              <a:cs typeface="Tahoma" panose="020B0604030504040204" pitchFamily="34" charset="0"/>
            </a:rPr>
            <a:t>：</a:t>
          </a:r>
          <a:r>
            <a:rPr kumimoji="1" lang="en-US" altLang="ja-JP" sz="1200" b="0">
              <a:solidFill>
                <a:schemeClr val="tx1"/>
              </a:solidFill>
              <a:latin typeface="Tahoma" panose="020B0604030504040204" pitchFamily="34" charset="0"/>
              <a:ea typeface="+mn-ea"/>
              <a:cs typeface="Tahoma" panose="020B0604030504040204" pitchFamily="34" charset="0"/>
            </a:rPr>
            <a:t>ALERT_P_OILPRE_RPM_LO</a:t>
          </a:r>
          <a:endPar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endParaRPr>
        </a:p>
        <a:p>
          <a:pPr algn="l"/>
          <a:r>
            <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rPr>
            <a:t>RPM_HI(2)</a:t>
          </a:r>
          <a:r>
            <a:rPr kumimoji="1" lang="ja-JP" altLang="en-US" sz="1200" b="0">
              <a:solidFill>
                <a:schemeClr val="tx1"/>
              </a:solidFill>
              <a:latin typeface="Tahoma" panose="020B0604030504040204" pitchFamily="34" charset="0"/>
              <a:ea typeface="+mn-ea"/>
              <a:cs typeface="Tahoma" panose="020B0604030504040204" pitchFamily="34" charset="0"/>
            </a:rPr>
            <a:t>：</a:t>
          </a:r>
          <a:r>
            <a:rPr kumimoji="1" lang="en-US" altLang="ja-JP" sz="1200" b="0">
              <a:solidFill>
                <a:schemeClr val="tx1"/>
              </a:solidFill>
              <a:latin typeface="Tahoma" panose="020B0604030504040204" pitchFamily="34" charset="0"/>
              <a:ea typeface="+mn-ea"/>
              <a:cs typeface="Tahoma" panose="020B0604030504040204" pitchFamily="34" charset="0"/>
            </a:rPr>
            <a:t>ALERT_P_OILPRE_RPM_HI</a:t>
          </a:r>
          <a:endParaRPr kumimoji="1" lang="en-US" altLang="ja-JP" sz="1200" b="0">
            <a:solidFill>
              <a:schemeClr val="tx1"/>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efreshError="1"/>
      <sheetData sheetId="33" refreshError="1"/>
      <sheetData sheetId="34" refreshError="1"/>
      <sheetData sheetId="35">
        <row r="1">
          <cell r="B1" t="str">
            <v>1</v>
          </cell>
        </row>
      </sheetData>
      <sheetData sheetId="36" refreshError="1"/>
      <sheetData sheetId="37"/>
      <sheetData sheetId="38"/>
      <sheetData sheetId="39"/>
      <sheetData sheetId="40"/>
      <sheetData sheetId="41">
        <row r="1">
          <cell r="B1" t="str">
            <v>1</v>
          </cell>
        </row>
      </sheetData>
      <sheetData sheetId="42">
        <row r="1">
          <cell r="B1" t="str">
            <v>1</v>
          </cell>
        </row>
      </sheetData>
      <sheetData sheetId="43">
        <row r="1">
          <cell r="B1" t="str">
            <v>1</v>
          </cell>
        </row>
      </sheetData>
      <sheetData sheetId="44" refreshError="1"/>
      <sheetData sheetId="45" refreshError="1"/>
      <sheetData sheetId="46">
        <row r="1">
          <cell r="B1" t="str">
            <v>1</v>
          </cell>
        </row>
      </sheetData>
      <sheetData sheetId="47" refreshError="1"/>
      <sheetData sheetId="48"/>
      <sheetData sheetId="49" refreshError="1"/>
      <sheetData sheetId="50" refreshError="1"/>
      <sheetData sheetId="51"/>
      <sheetData sheetId="52" refreshError="1"/>
      <sheetData sheetId="53"/>
      <sheetData sheetId="54" refreshError="1"/>
      <sheetData sheetId="55" refreshError="1"/>
      <sheetData sheetId="56" refreshError="1"/>
      <sheetData sheetId="57" refreshError="1"/>
      <sheetData sheetId="58" refreshError="1"/>
      <sheetData sheetId="59"/>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181E8-6949-430F-9CCE-B358A89B13F7}">
  <sheetPr>
    <tabColor theme="5"/>
  </sheetPr>
  <dimension ref="C1:AM57"/>
  <sheetViews>
    <sheetView showGridLines="0" tabSelected="1" view="pageBreakPreview" zoomScale="85" zoomScaleNormal="100" zoomScaleSheetLayoutView="85" workbookViewId="0">
      <selection activeCell="W21" sqref="W21"/>
    </sheetView>
  </sheetViews>
  <sheetFormatPr defaultColWidth="8.75" defaultRowHeight="15.75"/>
  <cols>
    <col min="1" max="52" width="2.25" style="352" customWidth="1"/>
    <col min="53" max="16384" width="8.75" style="352"/>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353"/>
    </row>
    <row r="11" spans="6:20" ht="13.15" customHeight="1"/>
    <row r="12" spans="6:20" ht="13.15" customHeight="1"/>
    <row r="13" spans="6:20" ht="13.15" customHeight="1">
      <c r="T13" s="354" t="str">
        <f ca="1">MID(CELL("filename",A1),FIND("[",CELL("filename",A1))+1,FIND("]",CELL("filename",A1))-FIND("[",CELL("filename",A1))-1)</f>
        <v>alert_P_OILPRE-CSTD-0-05-A-C0.xlsx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355"/>
      <c r="V32" s="355"/>
    </row>
    <row r="33" spans="3:39" ht="13.15" customHeight="1">
      <c r="M33" s="356"/>
      <c r="N33" s="356"/>
      <c r="O33" s="356"/>
      <c r="P33" s="356"/>
      <c r="Q33" s="356"/>
      <c r="AF33" s="356"/>
      <c r="AG33" s="356"/>
      <c r="AH33" s="356"/>
      <c r="AI33" s="356"/>
      <c r="AJ33" s="356"/>
    </row>
    <row r="34" spans="3:39" ht="13.15" customHeight="1">
      <c r="Y34" s="355" t="s">
        <v>561</v>
      </c>
    </row>
    <row r="35" spans="3:39" ht="13.15" customHeight="1">
      <c r="Y35" s="368" t="s">
        <v>562</v>
      </c>
      <c r="Z35" s="369"/>
      <c r="AA35" s="369"/>
      <c r="AB35" s="369"/>
      <c r="AC35" s="370"/>
      <c r="AD35" s="368" t="s">
        <v>563</v>
      </c>
      <c r="AE35" s="369"/>
      <c r="AF35" s="369"/>
      <c r="AG35" s="369"/>
      <c r="AH35" s="370"/>
      <c r="AI35" s="368" t="s">
        <v>564</v>
      </c>
      <c r="AJ35" s="369"/>
      <c r="AK35" s="369"/>
      <c r="AL35" s="369"/>
      <c r="AM35" s="370"/>
    </row>
    <row r="36" spans="3:39" ht="13.15" customHeight="1">
      <c r="D36" s="356"/>
      <c r="E36" s="357"/>
      <c r="F36" s="356"/>
      <c r="G36" s="356"/>
      <c r="I36" s="356"/>
      <c r="J36" s="357"/>
      <c r="K36" s="356"/>
      <c r="L36" s="356"/>
      <c r="M36" s="356"/>
      <c r="N36" s="356"/>
      <c r="O36" s="357"/>
      <c r="P36" s="356"/>
      <c r="Q36" s="356"/>
      <c r="W36" s="356"/>
      <c r="X36" s="357"/>
      <c r="Y36" s="358"/>
      <c r="Z36" s="359"/>
      <c r="AA36" s="359"/>
      <c r="AB36" s="359"/>
      <c r="AC36" s="360"/>
      <c r="AD36" s="358"/>
      <c r="AE36" s="359"/>
      <c r="AF36" s="359"/>
      <c r="AG36" s="359"/>
      <c r="AH36" s="360"/>
      <c r="AI36" s="358"/>
      <c r="AJ36" s="359"/>
      <c r="AK36" s="359"/>
      <c r="AL36" s="359"/>
      <c r="AM36" s="360"/>
    </row>
    <row r="37" spans="3:39" ht="13.15" customHeight="1">
      <c r="Y37" s="361"/>
      <c r="AC37" s="362"/>
      <c r="AD37" s="361"/>
      <c r="AH37" s="362"/>
      <c r="AI37" s="361"/>
      <c r="AM37" s="362"/>
    </row>
    <row r="38" spans="3:39" ht="13.15" customHeight="1">
      <c r="Y38" s="361"/>
      <c r="Z38" s="356"/>
      <c r="AA38" s="357" t="s">
        <v>565</v>
      </c>
      <c r="AB38" s="356"/>
      <c r="AC38" s="363"/>
      <c r="AD38" s="361"/>
      <c r="AE38" s="356"/>
      <c r="AF38" s="357" t="s">
        <v>566</v>
      </c>
      <c r="AG38" s="356"/>
      <c r="AH38" s="363"/>
      <c r="AI38" s="364"/>
      <c r="AJ38" s="356"/>
      <c r="AK38" s="357" t="s">
        <v>567</v>
      </c>
      <c r="AL38" s="356"/>
      <c r="AM38" s="363"/>
    </row>
    <row r="39" spans="3:39" ht="13.15" customHeight="1">
      <c r="Y39" s="361"/>
      <c r="AC39" s="362"/>
      <c r="AD39" s="361"/>
      <c r="AH39" s="362"/>
      <c r="AI39" s="361"/>
      <c r="AM39" s="362"/>
    </row>
    <row r="40" spans="3:39" ht="13.15" customHeight="1">
      <c r="C40" s="355"/>
      <c r="V40" s="355"/>
      <c r="Y40" s="365"/>
      <c r="Z40" s="366"/>
      <c r="AA40" s="366"/>
      <c r="AB40" s="366"/>
      <c r="AC40" s="367"/>
      <c r="AD40" s="365"/>
      <c r="AE40" s="366"/>
      <c r="AF40" s="366"/>
      <c r="AG40" s="366"/>
      <c r="AH40" s="367"/>
      <c r="AI40" s="365"/>
      <c r="AJ40" s="366"/>
      <c r="AK40" s="366"/>
      <c r="AL40" s="366"/>
      <c r="AM40" s="367"/>
    </row>
    <row r="41" spans="3:39" ht="13.15" customHeight="1"/>
    <row r="42" spans="3:39" ht="13.15" customHeight="1">
      <c r="Y42" s="355" t="s">
        <v>568</v>
      </c>
    </row>
    <row r="43" spans="3:39" ht="13.15" customHeight="1">
      <c r="Y43" s="368" t="s">
        <v>562</v>
      </c>
      <c r="Z43" s="369"/>
      <c r="AA43" s="369"/>
      <c r="AB43" s="369"/>
      <c r="AC43" s="370"/>
      <c r="AD43" s="368" t="s">
        <v>563</v>
      </c>
      <c r="AE43" s="369"/>
      <c r="AF43" s="369"/>
      <c r="AG43" s="369"/>
      <c r="AH43" s="370"/>
      <c r="AI43" s="368" t="s">
        <v>564</v>
      </c>
      <c r="AJ43" s="369"/>
      <c r="AK43" s="369"/>
      <c r="AL43" s="369"/>
      <c r="AM43" s="370"/>
    </row>
    <row r="44" spans="3:39" ht="13.15" customHeight="1">
      <c r="D44" s="356"/>
      <c r="E44" s="357"/>
      <c r="F44" s="356"/>
      <c r="G44" s="356"/>
      <c r="H44" s="356"/>
      <c r="I44" s="356"/>
      <c r="J44" s="357"/>
      <c r="K44" s="356"/>
      <c r="L44" s="356"/>
      <c r="M44" s="356"/>
      <c r="N44" s="356"/>
      <c r="O44" s="357"/>
      <c r="P44" s="356"/>
      <c r="Q44" s="356"/>
      <c r="W44" s="356"/>
      <c r="X44" s="357"/>
      <c r="Y44" s="358"/>
      <c r="Z44" s="359"/>
      <c r="AA44" s="359"/>
      <c r="AB44" s="359"/>
      <c r="AC44" s="360"/>
      <c r="AD44" s="359"/>
      <c r="AE44" s="359"/>
      <c r="AF44" s="359"/>
      <c r="AG44" s="359"/>
      <c r="AH44" s="360"/>
      <c r="AI44" s="358"/>
      <c r="AJ44" s="359"/>
      <c r="AK44" s="359"/>
      <c r="AL44" s="359"/>
      <c r="AM44" s="360"/>
    </row>
    <row r="45" spans="3:39" ht="13.15" customHeight="1">
      <c r="Y45" s="361"/>
      <c r="AC45" s="362"/>
      <c r="AH45" s="362"/>
      <c r="AI45" s="361"/>
      <c r="AM45" s="362"/>
    </row>
    <row r="46" spans="3:39" ht="13.15" customHeight="1">
      <c r="Y46" s="361"/>
      <c r="Z46" s="356"/>
      <c r="AA46" s="357" t="s">
        <v>569</v>
      </c>
      <c r="AB46" s="356"/>
      <c r="AC46" s="363"/>
      <c r="AD46" s="356"/>
      <c r="AE46" s="356"/>
      <c r="AF46" s="357" t="s">
        <v>570</v>
      </c>
      <c r="AG46" s="356"/>
      <c r="AH46" s="363"/>
      <c r="AI46" s="364"/>
      <c r="AJ46" s="356"/>
      <c r="AK46" s="357" t="s">
        <v>571</v>
      </c>
      <c r="AL46" s="356"/>
      <c r="AM46" s="363"/>
    </row>
    <row r="47" spans="3:39" ht="13.15" customHeight="1">
      <c r="Y47" s="361"/>
      <c r="AC47" s="362"/>
      <c r="AH47" s="362"/>
      <c r="AI47" s="361"/>
      <c r="AM47" s="362"/>
    </row>
    <row r="48" spans="3:39" ht="13.15" customHeight="1">
      <c r="C48" s="355"/>
      <c r="V48" s="355"/>
      <c r="Y48" s="365"/>
      <c r="Z48" s="366"/>
      <c r="AA48" s="366"/>
      <c r="AB48" s="366"/>
      <c r="AC48" s="367"/>
      <c r="AD48" s="366"/>
      <c r="AE48" s="366"/>
      <c r="AF48" s="366"/>
      <c r="AG48" s="366"/>
      <c r="AH48" s="367"/>
      <c r="AI48" s="365"/>
      <c r="AJ48" s="366"/>
      <c r="AK48" s="366"/>
      <c r="AL48" s="366"/>
      <c r="AM48" s="367"/>
    </row>
    <row r="49" spans="4:39" ht="13.15" customHeight="1"/>
    <row r="50" spans="4:39" ht="13.15" customHeight="1">
      <c r="Y50" s="130" t="s">
        <v>572</v>
      </c>
    </row>
    <row r="51" spans="4:39" ht="13.15" customHeight="1">
      <c r="Y51" s="368" t="s">
        <v>562</v>
      </c>
      <c r="Z51" s="369"/>
      <c r="AA51" s="369"/>
      <c r="AB51" s="369"/>
      <c r="AC51" s="370"/>
      <c r="AD51" s="368" t="s">
        <v>563</v>
      </c>
      <c r="AE51" s="369"/>
      <c r="AF51" s="369"/>
      <c r="AG51" s="369"/>
      <c r="AH51" s="370"/>
      <c r="AI51" s="368" t="s">
        <v>564</v>
      </c>
      <c r="AJ51" s="369"/>
      <c r="AK51" s="369"/>
      <c r="AL51" s="369"/>
      <c r="AM51" s="370"/>
    </row>
    <row r="52" spans="4:39" ht="13.15" customHeight="1">
      <c r="D52" s="356"/>
      <c r="E52" s="357"/>
      <c r="F52" s="356"/>
      <c r="G52" s="356"/>
      <c r="H52" s="356"/>
      <c r="I52" s="356"/>
      <c r="J52" s="357"/>
      <c r="K52" s="356"/>
      <c r="L52" s="356"/>
      <c r="M52" s="356"/>
      <c r="N52" s="356"/>
      <c r="O52" s="357"/>
      <c r="P52" s="356"/>
      <c r="Q52" s="356"/>
      <c r="W52" s="356"/>
      <c r="X52" s="357"/>
      <c r="Y52" s="358"/>
      <c r="Z52" s="359"/>
      <c r="AA52" s="359"/>
      <c r="AB52" s="359"/>
      <c r="AC52" s="360"/>
      <c r="AD52" s="359"/>
      <c r="AE52" s="359"/>
      <c r="AF52" s="359"/>
      <c r="AG52" s="359"/>
      <c r="AH52" s="360"/>
      <c r="AI52" s="358"/>
      <c r="AJ52" s="359"/>
      <c r="AK52" s="359"/>
      <c r="AL52" s="359"/>
      <c r="AM52" s="360"/>
    </row>
    <row r="53" spans="4:39" ht="13.15" customHeight="1">
      <c r="Y53" s="361"/>
      <c r="AC53" s="362"/>
      <c r="AH53" s="362"/>
      <c r="AI53" s="361"/>
      <c r="AM53" s="362"/>
    </row>
    <row r="54" spans="4:39" ht="13.15" customHeight="1">
      <c r="Y54" s="361"/>
      <c r="Z54" s="356"/>
      <c r="AA54" s="357" t="s">
        <v>573</v>
      </c>
      <c r="AB54" s="356"/>
      <c r="AC54" s="363"/>
      <c r="AD54" s="356"/>
      <c r="AE54" s="356"/>
      <c r="AF54" s="357" t="s">
        <v>574</v>
      </c>
      <c r="AG54" s="356"/>
      <c r="AH54" s="363"/>
      <c r="AI54" s="364"/>
      <c r="AJ54" s="356"/>
      <c r="AK54" s="357" t="s">
        <v>567</v>
      </c>
      <c r="AL54" s="356"/>
      <c r="AM54" s="363"/>
    </row>
    <row r="55" spans="4:39" ht="13.15" customHeight="1">
      <c r="Y55" s="361"/>
      <c r="AC55" s="362"/>
      <c r="AH55" s="362"/>
      <c r="AI55" s="361"/>
      <c r="AM55" s="362"/>
    </row>
    <row r="56" spans="4:39" ht="13.15" customHeight="1">
      <c r="Y56" s="365"/>
      <c r="Z56" s="366"/>
      <c r="AA56" s="366"/>
      <c r="AB56" s="366"/>
      <c r="AC56" s="367"/>
      <c r="AD56" s="366"/>
      <c r="AE56" s="366"/>
      <c r="AF56" s="366"/>
      <c r="AG56" s="366"/>
      <c r="AH56" s="367"/>
      <c r="AI56" s="365"/>
      <c r="AJ56" s="366"/>
      <c r="AK56" s="366"/>
      <c r="AL56" s="366"/>
      <c r="AM56" s="367"/>
    </row>
    <row r="57" spans="4:39" ht="13.15" customHeight="1">
      <c r="AK57" s="352" t="s">
        <v>341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5"/>
  <sheetViews>
    <sheetView showGridLines="0" zoomScale="85" zoomScaleNormal="85" workbookViewId="0">
      <selection activeCell="E9" sqref="E9"/>
    </sheetView>
  </sheetViews>
  <sheetFormatPr defaultRowHeight="13.5"/>
  <cols>
    <col min="1" max="1" width="4.375" customWidth="1"/>
    <col min="2" max="2" width="9" style="9" hidden="1" customWidth="1"/>
    <col min="4" max="4" width="69.375" customWidth="1"/>
    <col min="5" max="6" width="12.875" customWidth="1"/>
    <col min="7" max="18" width="13.125" hidden="1" customWidth="1"/>
    <col min="19" max="22" width="0" hidden="1" customWidth="1"/>
  </cols>
  <sheetData>
    <row r="2" spans="2:24" ht="25.5" customHeight="1">
      <c r="C2" s="6"/>
      <c r="D2" s="6"/>
      <c r="E2" s="6"/>
      <c r="F2" s="6"/>
      <c r="H2" s="7" t="s">
        <v>13</v>
      </c>
      <c r="I2" s="371" t="s">
        <v>14</v>
      </c>
      <c r="J2" s="371"/>
      <c r="K2" s="371"/>
      <c r="L2" s="371"/>
      <c r="M2" s="371"/>
      <c r="N2" s="371"/>
      <c r="O2" s="371"/>
      <c r="P2" s="371"/>
      <c r="Q2" s="371"/>
      <c r="R2" s="371"/>
    </row>
    <row r="3" spans="2:24" ht="25.5" customHeight="1">
      <c r="C3" s="6"/>
      <c r="D3" s="10" t="str">
        <f ca="1">REPLACE(LEFT(CELL("filename",$B$1),FIND(".xls",CELL("filename",$B$1))-1),1,FIND("[",CELL("filename",$B$1)),)</f>
        <v>alert_P_OILPRE-CSTD-0-05-A-C0</v>
      </c>
      <c r="E3" s="6"/>
      <c r="F3" s="6"/>
      <c r="H3" s="8" t="s">
        <v>163</v>
      </c>
      <c r="I3" s="372" t="s">
        <v>162</v>
      </c>
      <c r="J3" s="373"/>
      <c r="K3" s="373"/>
      <c r="L3" s="373"/>
      <c r="M3" s="373"/>
      <c r="N3" s="373"/>
      <c r="O3" s="373"/>
      <c r="P3" s="373"/>
      <c r="Q3" s="373"/>
      <c r="R3" s="373"/>
    </row>
    <row r="4" spans="2:24" ht="25.5" customHeight="1">
      <c r="C4" s="6"/>
      <c r="D4" s="6"/>
      <c r="E4" s="20" t="str">
        <f>DGET(B8:C16,"Ver.",H4:H5)</f>
        <v>1.3.1</v>
      </c>
      <c r="F4" s="6"/>
      <c r="H4" s="9" t="s">
        <v>15</v>
      </c>
    </row>
    <row r="5" spans="2:24" ht="25.5" customHeight="1">
      <c r="C5" s="6"/>
      <c r="D5" s="6"/>
      <c r="E5" s="6"/>
      <c r="F5" s="6"/>
      <c r="H5" s="11">
        <f>MAX(B9:B16)</f>
        <v>5</v>
      </c>
    </row>
    <row r="6" spans="2:24" ht="14.25" thickBot="1"/>
    <row r="7" spans="2:24">
      <c r="C7" s="376" t="s">
        <v>0</v>
      </c>
      <c r="D7" s="377"/>
      <c r="E7" s="378" t="s">
        <v>2</v>
      </c>
      <c r="F7" s="378"/>
      <c r="G7" s="379" t="s">
        <v>5</v>
      </c>
      <c r="H7" s="379"/>
      <c r="I7" s="379"/>
      <c r="J7" s="379"/>
      <c r="K7" s="379"/>
      <c r="L7" s="379"/>
      <c r="M7" s="380" t="s">
        <v>12</v>
      </c>
      <c r="N7" s="380"/>
      <c r="O7" s="380"/>
      <c r="P7" s="380"/>
      <c r="Q7" s="380"/>
      <c r="R7" s="381"/>
      <c r="S7" s="374" t="s">
        <v>545</v>
      </c>
      <c r="T7" s="374"/>
      <c r="U7" s="374"/>
      <c r="V7" s="374"/>
      <c r="W7" s="374"/>
      <c r="X7" s="375"/>
    </row>
    <row r="8" spans="2:24" ht="27.7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344" t="s">
        <v>11</v>
      </c>
      <c r="S8" s="15" t="s">
        <v>546</v>
      </c>
      <c r="T8" s="15" t="s">
        <v>7</v>
      </c>
      <c r="U8" s="15" t="s">
        <v>8</v>
      </c>
      <c r="V8" s="15" t="s">
        <v>9</v>
      </c>
      <c r="W8" s="15" t="s">
        <v>10</v>
      </c>
      <c r="X8" s="345" t="s">
        <v>11</v>
      </c>
    </row>
    <row r="9" spans="2:24" ht="122.25" thickTop="1">
      <c r="B9" s="9">
        <f>IF(C9=0,0,ROW()-ROW($B$8))</f>
        <v>1</v>
      </c>
      <c r="C9" s="348" t="s">
        <v>547</v>
      </c>
      <c r="D9" s="349" t="s">
        <v>548</v>
      </c>
      <c r="E9" s="349" t="s">
        <v>29</v>
      </c>
      <c r="F9" s="349" t="s">
        <v>542</v>
      </c>
      <c r="G9" s="349" t="s">
        <v>29</v>
      </c>
      <c r="H9" s="349" t="s">
        <v>29</v>
      </c>
      <c r="I9" s="349" t="s">
        <v>29</v>
      </c>
      <c r="J9" s="349" t="s">
        <v>29</v>
      </c>
      <c r="K9" s="349" t="s">
        <v>29</v>
      </c>
      <c r="L9" s="349" t="s">
        <v>29</v>
      </c>
      <c r="M9" s="349"/>
      <c r="N9" s="349"/>
      <c r="O9" s="349"/>
      <c r="P9" s="349"/>
      <c r="Q9" s="349" t="s">
        <v>549</v>
      </c>
      <c r="R9" s="350">
        <v>44264</v>
      </c>
      <c r="S9" s="1"/>
      <c r="T9" s="346"/>
      <c r="U9" s="1"/>
      <c r="V9" s="346"/>
      <c r="W9" s="1"/>
      <c r="X9" s="288"/>
    </row>
    <row r="10" spans="2:24" ht="94.5">
      <c r="B10" s="9">
        <f t="shared" ref="B10:B12" si="0">IF(C10=0,0,ROW()-ROW($B$8))</f>
        <v>2</v>
      </c>
      <c r="C10" s="351" t="s">
        <v>550</v>
      </c>
      <c r="D10" s="168" t="s">
        <v>551</v>
      </c>
      <c r="E10" s="168" t="s">
        <v>29</v>
      </c>
      <c r="F10" s="168" t="s">
        <v>542</v>
      </c>
      <c r="G10" s="168" t="s">
        <v>29</v>
      </c>
      <c r="H10" s="168" t="s">
        <v>29</v>
      </c>
      <c r="I10" s="168" t="s">
        <v>29</v>
      </c>
      <c r="J10" s="168" t="s">
        <v>29</v>
      </c>
      <c r="K10" s="168" t="s">
        <v>29</v>
      </c>
      <c r="L10" s="168" t="s">
        <v>29</v>
      </c>
      <c r="M10" s="168"/>
      <c r="N10" s="168"/>
      <c r="O10" s="168"/>
      <c r="P10" s="168"/>
      <c r="Q10" s="168" t="s">
        <v>552</v>
      </c>
      <c r="R10" s="350">
        <v>44511</v>
      </c>
      <c r="S10" s="1"/>
      <c r="T10" s="346"/>
      <c r="U10" s="1"/>
      <c r="V10" s="346"/>
      <c r="W10" s="1"/>
      <c r="X10" s="288"/>
    </row>
    <row r="11" spans="2:24" ht="135">
      <c r="B11" s="9">
        <f t="shared" si="0"/>
        <v>3</v>
      </c>
      <c r="C11" s="351" t="s">
        <v>553</v>
      </c>
      <c r="D11" s="168" t="s">
        <v>554</v>
      </c>
      <c r="E11" s="168" t="s">
        <v>29</v>
      </c>
      <c r="F11" s="168" t="s">
        <v>542</v>
      </c>
      <c r="G11" s="168" t="s">
        <v>29</v>
      </c>
      <c r="H11" s="168" t="s">
        <v>29</v>
      </c>
      <c r="I11" s="168" t="s">
        <v>29</v>
      </c>
      <c r="J11" s="168" t="s">
        <v>29</v>
      </c>
      <c r="K11" s="168" t="s">
        <v>29</v>
      </c>
      <c r="L11" s="168" t="s">
        <v>29</v>
      </c>
      <c r="M11" s="168"/>
      <c r="N11" s="168"/>
      <c r="O11" s="168"/>
      <c r="P11" s="168"/>
      <c r="Q11" s="168" t="s">
        <v>555</v>
      </c>
      <c r="R11" s="350">
        <v>44776</v>
      </c>
      <c r="S11" s="1"/>
      <c r="T11" s="346"/>
      <c r="U11" s="1"/>
      <c r="V11" s="346"/>
      <c r="W11" s="1"/>
      <c r="X11" s="288"/>
    </row>
    <row r="12" spans="2:24" ht="108">
      <c r="B12" s="9">
        <f t="shared" si="0"/>
        <v>4</v>
      </c>
      <c r="C12" s="351" t="s">
        <v>556</v>
      </c>
      <c r="D12" s="168" t="s">
        <v>544</v>
      </c>
      <c r="E12" s="168" t="s">
        <v>29</v>
      </c>
      <c r="F12" s="168" t="s">
        <v>542</v>
      </c>
      <c r="G12" s="168" t="s">
        <v>29</v>
      </c>
      <c r="H12" s="168" t="s">
        <v>29</v>
      </c>
      <c r="I12" s="168" t="s">
        <v>29</v>
      </c>
      <c r="J12" s="168" t="s">
        <v>29</v>
      </c>
      <c r="K12" s="168" t="s">
        <v>29</v>
      </c>
      <c r="L12" s="168" t="s">
        <v>29</v>
      </c>
      <c r="M12" s="168"/>
      <c r="N12" s="168"/>
      <c r="O12" s="168"/>
      <c r="P12" s="168"/>
      <c r="Q12" s="168" t="s">
        <v>543</v>
      </c>
      <c r="R12" s="350">
        <v>45209</v>
      </c>
      <c r="S12" s="1"/>
      <c r="T12" s="346"/>
      <c r="U12" s="1"/>
      <c r="V12" s="346"/>
      <c r="W12" s="1"/>
      <c r="X12" s="288"/>
    </row>
    <row r="13" spans="2:24" ht="202.5">
      <c r="B13" s="9">
        <f>IF(C13=0,0,ROW()-ROW($B$8))</f>
        <v>5</v>
      </c>
      <c r="C13" s="351" t="s">
        <v>557</v>
      </c>
      <c r="D13" s="168" t="s">
        <v>575</v>
      </c>
      <c r="E13" s="1" t="s">
        <v>29</v>
      </c>
      <c r="F13" s="1" t="s">
        <v>29</v>
      </c>
      <c r="G13" s="1" t="s">
        <v>29</v>
      </c>
      <c r="H13" s="1" t="s">
        <v>29</v>
      </c>
      <c r="I13" s="1" t="s">
        <v>29</v>
      </c>
      <c r="J13" s="1" t="s">
        <v>29</v>
      </c>
      <c r="K13" s="1" t="s">
        <v>29</v>
      </c>
      <c r="L13" s="1" t="s">
        <v>29</v>
      </c>
      <c r="M13" s="1" t="s">
        <v>29</v>
      </c>
      <c r="N13" s="1" t="s">
        <v>29</v>
      </c>
      <c r="O13" s="1" t="s">
        <v>29</v>
      </c>
      <c r="P13" s="1" t="s">
        <v>29</v>
      </c>
      <c r="Q13" s="1" t="s">
        <v>29</v>
      </c>
      <c r="R13" s="1" t="s">
        <v>29</v>
      </c>
      <c r="S13" s="1" t="s">
        <v>29</v>
      </c>
      <c r="T13" s="1" t="s">
        <v>29</v>
      </c>
      <c r="U13" s="1" t="s">
        <v>29</v>
      </c>
      <c r="V13" s="346" t="s">
        <v>29</v>
      </c>
      <c r="W13" s="1" t="s">
        <v>558</v>
      </c>
      <c r="X13" s="288">
        <v>45811</v>
      </c>
    </row>
    <row r="14" spans="2:24">
      <c r="B14" s="9">
        <f t="shared" ref="B14:B15" si="1">IF(C14=0,0,ROW()-ROW($B$8))</f>
        <v>0</v>
      </c>
      <c r="C14" s="2"/>
      <c r="D14" s="1"/>
      <c r="E14" s="1"/>
      <c r="F14" s="1"/>
      <c r="G14" s="1"/>
      <c r="H14" s="1"/>
      <c r="I14" s="1"/>
      <c r="J14" s="1"/>
      <c r="K14" s="1"/>
      <c r="L14" s="1"/>
      <c r="M14" s="1"/>
      <c r="N14" s="1"/>
      <c r="O14" s="1"/>
      <c r="P14" s="1"/>
      <c r="Q14" s="1"/>
      <c r="R14" s="1"/>
      <c r="S14" s="1"/>
      <c r="T14" s="346"/>
      <c r="U14" s="1"/>
      <c r="V14" s="346"/>
      <c r="W14" s="1"/>
      <c r="X14" s="288"/>
    </row>
    <row r="15" spans="2:24" ht="14.25" thickBot="1">
      <c r="B15" s="9">
        <f t="shared" si="1"/>
        <v>0</v>
      </c>
      <c r="C15" s="3"/>
      <c r="D15" s="4"/>
      <c r="E15" s="4"/>
      <c r="F15" s="4"/>
      <c r="G15" s="4"/>
      <c r="H15" s="4"/>
      <c r="I15" s="4"/>
      <c r="J15" s="4"/>
      <c r="K15" s="4"/>
      <c r="L15" s="4"/>
      <c r="M15" s="4"/>
      <c r="N15" s="4"/>
      <c r="O15" s="4"/>
      <c r="P15" s="4"/>
      <c r="Q15" s="4"/>
      <c r="R15" s="4"/>
      <c r="S15" s="4"/>
      <c r="T15" s="4"/>
      <c r="U15" s="4"/>
      <c r="V15" s="4"/>
      <c r="W15" s="4"/>
      <c r="X15" s="347"/>
    </row>
  </sheetData>
  <mergeCells count="7">
    <mergeCell ref="I2:R2"/>
    <mergeCell ref="I3:R3"/>
    <mergeCell ref="S7:X7"/>
    <mergeCell ref="C7:D7"/>
    <mergeCell ref="E7:F7"/>
    <mergeCell ref="G7:L7"/>
    <mergeCell ref="M7:R7"/>
  </mergeCells>
  <phoneticPr fontId="2"/>
  <pageMargins left="0.7" right="0.7" top="0.75" bottom="0.75" header="0.3" footer="0.3"/>
  <pageSetup paperSize="9" orientation="portrait" r:id="rId1"/>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375" customWidth="1"/>
    <col min="4" max="4" width="17.375" customWidth="1"/>
    <col min="5" max="5" width="106" customWidth="1"/>
  </cols>
  <sheetData>
    <row r="2" spans="2:5">
      <c r="B2" s="130" t="s">
        <v>123</v>
      </c>
    </row>
    <row r="3" spans="2:5">
      <c r="C3" t="s">
        <v>133</v>
      </c>
    </row>
    <row r="6" spans="2:5" ht="14.25" thickBot="1">
      <c r="B6" s="130" t="s">
        <v>124</v>
      </c>
      <c r="C6" s="130"/>
    </row>
    <row r="7" spans="2:5" ht="14.25" thickBot="1">
      <c r="C7" s="65" t="s">
        <v>126</v>
      </c>
      <c r="D7" s="73"/>
      <c r="E7" s="66" t="s">
        <v>134</v>
      </c>
    </row>
    <row r="8" spans="2:5" ht="20.25" customHeight="1" thickTop="1">
      <c r="C8" s="133">
        <v>0</v>
      </c>
      <c r="D8" s="74" t="s">
        <v>135</v>
      </c>
      <c r="E8" s="132" t="s">
        <v>541</v>
      </c>
    </row>
    <row r="9" spans="2:5">
      <c r="C9" s="139"/>
      <c r="D9" s="343"/>
      <c r="E9" s="140"/>
    </row>
    <row r="10" spans="2:5" ht="14.25" thickBot="1">
      <c r="C10" s="137"/>
      <c r="D10" s="76"/>
      <c r="E10" s="5"/>
    </row>
    <row r="11" spans="2:5">
      <c r="C11" s="135"/>
    </row>
    <row r="12" spans="2:5" ht="14.25" thickBot="1">
      <c r="B12" s="130" t="s">
        <v>125</v>
      </c>
      <c r="C12" s="72"/>
      <c r="D12" s="72"/>
    </row>
    <row r="13" spans="2:5" ht="14.25" thickBot="1">
      <c r="B13" s="131"/>
      <c r="C13" s="136" t="s">
        <v>126</v>
      </c>
      <c r="D13" s="73" t="s">
        <v>127</v>
      </c>
      <c r="E13" s="66" t="s">
        <v>128</v>
      </c>
    </row>
    <row r="14" spans="2:5" ht="14.25" thickTop="1">
      <c r="C14" s="133">
        <v>0</v>
      </c>
      <c r="D14" s="74" t="s">
        <v>140</v>
      </c>
      <c r="E14" s="138" t="s">
        <v>141</v>
      </c>
    </row>
    <row r="15" spans="2:5">
      <c r="C15" s="134">
        <v>1</v>
      </c>
      <c r="D15" s="75" t="s">
        <v>22</v>
      </c>
      <c r="E15" s="61" t="s">
        <v>129</v>
      </c>
    </row>
    <row r="16" spans="2:5">
      <c r="C16" s="134">
        <v>2</v>
      </c>
      <c r="D16" s="75" t="s">
        <v>23</v>
      </c>
      <c r="E16" s="61" t="s">
        <v>130</v>
      </c>
    </row>
    <row r="17" spans="2:5">
      <c r="C17" s="134">
        <v>3</v>
      </c>
      <c r="D17" s="75" t="s">
        <v>24</v>
      </c>
      <c r="E17" s="61" t="s">
        <v>131</v>
      </c>
    </row>
    <row r="18" spans="2:5">
      <c r="C18" s="134">
        <v>4</v>
      </c>
      <c r="D18" s="75" t="s">
        <v>25</v>
      </c>
      <c r="E18" s="61" t="s">
        <v>132</v>
      </c>
    </row>
    <row r="19" spans="2:5">
      <c r="C19" s="134">
        <v>5</v>
      </c>
      <c r="D19" s="75" t="s">
        <v>142</v>
      </c>
      <c r="E19" s="61" t="s">
        <v>144</v>
      </c>
    </row>
    <row r="20" spans="2:5">
      <c r="C20" s="134">
        <v>6</v>
      </c>
      <c r="D20" s="75" t="s">
        <v>148</v>
      </c>
      <c r="E20" s="61" t="s">
        <v>157</v>
      </c>
    </row>
    <row r="21" spans="2:5" ht="14.25" thickBot="1">
      <c r="C21" s="137"/>
      <c r="D21" s="76"/>
      <c r="E21" s="5"/>
    </row>
    <row r="24" spans="2:5" ht="14.25" thickBot="1">
      <c r="B24" s="130" t="s">
        <v>136</v>
      </c>
    </row>
    <row r="25" spans="2:5" ht="14.25" thickBot="1">
      <c r="C25" s="136" t="s">
        <v>126</v>
      </c>
      <c r="D25" s="73" t="s">
        <v>127</v>
      </c>
      <c r="E25" s="66" t="s">
        <v>128</v>
      </c>
    </row>
    <row r="26" spans="2:5" ht="30.75" customHeight="1" thickTop="1">
      <c r="C26" s="133">
        <v>0</v>
      </c>
      <c r="D26" s="74" t="s">
        <v>137</v>
      </c>
      <c r="E26" s="138" t="s">
        <v>145</v>
      </c>
    </row>
    <row r="27" spans="2:5" ht="120" customHeight="1">
      <c r="C27" s="134">
        <v>1</v>
      </c>
      <c r="D27" s="75" t="s">
        <v>159</v>
      </c>
      <c r="E27" s="77" t="s">
        <v>161</v>
      </c>
    </row>
    <row r="28" spans="2:5" ht="81" customHeight="1">
      <c r="C28" s="134">
        <v>2</v>
      </c>
      <c r="D28" s="75" t="s">
        <v>156</v>
      </c>
      <c r="E28" s="77" t="s">
        <v>167</v>
      </c>
    </row>
    <row r="29" spans="2:5" ht="45" customHeight="1">
      <c r="C29" s="134">
        <v>3</v>
      </c>
      <c r="D29" s="75" t="s">
        <v>143</v>
      </c>
      <c r="E29" s="77" t="s">
        <v>146</v>
      </c>
    </row>
    <row r="30" spans="2:5" ht="16.5" customHeight="1">
      <c r="C30" s="134">
        <v>4</v>
      </c>
      <c r="D30" s="75" t="s">
        <v>138</v>
      </c>
      <c r="E30" s="61" t="s">
        <v>150</v>
      </c>
    </row>
    <row r="31" spans="2:5" ht="16.5" customHeight="1">
      <c r="C31" s="134">
        <v>5</v>
      </c>
      <c r="D31" s="75" t="s">
        <v>139</v>
      </c>
      <c r="E31" s="61" t="s">
        <v>147</v>
      </c>
    </row>
    <row r="32" spans="2:5">
      <c r="C32" s="134"/>
      <c r="D32" s="75"/>
      <c r="E32" s="61"/>
    </row>
    <row r="33" spans="2:5">
      <c r="C33" s="134"/>
      <c r="D33" s="75"/>
      <c r="E33" s="61"/>
    </row>
    <row r="34" spans="2:5" ht="14.25" thickBot="1">
      <c r="C34" s="137"/>
      <c r="D34" s="76"/>
      <c r="E34" s="5"/>
    </row>
    <row r="37" spans="2:5" ht="14.25" thickBot="1">
      <c r="B37" s="130" t="s">
        <v>153</v>
      </c>
    </row>
    <row r="38" spans="2:5">
      <c r="C38" s="382"/>
      <c r="D38" s="383"/>
      <c r="E38" s="98" t="s">
        <v>112</v>
      </c>
    </row>
    <row r="39" spans="2:5" ht="14.25" thickBot="1">
      <c r="C39" s="384"/>
      <c r="D39" s="385"/>
      <c r="E39" s="5" t="s">
        <v>113</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P37"/>
  <sheetViews>
    <sheetView zoomScale="85" zoomScaleNormal="85"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6" ht="14.25" thickBot="1"/>
    <row r="2" spans="2:16">
      <c r="B2" s="386" t="s">
        <v>18</v>
      </c>
      <c r="C2" s="387"/>
      <c r="D2" s="392" t="s">
        <v>559</v>
      </c>
      <c r="E2" s="393"/>
      <c r="F2" s="393"/>
      <c r="G2" s="393"/>
      <c r="H2" s="394"/>
    </row>
    <row r="3" spans="2:16">
      <c r="B3" s="388" t="s">
        <v>110</v>
      </c>
      <c r="C3" s="389"/>
      <c r="D3" s="395" t="s">
        <v>560</v>
      </c>
      <c r="E3" s="396"/>
      <c r="F3" s="396"/>
      <c r="G3" s="396"/>
      <c r="H3" s="397"/>
      <c r="P3" s="340"/>
    </row>
    <row r="4" spans="2:16" ht="14.25" thickBot="1">
      <c r="B4" s="390" t="s">
        <v>17</v>
      </c>
      <c r="C4" s="391"/>
      <c r="D4" s="398" t="str">
        <f ca="1">表紙!D3&amp;".c"</f>
        <v>alert_P_OILPRE-CSTD-0-05-A-C0.c</v>
      </c>
      <c r="E4" s="399"/>
      <c r="F4" s="399"/>
      <c r="G4" s="399"/>
      <c r="H4" s="400"/>
    </row>
    <row r="5" spans="2:16" ht="14.25" thickBot="1">
      <c r="D5" t="str">
        <f ca="1">IF(LEN(表紙!D3&amp;".c") = LENB(表紙!D3&amp;".c"),"※モジュール名 全角チェックOK","※モジュール名 全角チェックNG：ファイル名に全角文字が使用されています！")</f>
        <v>※モジュール名 全角チェックOK</v>
      </c>
    </row>
    <row r="6" spans="2:16">
      <c r="B6" s="386" t="s">
        <v>34</v>
      </c>
      <c r="C6" s="387"/>
      <c r="D6" s="401" t="str">
        <f ca="1">MID(D4, LEN("alert_") + 1, FIND("-",D4,1) - LEN("alert_") - 1)</f>
        <v>P_OILPRE</v>
      </c>
      <c r="E6" s="402"/>
      <c r="F6" s="402"/>
      <c r="G6" s="402"/>
      <c r="H6" s="403"/>
    </row>
    <row r="7" spans="2:16">
      <c r="B7" s="388" t="s">
        <v>35</v>
      </c>
      <c r="C7" s="389"/>
      <c r="D7" s="404">
        <f>COUNTA($D$13:$D$37)</f>
        <v>2</v>
      </c>
      <c r="E7" s="405"/>
      <c r="F7" s="405"/>
      <c r="G7" s="405"/>
      <c r="H7" s="406"/>
    </row>
    <row r="8" spans="2:16">
      <c r="B8" s="388" t="s">
        <v>89</v>
      </c>
      <c r="C8" s="389"/>
      <c r="D8" s="404" t="str">
        <f ca="1">"st_gp_ALERT_"&amp;UPPER(D6)&amp;"_MTRX"</f>
        <v>st_gp_ALERT_P_OILPRE_MTRX</v>
      </c>
      <c r="E8" s="405"/>
      <c r="F8" s="405"/>
      <c r="G8" s="405"/>
      <c r="H8" s="406"/>
    </row>
    <row r="9" spans="2:16">
      <c r="B9" s="388" t="s">
        <v>36</v>
      </c>
      <c r="C9" s="389"/>
      <c r="D9" s="407" t="s">
        <v>308</v>
      </c>
      <c r="E9" s="408"/>
      <c r="F9" s="408"/>
      <c r="G9" s="408"/>
      <c r="H9" s="409"/>
    </row>
    <row r="10" spans="2:16" ht="14.25" thickBot="1">
      <c r="B10" s="390" t="s">
        <v>42</v>
      </c>
      <c r="C10" s="391"/>
      <c r="D10" s="410" t="s">
        <v>536</v>
      </c>
      <c r="E10" s="411"/>
      <c r="F10" s="411"/>
      <c r="G10" s="411"/>
      <c r="H10" s="412"/>
    </row>
    <row r="11" spans="2:16" ht="14.25" thickBot="1"/>
    <row r="12" spans="2:16" ht="14.25" thickBot="1">
      <c r="B12" s="121" t="s">
        <v>32</v>
      </c>
      <c r="C12" s="91" t="s">
        <v>41</v>
      </c>
      <c r="D12" s="92" t="s">
        <v>33</v>
      </c>
      <c r="E12" s="92" t="s">
        <v>37</v>
      </c>
      <c r="F12" s="92" t="s">
        <v>38</v>
      </c>
      <c r="G12" s="92" t="s">
        <v>39</v>
      </c>
      <c r="H12" s="93" t="s">
        <v>40</v>
      </c>
      <c r="I12" s="126" t="s">
        <v>49</v>
      </c>
      <c r="K12" t="s">
        <v>43</v>
      </c>
      <c r="L12" t="s">
        <v>36</v>
      </c>
      <c r="M12" t="s">
        <v>82</v>
      </c>
    </row>
    <row r="13" spans="2:16" ht="14.25" thickTop="1">
      <c r="B13" s="94">
        <v>1</v>
      </c>
      <c r="C13" s="96" t="s">
        <v>305</v>
      </c>
      <c r="D13" s="125" t="s">
        <v>46</v>
      </c>
      <c r="E13" s="97" t="s">
        <v>307</v>
      </c>
      <c r="F13" s="40" t="str">
        <f t="shared" ref="F13:F37" ca="1" si="0">IF($D13&lt;&gt;"","u4_s_Alert"&amp;UPPER(LEFT($D$6,1))&amp;LOWER(MID($D$6,2,100))&amp;IF($D$7=1,"",N13)&amp;"Srcchk","")</f>
        <v>u4_s_AlertP_oilpreWrnSrcchk</v>
      </c>
      <c r="G13" s="40" t="str">
        <f t="shared" ref="G13:G37" ca="1" si="1">IF($D13&lt;&gt;"",IF($E13="○","vd_s_Alert"&amp;UPPER(LEFT($D$6,1))&amp;LOWER(MID($D$6,2,100))&amp;IF($D$7=1,"",N13)&amp;"RwTx","NULL"),"")</f>
        <v>vd_s_AlertP_oilpreWrnRwTx</v>
      </c>
      <c r="H13" s="95" t="str">
        <f ca="1">IF($D13&lt;&gt;"","ALERT_CH_"&amp;UPPER($D$6)&amp;IF($D$7=1,"","_"&amp;UPPER($C13)),"")</f>
        <v>ALERT_CH_P_OILPRE_WRN</v>
      </c>
      <c r="I13" s="127" t="str">
        <f ca="1">IF($D13&lt;&gt;"","ALERT_REQ_"&amp;UPPER($D$6)&amp;IF($D$7=1,"","_"&amp;UPPER($C13)),"")</f>
        <v>ALERT_REQ_P_OILPRE_WRN</v>
      </c>
      <c r="K13" t="s">
        <v>44</v>
      </c>
      <c r="L13" t="s">
        <v>48</v>
      </c>
      <c r="M13" t="e">
        <f t="shared" ref="M13:M37" si="2">FIND("_",C13,1)</f>
        <v>#VALUE!</v>
      </c>
      <c r="N13" t="str">
        <f t="shared" ref="N13:N37" si="3">IF(IFERROR(M13,0),UPPER(LEFT(C13,1))&amp;LOWER(MID(C13,2,M13-2))&amp;UPPER(MID(C13,M13+1,1))&amp;LOWER(MID(C13,M13+2,100)),UPPER(LEFT(C13,1))&amp;LOWER(MID(C13,2,100)))</f>
        <v>Wrn</v>
      </c>
    </row>
    <row r="14" spans="2:16">
      <c r="B14" s="84">
        <v>2</v>
      </c>
      <c r="C14" s="124" t="s">
        <v>306</v>
      </c>
      <c r="D14" s="125" t="s">
        <v>46</v>
      </c>
      <c r="E14" s="97" t="s">
        <v>185</v>
      </c>
      <c r="F14" s="35" t="str">
        <f t="shared" ca="1" si="0"/>
        <v>u4_s_AlertP_oilpreBcSrcchk</v>
      </c>
      <c r="G14" s="35" t="str">
        <f t="shared" si="1"/>
        <v>NULL</v>
      </c>
      <c r="H14" s="55" t="str">
        <f t="shared" ref="H14:H37" ca="1" si="4">IF($D14&lt;&gt;"","ALERT_CH_"&amp;UPPER($D$6)&amp;IF($D$7=1,"","_"&amp;UPPER($C14)),"")</f>
        <v>ALERT_CH_P_OILPRE_BC</v>
      </c>
      <c r="I14" s="128" t="str">
        <f t="shared" ref="I14:I37" ca="1" si="5">IF($D14&lt;&gt;"","ALERT_REQ_"&amp;UPPER($D$6)&amp;IF($D$7=1,"","_"&amp;UPPER($C14)),"")</f>
        <v>ALERT_REQ_P_OILPRE_BC</v>
      </c>
      <c r="K14" t="s">
        <v>45</v>
      </c>
      <c r="L14" t="str">
        <f ca="1">"vd_g_Alert"&amp;UPPER(LEFT(D6,1))&amp;LOWER(MID(D6,2,100))&amp;"Init"</f>
        <v>vd_g_AlertP_oilpreInit</v>
      </c>
      <c r="M14" t="e">
        <f t="shared" si="2"/>
        <v>#VALUE!</v>
      </c>
      <c r="N14" t="str">
        <f t="shared" si="3"/>
        <v>Bc</v>
      </c>
    </row>
    <row r="15" spans="2:16">
      <c r="B15" s="84">
        <v>3</v>
      </c>
      <c r="C15" s="124"/>
      <c r="D15" s="125"/>
      <c r="E15" s="97"/>
      <c r="F15" s="35" t="str">
        <f t="shared" si="0"/>
        <v/>
      </c>
      <c r="G15" s="35" t="str">
        <f t="shared" si="1"/>
        <v/>
      </c>
      <c r="H15" s="55" t="str">
        <f t="shared" si="4"/>
        <v/>
      </c>
      <c r="I15" s="128" t="str">
        <f t="shared" si="5"/>
        <v/>
      </c>
      <c r="K15" t="s">
        <v>114</v>
      </c>
      <c r="M15" t="e">
        <f t="shared" si="2"/>
        <v>#VALUE!</v>
      </c>
      <c r="N15" t="str">
        <f t="shared" si="3"/>
        <v/>
      </c>
    </row>
    <row r="16" spans="2:16">
      <c r="B16" s="84">
        <v>4</v>
      </c>
      <c r="C16" s="124"/>
      <c r="D16" s="125"/>
      <c r="E16" s="125"/>
      <c r="F16" s="35" t="str">
        <f t="shared" si="0"/>
        <v/>
      </c>
      <c r="G16" s="35" t="str">
        <f t="shared" si="1"/>
        <v/>
      </c>
      <c r="H16" s="55" t="str">
        <f t="shared" si="4"/>
        <v/>
      </c>
      <c r="I16" s="128" t="str">
        <f t="shared" si="5"/>
        <v/>
      </c>
      <c r="K16" t="s">
        <v>115</v>
      </c>
      <c r="M16" t="e">
        <f t="shared" si="2"/>
        <v>#VALUE!</v>
      </c>
      <c r="N16" t="str">
        <f t="shared" si="3"/>
        <v/>
      </c>
    </row>
    <row r="17" spans="2:14">
      <c r="B17" s="84">
        <v>5</v>
      </c>
      <c r="C17" s="124"/>
      <c r="D17" s="125"/>
      <c r="E17" s="125"/>
      <c r="F17" s="35" t="str">
        <f t="shared" si="0"/>
        <v/>
      </c>
      <c r="G17" s="35" t="str">
        <f t="shared" si="1"/>
        <v/>
      </c>
      <c r="H17" s="55" t="str">
        <f t="shared" si="4"/>
        <v/>
      </c>
      <c r="I17" s="128" t="str">
        <f t="shared" si="5"/>
        <v/>
      </c>
      <c r="K17" t="s">
        <v>46</v>
      </c>
      <c r="M17" t="e">
        <f t="shared" si="2"/>
        <v>#VALUE!</v>
      </c>
      <c r="N17" t="str">
        <f t="shared" si="3"/>
        <v/>
      </c>
    </row>
    <row r="18" spans="2:14">
      <c r="B18" s="84">
        <v>6</v>
      </c>
      <c r="C18" s="124"/>
      <c r="D18" s="125"/>
      <c r="E18" s="125"/>
      <c r="F18" s="35" t="str">
        <f t="shared" si="0"/>
        <v/>
      </c>
      <c r="G18" s="35" t="str">
        <f t="shared" si="1"/>
        <v/>
      </c>
      <c r="H18" s="55" t="str">
        <f t="shared" si="4"/>
        <v/>
      </c>
      <c r="I18" s="128" t="str">
        <f t="shared" si="5"/>
        <v/>
      </c>
      <c r="K18" t="s">
        <v>47</v>
      </c>
      <c r="M18" t="e">
        <f t="shared" si="2"/>
        <v>#VALUE!</v>
      </c>
      <c r="N18" t="str">
        <f t="shared" si="3"/>
        <v/>
      </c>
    </row>
    <row r="19" spans="2:14">
      <c r="B19" s="84">
        <v>7</v>
      </c>
      <c r="C19" s="124"/>
      <c r="D19" s="125"/>
      <c r="E19" s="125"/>
      <c r="F19" s="35" t="str">
        <f t="shared" si="0"/>
        <v/>
      </c>
      <c r="G19" s="35" t="str">
        <f t="shared" si="1"/>
        <v/>
      </c>
      <c r="H19" s="55" t="str">
        <f t="shared" si="4"/>
        <v/>
      </c>
      <c r="I19" s="128" t="str">
        <f t="shared" si="5"/>
        <v/>
      </c>
      <c r="K19" t="s">
        <v>47</v>
      </c>
      <c r="M19" t="e">
        <f t="shared" si="2"/>
        <v>#VALUE!</v>
      </c>
      <c r="N19" t="str">
        <f t="shared" si="3"/>
        <v/>
      </c>
    </row>
    <row r="20" spans="2:14">
      <c r="B20" s="84">
        <v>8</v>
      </c>
      <c r="C20" s="124"/>
      <c r="D20" s="125"/>
      <c r="E20" s="125"/>
      <c r="F20" s="35" t="str">
        <f t="shared" si="0"/>
        <v/>
      </c>
      <c r="G20" s="35" t="str">
        <f t="shared" si="1"/>
        <v/>
      </c>
      <c r="H20" s="55" t="str">
        <f t="shared" si="4"/>
        <v/>
      </c>
      <c r="I20" s="128" t="str">
        <f t="shared" si="5"/>
        <v/>
      </c>
      <c r="K20" t="s">
        <v>47</v>
      </c>
      <c r="M20" t="e">
        <f t="shared" si="2"/>
        <v>#VALUE!</v>
      </c>
      <c r="N20" t="str">
        <f t="shared" si="3"/>
        <v/>
      </c>
    </row>
    <row r="21" spans="2:14">
      <c r="B21" s="84">
        <v>9</v>
      </c>
      <c r="C21" s="124"/>
      <c r="D21" s="125"/>
      <c r="E21" s="125"/>
      <c r="F21" s="35" t="str">
        <f t="shared" si="0"/>
        <v/>
      </c>
      <c r="G21" s="35" t="str">
        <f t="shared" si="1"/>
        <v/>
      </c>
      <c r="H21" s="55" t="str">
        <f t="shared" si="4"/>
        <v/>
      </c>
      <c r="I21" s="128" t="str">
        <f t="shared" si="5"/>
        <v/>
      </c>
      <c r="K21" t="s">
        <v>47</v>
      </c>
      <c r="M21" t="e">
        <f t="shared" si="2"/>
        <v>#VALUE!</v>
      </c>
      <c r="N21" t="str">
        <f t="shared" si="3"/>
        <v/>
      </c>
    </row>
    <row r="22" spans="2:14">
      <c r="B22" s="84">
        <v>10</v>
      </c>
      <c r="C22" s="124"/>
      <c r="D22" s="125"/>
      <c r="E22" s="125"/>
      <c r="F22" s="35" t="str">
        <f t="shared" si="0"/>
        <v/>
      </c>
      <c r="G22" s="35" t="str">
        <f t="shared" si="1"/>
        <v/>
      </c>
      <c r="H22" s="55" t="str">
        <f t="shared" si="4"/>
        <v/>
      </c>
      <c r="I22" s="128" t="str">
        <f t="shared" si="5"/>
        <v/>
      </c>
      <c r="K22" t="s">
        <v>47</v>
      </c>
      <c r="M22" t="e">
        <f t="shared" si="2"/>
        <v>#VALUE!</v>
      </c>
      <c r="N22" t="str">
        <f t="shared" si="3"/>
        <v/>
      </c>
    </row>
    <row r="23" spans="2:14">
      <c r="B23" s="84">
        <v>11</v>
      </c>
      <c r="C23" s="124"/>
      <c r="D23" s="125"/>
      <c r="E23" s="125"/>
      <c r="F23" s="35" t="str">
        <f t="shared" si="0"/>
        <v/>
      </c>
      <c r="G23" s="35" t="str">
        <f t="shared" si="1"/>
        <v/>
      </c>
      <c r="H23" s="55" t="str">
        <f t="shared" si="4"/>
        <v/>
      </c>
      <c r="I23" s="128" t="str">
        <f t="shared" si="5"/>
        <v/>
      </c>
      <c r="K23" t="s">
        <v>47</v>
      </c>
      <c r="M23" t="e">
        <f t="shared" si="2"/>
        <v>#VALUE!</v>
      </c>
      <c r="N23" t="str">
        <f t="shared" si="3"/>
        <v/>
      </c>
    </row>
    <row r="24" spans="2:14">
      <c r="B24" s="84">
        <v>12</v>
      </c>
      <c r="C24" s="124"/>
      <c r="D24" s="125"/>
      <c r="E24" s="125"/>
      <c r="F24" s="35" t="str">
        <f t="shared" si="0"/>
        <v/>
      </c>
      <c r="G24" s="35" t="str">
        <f t="shared" si="1"/>
        <v/>
      </c>
      <c r="H24" s="55" t="str">
        <f t="shared" si="4"/>
        <v/>
      </c>
      <c r="I24" s="128" t="str">
        <f t="shared" si="5"/>
        <v/>
      </c>
      <c r="K24" t="s">
        <v>47</v>
      </c>
      <c r="M24" t="e">
        <f t="shared" si="2"/>
        <v>#VALUE!</v>
      </c>
      <c r="N24" t="str">
        <f t="shared" si="3"/>
        <v/>
      </c>
    </row>
    <row r="25" spans="2:14">
      <c r="B25" s="84">
        <v>13</v>
      </c>
      <c r="C25" s="124"/>
      <c r="D25" s="125"/>
      <c r="E25" s="125"/>
      <c r="F25" s="35" t="str">
        <f t="shared" si="0"/>
        <v/>
      </c>
      <c r="G25" s="35" t="str">
        <f t="shared" si="1"/>
        <v/>
      </c>
      <c r="H25" s="55" t="str">
        <f t="shared" si="4"/>
        <v/>
      </c>
      <c r="I25" s="128" t="str">
        <f t="shared" si="5"/>
        <v/>
      </c>
      <c r="K25" t="s">
        <v>47</v>
      </c>
      <c r="M25" t="e">
        <f t="shared" si="2"/>
        <v>#VALUE!</v>
      </c>
      <c r="N25" t="str">
        <f t="shared" si="3"/>
        <v/>
      </c>
    </row>
    <row r="26" spans="2:14">
      <c r="B26" s="84">
        <v>14</v>
      </c>
      <c r="C26" s="124"/>
      <c r="D26" s="125"/>
      <c r="E26" s="125"/>
      <c r="F26" s="35" t="str">
        <f t="shared" si="0"/>
        <v/>
      </c>
      <c r="G26" s="35" t="str">
        <f t="shared" si="1"/>
        <v/>
      </c>
      <c r="H26" s="55" t="str">
        <f t="shared" si="4"/>
        <v/>
      </c>
      <c r="I26" s="128" t="str">
        <f t="shared" si="5"/>
        <v/>
      </c>
      <c r="K26" t="s">
        <v>47</v>
      </c>
      <c r="M26" t="e">
        <f t="shared" si="2"/>
        <v>#VALUE!</v>
      </c>
      <c r="N26" t="str">
        <f t="shared" si="3"/>
        <v/>
      </c>
    </row>
    <row r="27" spans="2:14">
      <c r="B27" s="84">
        <v>15</v>
      </c>
      <c r="C27" s="124"/>
      <c r="D27" s="125"/>
      <c r="E27" s="125"/>
      <c r="F27" s="35" t="str">
        <f t="shared" si="0"/>
        <v/>
      </c>
      <c r="G27" s="35" t="str">
        <f t="shared" si="1"/>
        <v/>
      </c>
      <c r="H27" s="55" t="str">
        <f t="shared" si="4"/>
        <v/>
      </c>
      <c r="I27" s="128" t="str">
        <f t="shared" si="5"/>
        <v/>
      </c>
      <c r="K27" t="s">
        <v>47</v>
      </c>
      <c r="M27" t="e">
        <f t="shared" si="2"/>
        <v>#VALUE!</v>
      </c>
      <c r="N27" t="str">
        <f t="shared" si="3"/>
        <v/>
      </c>
    </row>
    <row r="28" spans="2:14">
      <c r="B28" s="84">
        <v>16</v>
      </c>
      <c r="C28" s="124"/>
      <c r="D28" s="125"/>
      <c r="E28" s="125"/>
      <c r="F28" s="35" t="str">
        <f t="shared" si="0"/>
        <v/>
      </c>
      <c r="G28" s="35" t="str">
        <f t="shared" si="1"/>
        <v/>
      </c>
      <c r="H28" s="55" t="str">
        <f t="shared" si="4"/>
        <v/>
      </c>
      <c r="I28" s="128" t="str">
        <f t="shared" si="5"/>
        <v/>
      </c>
      <c r="K28" t="s">
        <v>47</v>
      </c>
      <c r="M28" t="e">
        <f t="shared" si="2"/>
        <v>#VALUE!</v>
      </c>
      <c r="N28" t="str">
        <f t="shared" si="3"/>
        <v/>
      </c>
    </row>
    <row r="29" spans="2:14">
      <c r="B29" s="84">
        <v>17</v>
      </c>
      <c r="C29" s="124"/>
      <c r="D29" s="125"/>
      <c r="E29" s="125"/>
      <c r="F29" s="35" t="str">
        <f t="shared" si="0"/>
        <v/>
      </c>
      <c r="G29" s="35" t="str">
        <f t="shared" si="1"/>
        <v/>
      </c>
      <c r="H29" s="55" t="str">
        <f t="shared" si="4"/>
        <v/>
      </c>
      <c r="I29" s="128" t="str">
        <f t="shared" si="5"/>
        <v/>
      </c>
      <c r="K29" t="s">
        <v>47</v>
      </c>
      <c r="M29" t="e">
        <f t="shared" si="2"/>
        <v>#VALUE!</v>
      </c>
      <c r="N29" t="str">
        <f t="shared" si="3"/>
        <v/>
      </c>
    </row>
    <row r="30" spans="2:14">
      <c r="B30" s="84">
        <v>18</v>
      </c>
      <c r="C30" s="124"/>
      <c r="D30" s="125"/>
      <c r="E30" s="125"/>
      <c r="F30" s="35" t="str">
        <f t="shared" si="0"/>
        <v/>
      </c>
      <c r="G30" s="35" t="str">
        <f t="shared" si="1"/>
        <v/>
      </c>
      <c r="H30" s="55" t="str">
        <f t="shared" si="4"/>
        <v/>
      </c>
      <c r="I30" s="128" t="str">
        <f t="shared" si="5"/>
        <v/>
      </c>
      <c r="K30" t="s">
        <v>47</v>
      </c>
      <c r="M30" t="e">
        <f t="shared" si="2"/>
        <v>#VALUE!</v>
      </c>
      <c r="N30" t="str">
        <f t="shared" si="3"/>
        <v/>
      </c>
    </row>
    <row r="31" spans="2:14">
      <c r="B31" s="84">
        <v>19</v>
      </c>
      <c r="C31" s="124"/>
      <c r="D31" s="125"/>
      <c r="E31" s="125"/>
      <c r="F31" s="35" t="str">
        <f t="shared" si="0"/>
        <v/>
      </c>
      <c r="G31" s="35" t="str">
        <f t="shared" si="1"/>
        <v/>
      </c>
      <c r="H31" s="55" t="str">
        <f t="shared" si="4"/>
        <v/>
      </c>
      <c r="I31" s="128" t="str">
        <f t="shared" si="5"/>
        <v/>
      </c>
      <c r="K31" t="s">
        <v>47</v>
      </c>
      <c r="M31" t="e">
        <f t="shared" si="2"/>
        <v>#VALUE!</v>
      </c>
      <c r="N31" t="str">
        <f t="shared" si="3"/>
        <v/>
      </c>
    </row>
    <row r="32" spans="2:14">
      <c r="B32" s="84">
        <v>20</v>
      </c>
      <c r="C32" s="124"/>
      <c r="D32" s="125"/>
      <c r="E32" s="125"/>
      <c r="F32" s="35" t="str">
        <f t="shared" si="0"/>
        <v/>
      </c>
      <c r="G32" s="35" t="str">
        <f t="shared" si="1"/>
        <v/>
      </c>
      <c r="H32" s="55" t="str">
        <f t="shared" si="4"/>
        <v/>
      </c>
      <c r="I32" s="128" t="str">
        <f t="shared" si="5"/>
        <v/>
      </c>
      <c r="K32" t="s">
        <v>47</v>
      </c>
      <c r="M32" t="e">
        <f t="shared" si="2"/>
        <v>#VALUE!</v>
      </c>
      <c r="N32" t="str">
        <f t="shared" si="3"/>
        <v/>
      </c>
    </row>
    <row r="33" spans="2:14">
      <c r="B33" s="84">
        <v>21</v>
      </c>
      <c r="C33" s="124"/>
      <c r="D33" s="125"/>
      <c r="E33" s="125"/>
      <c r="F33" s="35" t="str">
        <f t="shared" si="0"/>
        <v/>
      </c>
      <c r="G33" s="35" t="str">
        <f t="shared" si="1"/>
        <v/>
      </c>
      <c r="H33" s="55" t="str">
        <f t="shared" si="4"/>
        <v/>
      </c>
      <c r="I33" s="128" t="str">
        <f t="shared" si="5"/>
        <v/>
      </c>
      <c r="K33" t="s">
        <v>47</v>
      </c>
      <c r="M33" t="e">
        <f t="shared" si="2"/>
        <v>#VALUE!</v>
      </c>
      <c r="N33" t="str">
        <f t="shared" si="3"/>
        <v/>
      </c>
    </row>
    <row r="34" spans="2:14">
      <c r="B34" s="84">
        <v>22</v>
      </c>
      <c r="C34" s="124"/>
      <c r="D34" s="125"/>
      <c r="E34" s="125"/>
      <c r="F34" s="35" t="str">
        <f t="shared" si="0"/>
        <v/>
      </c>
      <c r="G34" s="35" t="str">
        <f t="shared" si="1"/>
        <v/>
      </c>
      <c r="H34" s="55" t="str">
        <f t="shared" si="4"/>
        <v/>
      </c>
      <c r="I34" s="128" t="str">
        <f t="shared" si="5"/>
        <v/>
      </c>
      <c r="K34" t="s">
        <v>47</v>
      </c>
      <c r="M34" t="e">
        <f t="shared" si="2"/>
        <v>#VALUE!</v>
      </c>
      <c r="N34" t="str">
        <f t="shared" si="3"/>
        <v/>
      </c>
    </row>
    <row r="35" spans="2:14">
      <c r="B35" s="84">
        <v>23</v>
      </c>
      <c r="C35" s="124"/>
      <c r="D35" s="125"/>
      <c r="E35" s="125"/>
      <c r="F35" s="35" t="str">
        <f t="shared" si="0"/>
        <v/>
      </c>
      <c r="G35" s="35" t="str">
        <f t="shared" si="1"/>
        <v/>
      </c>
      <c r="H35" s="55" t="str">
        <f t="shared" si="4"/>
        <v/>
      </c>
      <c r="I35" s="128" t="str">
        <f t="shared" si="5"/>
        <v/>
      </c>
      <c r="K35" t="s">
        <v>47</v>
      </c>
      <c r="M35" t="e">
        <f t="shared" si="2"/>
        <v>#VALUE!</v>
      </c>
      <c r="N35" t="str">
        <f t="shared" si="3"/>
        <v/>
      </c>
    </row>
    <row r="36" spans="2:14">
      <c r="B36" s="84">
        <v>24</v>
      </c>
      <c r="C36" s="124"/>
      <c r="D36" s="125"/>
      <c r="E36" s="125"/>
      <c r="F36" s="35" t="str">
        <f t="shared" si="0"/>
        <v/>
      </c>
      <c r="G36" s="35" t="str">
        <f t="shared" si="1"/>
        <v/>
      </c>
      <c r="H36" s="55" t="str">
        <f t="shared" si="4"/>
        <v/>
      </c>
      <c r="I36" s="128" t="str">
        <f t="shared" si="5"/>
        <v/>
      </c>
      <c r="K36" t="s">
        <v>47</v>
      </c>
      <c r="M36" t="e">
        <f t="shared" si="2"/>
        <v>#VALUE!</v>
      </c>
      <c r="N36" t="str">
        <f t="shared" si="3"/>
        <v/>
      </c>
    </row>
    <row r="37" spans="2:14" ht="14.25" thickBot="1">
      <c r="B37" s="85">
        <v>25</v>
      </c>
      <c r="C37" s="122"/>
      <c r="D37" s="123"/>
      <c r="E37" s="123"/>
      <c r="F37" s="43" t="str">
        <f t="shared" si="0"/>
        <v/>
      </c>
      <c r="G37" s="43" t="str">
        <f t="shared" si="1"/>
        <v/>
      </c>
      <c r="H37" s="56" t="str">
        <f t="shared" si="4"/>
        <v/>
      </c>
      <c r="I37" s="129" t="str">
        <f t="shared" si="5"/>
        <v/>
      </c>
      <c r="K37" t="s">
        <v>47</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27" priority="4">
      <formula>14&lt;LEN($D$6)+LEN($C13)</formula>
    </cfRule>
  </conditionalFormatting>
  <conditionalFormatting sqref="D5">
    <cfRule type="containsText" dxfId="26" priority="1" operator="containsText" text="NG">
      <formula>NOT(ISERROR(SEARCH("NG",D5)))</formula>
    </cfRule>
  </conditionalFormatting>
  <conditionalFormatting sqref="D6">
    <cfRule type="expression" dxfId="25"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875" bestFit="1" customWidth="1"/>
    <col min="3" max="3" width="19.125" bestFit="1" customWidth="1"/>
    <col min="4" max="4" width="13" customWidth="1"/>
    <col min="5" max="5" width="36.37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179</v>
      </c>
      <c r="O2" t="s">
        <v>181</v>
      </c>
    </row>
    <row r="3" spans="2:18" ht="14.25" thickBot="1">
      <c r="B3" s="121" t="s">
        <v>32</v>
      </c>
      <c r="C3" s="92" t="s">
        <v>169</v>
      </c>
      <c r="D3" s="92" t="s">
        <v>175</v>
      </c>
      <c r="E3" s="93" t="s">
        <v>176</v>
      </c>
      <c r="F3" s="160" t="s">
        <v>171</v>
      </c>
      <c r="G3" s="157" t="s">
        <v>184</v>
      </c>
      <c r="O3" s="121" t="s">
        <v>32</v>
      </c>
      <c r="P3" s="156" t="s">
        <v>165</v>
      </c>
      <c r="Q3" s="156" t="s">
        <v>178</v>
      </c>
      <c r="R3" s="157" t="s">
        <v>171</v>
      </c>
    </row>
    <row r="4" spans="2:18" ht="14.25" hidden="1" thickTop="1">
      <c r="B4" s="148">
        <v>0</v>
      </c>
      <c r="C4" s="149" t="s">
        <v>154</v>
      </c>
      <c r="D4" s="149"/>
      <c r="E4" s="150"/>
      <c r="F4" s="161"/>
      <c r="G4" s="61"/>
      <c r="O4" s="158">
        <v>0</v>
      </c>
      <c r="P4" s="155" t="s">
        <v>154</v>
      </c>
      <c r="Q4" s="155" t="s">
        <v>154</v>
      </c>
      <c r="R4" s="120"/>
    </row>
    <row r="5" spans="2:18" ht="14.25" thickTop="1">
      <c r="B5" s="151">
        <v>1</v>
      </c>
      <c r="C5" s="125" t="s">
        <v>310</v>
      </c>
      <c r="D5" s="21" t="s">
        <v>309</v>
      </c>
      <c r="E5" s="55" t="str">
        <f ca="1">IF($C5&lt;&gt;"","ALERT_" &amp; D5 &amp; "_ID_"&amp;UPPER(Matrix!$D$6) &amp; "_" &amp; $C5,"")</f>
        <v>ALERT_HW_ID_P_OILPRE_OP_SW</v>
      </c>
      <c r="F5" s="100" t="s">
        <v>361</v>
      </c>
      <c r="G5" s="55">
        <f ca="1">IF(E5&lt;&gt;"",LEN(E5),"")</f>
        <v>26</v>
      </c>
      <c r="O5" s="151">
        <v>1</v>
      </c>
      <c r="P5" s="341"/>
      <c r="Q5" s="341"/>
      <c r="R5" s="342"/>
    </row>
    <row r="6" spans="2:18">
      <c r="B6" s="151">
        <v>2</v>
      </c>
      <c r="C6" s="125"/>
      <c r="D6" s="21"/>
      <c r="E6" s="55" t="str">
        <f>IF($C6&lt;&gt;"","ALERT_" &amp; D6 &amp; "_ID_"&amp;UPPER(Matrix!$D$6) &amp; "_" &amp; $C6,"")</f>
        <v/>
      </c>
      <c r="F6" s="100"/>
      <c r="G6" s="55" t="str">
        <f t="shared" ref="G6:G29" si="0">IF(E6&lt;&gt;"",LEN(E6),"")</f>
        <v/>
      </c>
      <c r="O6" s="151">
        <v>2</v>
      </c>
      <c r="P6" s="125"/>
      <c r="Q6" s="125"/>
      <c r="R6" s="101"/>
    </row>
    <row r="7" spans="2:18">
      <c r="B7" s="151">
        <v>3</v>
      </c>
      <c r="C7" s="125"/>
      <c r="D7" s="21"/>
      <c r="E7" s="55" t="str">
        <f>IF($C7&lt;&gt;"","ALERT_" &amp; D7 &amp; "_ID_"&amp;UPPER(Matrix!$D$6) &amp; "_" &amp; $C7,"")</f>
        <v/>
      </c>
      <c r="F7" s="100"/>
      <c r="G7" s="55" t="str">
        <f t="shared" si="0"/>
        <v/>
      </c>
      <c r="O7" s="151">
        <v>3</v>
      </c>
      <c r="P7" s="125"/>
      <c r="Q7" s="125"/>
      <c r="R7" s="101"/>
    </row>
    <row r="8" spans="2:18">
      <c r="B8" s="151">
        <v>4</v>
      </c>
      <c r="C8" s="125"/>
      <c r="D8" s="21"/>
      <c r="E8" s="55" t="str">
        <f>IF($C8&lt;&gt;"","ALERT_" &amp; D8 &amp; "_ID_"&amp;UPPER(Matrix!$D$6) &amp; "_" &amp; $C8,"")</f>
        <v/>
      </c>
      <c r="F8" s="100"/>
      <c r="G8" s="55" t="str">
        <f t="shared" si="0"/>
        <v/>
      </c>
      <c r="O8" s="151">
        <v>4</v>
      </c>
      <c r="P8" s="125"/>
      <c r="Q8" s="125"/>
      <c r="R8" s="101"/>
    </row>
    <row r="9" spans="2:18">
      <c r="B9" s="151">
        <v>5</v>
      </c>
      <c r="C9" s="125"/>
      <c r="D9" s="21"/>
      <c r="E9" s="55" t="str">
        <f>IF($C9&lt;&gt;"","ALERT_" &amp; D9 &amp; "_ID_"&amp;UPPER(Matrix!$D$6) &amp; "_" &amp; $C9,"")</f>
        <v/>
      </c>
      <c r="F9" s="100"/>
      <c r="G9" s="55" t="str">
        <f t="shared" si="0"/>
        <v/>
      </c>
      <c r="O9" s="151">
        <v>5</v>
      </c>
      <c r="P9" s="125"/>
      <c r="Q9" s="125"/>
      <c r="R9" s="101"/>
    </row>
    <row r="10" spans="2:18">
      <c r="B10" s="151">
        <v>6</v>
      </c>
      <c r="C10" s="125"/>
      <c r="D10" s="21"/>
      <c r="E10" s="55" t="str">
        <f>IF($C10&lt;&gt;"","ALERT_" &amp; D10 &amp; "_ID_"&amp;UPPER(Matrix!$D$6) &amp; "_" &amp; $C10,"")</f>
        <v/>
      </c>
      <c r="F10" s="100"/>
      <c r="G10" s="55" t="str">
        <f t="shared" si="0"/>
        <v/>
      </c>
      <c r="O10" s="151">
        <v>6</v>
      </c>
      <c r="P10" s="125"/>
      <c r="Q10" s="125"/>
      <c r="R10" s="101"/>
    </row>
    <row r="11" spans="2:18">
      <c r="B11" s="151">
        <v>7</v>
      </c>
      <c r="C11" s="125"/>
      <c r="D11" s="21"/>
      <c r="E11" s="55" t="str">
        <f>IF($C11&lt;&gt;"","ALERT_" &amp; D11 &amp; "_ID_"&amp;UPPER(Matrix!$D$6) &amp; "_" &amp; $C11,"")</f>
        <v/>
      </c>
      <c r="F11" s="100"/>
      <c r="G11" s="55" t="str">
        <f t="shared" si="0"/>
        <v/>
      </c>
      <c r="O11" s="151">
        <v>7</v>
      </c>
      <c r="P11" s="125"/>
      <c r="Q11" s="125"/>
      <c r="R11" s="101"/>
    </row>
    <row r="12" spans="2:18">
      <c r="B12" s="151">
        <v>8</v>
      </c>
      <c r="C12" s="125"/>
      <c r="D12" s="21"/>
      <c r="E12" s="55" t="str">
        <f>IF($C12&lt;&gt;"","ALERT_" &amp; D12 &amp; "_ID_"&amp;UPPER(Matrix!$D$6) &amp; "_" &amp; $C12,"")</f>
        <v/>
      </c>
      <c r="F12" s="100"/>
      <c r="G12" s="55" t="str">
        <f t="shared" si="0"/>
        <v/>
      </c>
      <c r="O12" s="151">
        <v>8</v>
      </c>
      <c r="P12" s="125"/>
      <c r="Q12" s="125"/>
      <c r="R12" s="101"/>
    </row>
    <row r="13" spans="2:18">
      <c r="B13" s="151">
        <v>9</v>
      </c>
      <c r="C13" s="125"/>
      <c r="D13" s="21"/>
      <c r="E13" s="55" t="str">
        <f>IF($C13&lt;&gt;"","ALERT_" &amp; D13 &amp; "_ID_"&amp;UPPER(Matrix!$D$6) &amp; "_" &amp; $C13,"")</f>
        <v/>
      </c>
      <c r="F13" s="100"/>
      <c r="G13" s="55" t="str">
        <f t="shared" si="0"/>
        <v/>
      </c>
      <c r="O13" s="151">
        <v>9</v>
      </c>
      <c r="P13" s="125"/>
      <c r="Q13" s="125"/>
      <c r="R13" s="101"/>
    </row>
    <row r="14" spans="2:18">
      <c r="B14" s="151">
        <v>10</v>
      </c>
      <c r="C14" s="125"/>
      <c r="D14" s="21"/>
      <c r="E14" s="55" t="str">
        <f>IF($C14&lt;&gt;"","ALERT_" &amp; D14 &amp; "_ID_"&amp;UPPER(Matrix!$D$6) &amp; "_" &amp; $C14,"")</f>
        <v/>
      </c>
      <c r="F14" s="100"/>
      <c r="G14" s="55" t="str">
        <f t="shared" si="0"/>
        <v/>
      </c>
      <c r="O14" s="151">
        <v>10</v>
      </c>
      <c r="P14" s="125"/>
      <c r="Q14" s="125"/>
      <c r="R14" s="101"/>
    </row>
    <row r="15" spans="2:18">
      <c r="B15" s="151">
        <v>11</v>
      </c>
      <c r="C15" s="125"/>
      <c r="D15" s="21"/>
      <c r="E15" s="55" t="str">
        <f>IF($C15&lt;&gt;"","ALERT_" &amp; D15 &amp; "_ID_"&amp;UPPER(Matrix!$D$6) &amp; "_" &amp; $C15,"")</f>
        <v/>
      </c>
      <c r="F15" s="100"/>
      <c r="G15" s="55" t="str">
        <f t="shared" si="0"/>
        <v/>
      </c>
      <c r="O15" s="151">
        <v>11</v>
      </c>
      <c r="P15" s="125"/>
      <c r="Q15" s="125"/>
      <c r="R15" s="101"/>
    </row>
    <row r="16" spans="2:18">
      <c r="B16" s="151">
        <v>12</v>
      </c>
      <c r="C16" s="125"/>
      <c r="D16" s="21"/>
      <c r="E16" s="55" t="str">
        <f>IF($C16&lt;&gt;"","ALERT_" &amp; D16 &amp; "_ID_"&amp;UPPER(Matrix!$D$6) &amp; "_" &amp; $C16,"")</f>
        <v/>
      </c>
      <c r="F16" s="100"/>
      <c r="G16" s="55" t="str">
        <f t="shared" si="0"/>
        <v/>
      </c>
      <c r="O16" s="151">
        <v>12</v>
      </c>
      <c r="P16" s="125"/>
      <c r="Q16" s="125"/>
      <c r="R16" s="101"/>
    </row>
    <row r="17" spans="2:18">
      <c r="B17" s="151">
        <v>13</v>
      </c>
      <c r="C17" s="125"/>
      <c r="D17" s="21"/>
      <c r="E17" s="55" t="str">
        <f>IF($C17&lt;&gt;"","ALERT_" &amp; D17 &amp; "_ID_"&amp;UPPER(Matrix!$D$6) &amp; "_" &amp; $C17,"")</f>
        <v/>
      </c>
      <c r="F17" s="100"/>
      <c r="G17" s="55" t="str">
        <f t="shared" si="0"/>
        <v/>
      </c>
      <c r="O17" s="151">
        <v>13</v>
      </c>
      <c r="P17" s="125"/>
      <c r="Q17" s="125"/>
      <c r="R17" s="101"/>
    </row>
    <row r="18" spans="2:18">
      <c r="B18" s="151">
        <v>14</v>
      </c>
      <c r="C18" s="125"/>
      <c r="D18" s="21"/>
      <c r="E18" s="55" t="str">
        <f>IF($C18&lt;&gt;"","ALERT_" &amp; D18 &amp; "_ID_"&amp;UPPER(Matrix!$D$6) &amp; "_" &amp; $C18,"")</f>
        <v/>
      </c>
      <c r="F18" s="100"/>
      <c r="G18" s="55" t="str">
        <f t="shared" si="0"/>
        <v/>
      </c>
      <c r="O18" s="151">
        <v>14</v>
      </c>
      <c r="P18" s="125"/>
      <c r="Q18" s="125"/>
      <c r="R18" s="101"/>
    </row>
    <row r="19" spans="2:18">
      <c r="B19" s="151">
        <v>15</v>
      </c>
      <c r="C19" s="125"/>
      <c r="D19" s="21"/>
      <c r="E19" s="55" t="str">
        <f>IF($C19&lt;&gt;"","ALERT_" &amp; D19 &amp; "_ID_"&amp;UPPER(Matrix!$D$6) &amp; "_" &amp; $C19,"")</f>
        <v/>
      </c>
      <c r="F19" s="100"/>
      <c r="G19" s="55" t="str">
        <f t="shared" si="0"/>
        <v/>
      </c>
      <c r="O19" s="151">
        <v>15</v>
      </c>
      <c r="P19" s="125"/>
      <c r="Q19" s="125"/>
      <c r="R19" s="101"/>
    </row>
    <row r="20" spans="2:18">
      <c r="B20" s="151">
        <v>16</v>
      </c>
      <c r="C20" s="125"/>
      <c r="D20" s="21"/>
      <c r="E20" s="55" t="str">
        <f>IF($C20&lt;&gt;"","ALERT_" &amp; D20 &amp; "_ID_"&amp;UPPER(Matrix!$D$6) &amp; "_" &amp; $C20,"")</f>
        <v/>
      </c>
      <c r="F20" s="100"/>
      <c r="G20" s="55" t="str">
        <f t="shared" si="0"/>
        <v/>
      </c>
      <c r="O20" s="151">
        <v>16</v>
      </c>
      <c r="P20" s="125"/>
      <c r="Q20" s="125"/>
      <c r="R20" s="101"/>
    </row>
    <row r="21" spans="2:18">
      <c r="B21" s="151">
        <v>17</v>
      </c>
      <c r="C21" s="125"/>
      <c r="D21" s="21"/>
      <c r="E21" s="55" t="str">
        <f>IF($C21&lt;&gt;"","ALERT_" &amp; D21 &amp; "_ID_"&amp;UPPER(Matrix!$D$6) &amp; "_" &amp; $C21,"")</f>
        <v/>
      </c>
      <c r="F21" s="100"/>
      <c r="G21" s="55" t="str">
        <f t="shared" si="0"/>
        <v/>
      </c>
      <c r="O21" s="151">
        <v>17</v>
      </c>
      <c r="P21" s="125"/>
      <c r="Q21" s="125"/>
      <c r="R21" s="101"/>
    </row>
    <row r="22" spans="2:18">
      <c r="B22" s="151">
        <v>18</v>
      </c>
      <c r="C22" s="125"/>
      <c r="D22" s="21"/>
      <c r="E22" s="55" t="str">
        <f>IF($C22&lt;&gt;"","ALERT_" &amp; D22 &amp; "_ID_"&amp;UPPER(Matrix!$D$6) &amp; "_" &amp; $C22,"")</f>
        <v/>
      </c>
      <c r="F22" s="100"/>
      <c r="G22" s="55" t="str">
        <f t="shared" si="0"/>
        <v/>
      </c>
      <c r="O22" s="151">
        <v>18</v>
      </c>
      <c r="P22" s="125"/>
      <c r="Q22" s="125"/>
      <c r="R22" s="101"/>
    </row>
    <row r="23" spans="2:18">
      <c r="B23" s="151">
        <v>19</v>
      </c>
      <c r="C23" s="125"/>
      <c r="D23" s="21"/>
      <c r="E23" s="55" t="str">
        <f>IF($C23&lt;&gt;"","ALERT_" &amp; D23 &amp; "_ID_"&amp;UPPER(Matrix!$D$6) &amp; "_" &amp; $C23,"")</f>
        <v/>
      </c>
      <c r="F23" s="100"/>
      <c r="G23" s="55" t="str">
        <f t="shared" si="0"/>
        <v/>
      </c>
      <c r="O23" s="151">
        <v>19</v>
      </c>
      <c r="P23" s="125"/>
      <c r="Q23" s="125"/>
      <c r="R23" s="101"/>
    </row>
    <row r="24" spans="2:18">
      <c r="B24" s="151">
        <v>20</v>
      </c>
      <c r="C24" s="125"/>
      <c r="D24" s="21"/>
      <c r="E24" s="55" t="str">
        <f>IF($C24&lt;&gt;"","ALERT_" &amp; D24 &amp; "_ID_"&amp;UPPER(Matrix!$D$6) &amp; "_" &amp; $C24,"")</f>
        <v/>
      </c>
      <c r="F24" s="100"/>
      <c r="G24" s="55" t="str">
        <f t="shared" si="0"/>
        <v/>
      </c>
      <c r="O24" s="151">
        <v>20</v>
      </c>
      <c r="P24" s="125"/>
      <c r="Q24" s="125"/>
      <c r="R24" s="101"/>
    </row>
    <row r="25" spans="2:18">
      <c r="B25" s="151">
        <v>21</v>
      </c>
      <c r="C25" s="125"/>
      <c r="D25" s="21"/>
      <c r="E25" s="55" t="str">
        <f>IF($C25&lt;&gt;"","ALERT_" &amp; D25 &amp; "_ID_"&amp;UPPER(Matrix!$D$6) &amp; "_" &amp; $C25,"")</f>
        <v/>
      </c>
      <c r="F25" s="100"/>
      <c r="G25" s="55" t="str">
        <f t="shared" si="0"/>
        <v/>
      </c>
      <c r="O25" s="151">
        <v>21</v>
      </c>
      <c r="P25" s="125"/>
      <c r="Q25" s="125"/>
      <c r="R25" s="101"/>
    </row>
    <row r="26" spans="2:18">
      <c r="B26" s="151">
        <v>22</v>
      </c>
      <c r="C26" s="125"/>
      <c r="D26" s="21"/>
      <c r="E26" s="55" t="str">
        <f>IF($C26&lt;&gt;"","ALERT_" &amp; D26 &amp; "_ID_"&amp;UPPER(Matrix!$D$6) &amp; "_" &amp; $C26,"")</f>
        <v/>
      </c>
      <c r="F26" s="100"/>
      <c r="G26" s="55" t="str">
        <f t="shared" si="0"/>
        <v/>
      </c>
      <c r="O26" s="151">
        <v>22</v>
      </c>
      <c r="P26" s="125"/>
      <c r="Q26" s="125"/>
      <c r="R26" s="101"/>
    </row>
    <row r="27" spans="2:18">
      <c r="B27" s="151">
        <v>23</v>
      </c>
      <c r="C27" s="125"/>
      <c r="D27" s="21"/>
      <c r="E27" s="55" t="str">
        <f>IF($C27&lt;&gt;"","ALERT_" &amp; D27 &amp; "_ID_"&amp;UPPER(Matrix!$D$6) &amp; "_" &amp; $C27,"")</f>
        <v/>
      </c>
      <c r="F27" s="100"/>
      <c r="G27" s="55" t="str">
        <f t="shared" si="0"/>
        <v/>
      </c>
      <c r="O27" s="151">
        <v>23</v>
      </c>
      <c r="P27" s="125"/>
      <c r="Q27" s="125"/>
      <c r="R27" s="101"/>
    </row>
    <row r="28" spans="2:18">
      <c r="B28" s="151">
        <v>24</v>
      </c>
      <c r="C28" s="125"/>
      <c r="D28" s="21"/>
      <c r="E28" s="55" t="str">
        <f>IF($C28&lt;&gt;"","ALERT_" &amp; D28 &amp; "_ID_"&amp;UPPER(Matrix!$D$6) &amp; "_" &amp; $C28,"")</f>
        <v/>
      </c>
      <c r="F28" s="100"/>
      <c r="G28" s="55" t="str">
        <f t="shared" si="0"/>
        <v/>
      </c>
      <c r="O28" s="151">
        <v>24</v>
      </c>
      <c r="P28" s="125"/>
      <c r="Q28" s="125"/>
      <c r="R28" s="101"/>
    </row>
    <row r="29" spans="2:18" ht="14.25" thickBot="1">
      <c r="B29" s="152">
        <v>25</v>
      </c>
      <c r="C29" s="123"/>
      <c r="D29" s="42"/>
      <c r="E29" s="56" t="str">
        <f>IF($C29&lt;&gt;"","ALERT_" &amp; D29 &amp; "_ID_"&amp;UPPER(Matrix!$D$6) &amp; "_" &amp; $C29,"")</f>
        <v/>
      </c>
      <c r="F29" s="102"/>
      <c r="G29" s="56" t="str">
        <f t="shared" si="0"/>
        <v/>
      </c>
      <c r="O29" s="152">
        <v>25</v>
      </c>
      <c r="P29" s="123"/>
      <c r="Q29" s="123"/>
      <c r="R29" s="103"/>
    </row>
    <row r="32" spans="2:18" ht="14.25" thickBot="1">
      <c r="B32" t="s">
        <v>180</v>
      </c>
      <c r="O32" t="s">
        <v>177</v>
      </c>
    </row>
    <row r="33" spans="2:18" ht="14.25" thickBot="1">
      <c r="B33" s="121" t="s">
        <v>32</v>
      </c>
      <c r="C33" s="92" t="s">
        <v>169</v>
      </c>
      <c r="D33" s="92" t="s">
        <v>174</v>
      </c>
      <c r="E33" s="93" t="s">
        <v>172</v>
      </c>
      <c r="F33" s="157" t="s">
        <v>173</v>
      </c>
      <c r="G33" s="157" t="s">
        <v>184</v>
      </c>
      <c r="O33" s="121" t="s">
        <v>32</v>
      </c>
      <c r="P33" s="156" t="s">
        <v>166</v>
      </c>
      <c r="Q33" s="156" t="s">
        <v>182</v>
      </c>
      <c r="R33" s="157" t="s">
        <v>170</v>
      </c>
    </row>
    <row r="34" spans="2:18" ht="14.25" hidden="1" thickTop="1">
      <c r="B34" s="148">
        <v>0</v>
      </c>
      <c r="C34" s="149" t="s">
        <v>154</v>
      </c>
      <c r="D34" s="149"/>
      <c r="E34" s="150"/>
      <c r="F34" s="159" t="s">
        <v>154</v>
      </c>
      <c r="G34" s="61"/>
      <c r="O34" s="158">
        <v>0</v>
      </c>
      <c r="P34" s="155" t="s">
        <v>154</v>
      </c>
      <c r="Q34" s="155" t="s">
        <v>154</v>
      </c>
      <c r="R34" s="159" t="s">
        <v>154</v>
      </c>
    </row>
    <row r="35" spans="2:18" ht="14.25" thickTop="1">
      <c r="B35" s="151">
        <v>1</v>
      </c>
      <c r="C35" s="125"/>
      <c r="D35" s="21"/>
      <c r="E35" s="55" t="str">
        <f>IF($C35&lt;&gt;"","ALERT_" &amp; UPPER(Matrix!$D$6) &amp; "_" &amp; $C35,"")</f>
        <v/>
      </c>
      <c r="F35" s="153"/>
      <c r="G35" s="55" t="str">
        <f>IF(E35&lt;&gt;"",LEN(E35),"")</f>
        <v/>
      </c>
      <c r="O35" s="151">
        <v>1</v>
      </c>
      <c r="P35" s="125"/>
      <c r="Q35" s="125"/>
      <c r="R35" s="153"/>
    </row>
    <row r="36" spans="2:18">
      <c r="B36" s="151">
        <v>2</v>
      </c>
      <c r="C36" s="125"/>
      <c r="D36" s="21"/>
      <c r="E36" s="55" t="str">
        <f>IF($C36&lt;&gt;"","ALERT_" &amp; UPPER(Matrix!$D$6) &amp; "_" &amp; $C36,"")</f>
        <v/>
      </c>
      <c r="F36" s="153"/>
      <c r="G36" s="55" t="str">
        <f>IF(E36&lt;&gt;"",LEN(E36),"")</f>
        <v/>
      </c>
      <c r="O36" s="151">
        <v>2</v>
      </c>
      <c r="P36" s="125"/>
      <c r="Q36" s="125"/>
      <c r="R36" s="153"/>
    </row>
    <row r="37" spans="2:18">
      <c r="B37" s="151">
        <v>3</v>
      </c>
      <c r="C37" s="125"/>
      <c r="D37" s="21"/>
      <c r="E37" s="55" t="str">
        <f>IF($C37&lt;&gt;"","ALERT_" &amp; UPPER(Matrix!$D$6) &amp; "_" &amp; $C37,"")</f>
        <v/>
      </c>
      <c r="F37" s="153"/>
      <c r="G37" s="55" t="str">
        <f>IF(E37&lt;&gt;"",LEN(E37),"")</f>
        <v/>
      </c>
      <c r="O37" s="151">
        <v>3</v>
      </c>
      <c r="P37" s="125"/>
      <c r="Q37" s="125"/>
      <c r="R37" s="153"/>
    </row>
    <row r="38" spans="2:18">
      <c r="B38" s="151">
        <v>4</v>
      </c>
      <c r="C38" s="125"/>
      <c r="D38" s="21"/>
      <c r="E38" s="55" t="str">
        <f>IF($C38&lt;&gt;"","ALERT_" &amp; UPPER(Matrix!$D$6) &amp; "_" &amp; $C38,"")</f>
        <v/>
      </c>
      <c r="F38" s="153"/>
      <c r="G38" s="55" t="str">
        <f t="shared" ref="G38:G59" si="1">IF(E38&lt;&gt;"",LEN(E38),"")</f>
        <v/>
      </c>
      <c r="O38" s="151">
        <v>4</v>
      </c>
      <c r="P38" s="125"/>
      <c r="Q38" s="125"/>
      <c r="R38" s="153"/>
    </row>
    <row r="39" spans="2:18">
      <c r="B39" s="151">
        <v>5</v>
      </c>
      <c r="C39" s="125"/>
      <c r="D39" s="21"/>
      <c r="E39" s="55" t="str">
        <f>IF($C39&lt;&gt;"","ALERT_" &amp; UPPER(Matrix!$D$6) &amp; "_" &amp; $C39,"")</f>
        <v/>
      </c>
      <c r="F39" s="153"/>
      <c r="G39" s="55" t="str">
        <f t="shared" si="1"/>
        <v/>
      </c>
      <c r="O39" s="151">
        <v>5</v>
      </c>
      <c r="P39" s="125"/>
      <c r="Q39" s="125"/>
      <c r="R39" s="153"/>
    </row>
    <row r="40" spans="2:18">
      <c r="B40" s="151">
        <v>6</v>
      </c>
      <c r="C40" s="125"/>
      <c r="D40" s="21"/>
      <c r="E40" s="55" t="str">
        <f>IF($C40&lt;&gt;"","ALERT_" &amp; UPPER(Matrix!$D$6) &amp; "_" &amp; $C40,"")</f>
        <v/>
      </c>
      <c r="F40" s="153"/>
      <c r="G40" s="55" t="str">
        <f t="shared" si="1"/>
        <v/>
      </c>
      <c r="O40" s="151">
        <v>6</v>
      </c>
      <c r="P40" s="125"/>
      <c r="Q40" s="125"/>
      <c r="R40" s="153"/>
    </row>
    <row r="41" spans="2:18">
      <c r="B41" s="151">
        <v>7</v>
      </c>
      <c r="C41" s="125"/>
      <c r="D41" s="21"/>
      <c r="E41" s="55" t="str">
        <f>IF($C41&lt;&gt;"","ALERT_" &amp; UPPER(Matrix!$D$6) &amp; "_" &amp; $C41,"")</f>
        <v/>
      </c>
      <c r="F41" s="153"/>
      <c r="G41" s="55" t="str">
        <f t="shared" si="1"/>
        <v/>
      </c>
      <c r="O41" s="151">
        <v>7</v>
      </c>
      <c r="P41" s="125"/>
      <c r="Q41" s="125"/>
      <c r="R41" s="153"/>
    </row>
    <row r="42" spans="2:18">
      <c r="B42" s="151">
        <v>8</v>
      </c>
      <c r="C42" s="125"/>
      <c r="D42" s="21"/>
      <c r="E42" s="55" t="str">
        <f>IF($C42&lt;&gt;"","ALERT_" &amp; UPPER(Matrix!$D$6) &amp; "_" &amp; $C42,"")</f>
        <v/>
      </c>
      <c r="F42" s="153"/>
      <c r="G42" s="55" t="str">
        <f t="shared" si="1"/>
        <v/>
      </c>
      <c r="O42" s="151">
        <v>8</v>
      </c>
      <c r="P42" s="125"/>
      <c r="Q42" s="125"/>
      <c r="R42" s="153"/>
    </row>
    <row r="43" spans="2:18">
      <c r="B43" s="151">
        <v>9</v>
      </c>
      <c r="C43" s="125"/>
      <c r="D43" s="21"/>
      <c r="E43" s="55" t="str">
        <f>IF($C43&lt;&gt;"","ALERT_" &amp; UPPER(Matrix!$D$6) &amp; "_" &amp; $C43,"")</f>
        <v/>
      </c>
      <c r="F43" s="153"/>
      <c r="G43" s="55" t="str">
        <f t="shared" si="1"/>
        <v/>
      </c>
      <c r="O43" s="151">
        <v>9</v>
      </c>
      <c r="P43" s="125"/>
      <c r="Q43" s="125"/>
      <c r="R43" s="153"/>
    </row>
    <row r="44" spans="2:18">
      <c r="B44" s="151">
        <v>10</v>
      </c>
      <c r="C44" s="125"/>
      <c r="D44" s="21"/>
      <c r="E44" s="55" t="str">
        <f>IF($C44&lt;&gt;"","ALERT_" &amp; UPPER(Matrix!$D$6) &amp; "_" &amp; $C44,"")</f>
        <v/>
      </c>
      <c r="F44" s="153"/>
      <c r="G44" s="55" t="str">
        <f t="shared" si="1"/>
        <v/>
      </c>
      <c r="O44" s="151">
        <v>10</v>
      </c>
      <c r="P44" s="125"/>
      <c r="Q44" s="125"/>
      <c r="R44" s="153"/>
    </row>
    <row r="45" spans="2:18">
      <c r="B45" s="151">
        <v>11</v>
      </c>
      <c r="C45" s="125"/>
      <c r="D45" s="21"/>
      <c r="E45" s="55" t="str">
        <f>IF($C45&lt;&gt;"","ALERT_" &amp; UPPER(Matrix!$D$6) &amp; "_" &amp; $C45,"")</f>
        <v/>
      </c>
      <c r="F45" s="153"/>
      <c r="G45" s="55" t="str">
        <f t="shared" si="1"/>
        <v/>
      </c>
      <c r="O45" s="151">
        <v>11</v>
      </c>
      <c r="P45" s="125"/>
      <c r="Q45" s="125"/>
      <c r="R45" s="153"/>
    </row>
    <row r="46" spans="2:18">
      <c r="B46" s="151">
        <v>12</v>
      </c>
      <c r="C46" s="125"/>
      <c r="D46" s="21"/>
      <c r="E46" s="55" t="str">
        <f>IF($C46&lt;&gt;"","ALERT_" &amp; UPPER(Matrix!$D$6) &amp; "_" &amp; $C46,"")</f>
        <v/>
      </c>
      <c r="F46" s="153"/>
      <c r="G46" s="55" t="str">
        <f t="shared" si="1"/>
        <v/>
      </c>
      <c r="O46" s="151">
        <v>12</v>
      </c>
      <c r="P46" s="125"/>
      <c r="Q46" s="125"/>
      <c r="R46" s="153"/>
    </row>
    <row r="47" spans="2:18">
      <c r="B47" s="151">
        <v>13</v>
      </c>
      <c r="C47" s="125"/>
      <c r="D47" s="21"/>
      <c r="E47" s="55" t="str">
        <f>IF($C47&lt;&gt;"","ALERT_" &amp; UPPER(Matrix!$D$6) &amp; "_" &amp; $C47,"")</f>
        <v/>
      </c>
      <c r="F47" s="153"/>
      <c r="G47" s="55" t="str">
        <f t="shared" si="1"/>
        <v/>
      </c>
      <c r="O47" s="151">
        <v>13</v>
      </c>
      <c r="P47" s="125"/>
      <c r="Q47" s="125"/>
      <c r="R47" s="153"/>
    </row>
    <row r="48" spans="2:18">
      <c r="B48" s="151">
        <v>14</v>
      </c>
      <c r="C48" s="125"/>
      <c r="D48" s="21"/>
      <c r="E48" s="55" t="str">
        <f>IF($C48&lt;&gt;"","ALERT_" &amp; UPPER(Matrix!$D$6) &amp; "_" &amp; $C48,"")</f>
        <v/>
      </c>
      <c r="F48" s="153"/>
      <c r="G48" s="55" t="str">
        <f t="shared" si="1"/>
        <v/>
      </c>
      <c r="O48" s="151">
        <v>14</v>
      </c>
      <c r="P48" s="125"/>
      <c r="Q48" s="125"/>
      <c r="R48" s="153"/>
    </row>
    <row r="49" spans="2:18">
      <c r="B49" s="151">
        <v>15</v>
      </c>
      <c r="C49" s="125"/>
      <c r="D49" s="21"/>
      <c r="E49" s="55" t="str">
        <f>IF($C49&lt;&gt;"","ALERT_" &amp; UPPER(Matrix!$D$6) &amp; "_" &amp; $C49,"")</f>
        <v/>
      </c>
      <c r="F49" s="153"/>
      <c r="G49" s="55" t="str">
        <f t="shared" si="1"/>
        <v/>
      </c>
      <c r="O49" s="151">
        <v>15</v>
      </c>
      <c r="P49" s="125"/>
      <c r="Q49" s="125"/>
      <c r="R49" s="153"/>
    </row>
    <row r="50" spans="2:18">
      <c r="B50" s="151">
        <v>16</v>
      </c>
      <c r="C50" s="125"/>
      <c r="D50" s="21"/>
      <c r="E50" s="55" t="str">
        <f>IF($C50&lt;&gt;"","ALERT_" &amp; UPPER(Matrix!$D$6) &amp; "_" &amp; $C50,"")</f>
        <v/>
      </c>
      <c r="F50" s="153"/>
      <c r="G50" s="55" t="str">
        <f t="shared" si="1"/>
        <v/>
      </c>
      <c r="O50" s="151">
        <v>16</v>
      </c>
      <c r="P50" s="125"/>
      <c r="Q50" s="125"/>
      <c r="R50" s="153"/>
    </row>
    <row r="51" spans="2:18">
      <c r="B51" s="151">
        <v>17</v>
      </c>
      <c r="C51" s="125"/>
      <c r="D51" s="21"/>
      <c r="E51" s="55" t="str">
        <f>IF($C51&lt;&gt;"","ALERT_" &amp; UPPER(Matrix!$D$6) &amp; "_" &amp; $C51,"")</f>
        <v/>
      </c>
      <c r="F51" s="153"/>
      <c r="G51" s="55" t="str">
        <f t="shared" si="1"/>
        <v/>
      </c>
      <c r="O51" s="151">
        <v>17</v>
      </c>
      <c r="P51" s="125"/>
      <c r="Q51" s="125"/>
      <c r="R51" s="153"/>
    </row>
    <row r="52" spans="2:18">
      <c r="B52" s="151">
        <v>18</v>
      </c>
      <c r="C52" s="125"/>
      <c r="D52" s="21"/>
      <c r="E52" s="55" t="str">
        <f>IF($C52&lt;&gt;"","ALERT_" &amp; UPPER(Matrix!$D$6) &amp; "_" &amp; $C52,"")</f>
        <v/>
      </c>
      <c r="F52" s="153"/>
      <c r="G52" s="55" t="str">
        <f t="shared" si="1"/>
        <v/>
      </c>
      <c r="O52" s="151">
        <v>18</v>
      </c>
      <c r="P52" s="125"/>
      <c r="Q52" s="125"/>
      <c r="R52" s="153"/>
    </row>
    <row r="53" spans="2:18">
      <c r="B53" s="151">
        <v>19</v>
      </c>
      <c r="C53" s="125"/>
      <c r="D53" s="21"/>
      <c r="E53" s="55" t="str">
        <f>IF($C53&lt;&gt;"","ALERT_" &amp; UPPER(Matrix!$D$6) &amp; "_" &amp; $C53,"")</f>
        <v/>
      </c>
      <c r="F53" s="153"/>
      <c r="G53" s="55" t="str">
        <f t="shared" si="1"/>
        <v/>
      </c>
      <c r="O53" s="151">
        <v>19</v>
      </c>
      <c r="P53" s="125"/>
      <c r="Q53" s="125"/>
      <c r="R53" s="153"/>
    </row>
    <row r="54" spans="2:18">
      <c r="B54" s="151">
        <v>20</v>
      </c>
      <c r="C54" s="125"/>
      <c r="D54" s="21"/>
      <c r="E54" s="55" t="str">
        <f>IF($C54&lt;&gt;"","ALERT_" &amp; UPPER(Matrix!$D$6) &amp; "_" &amp; $C54,"")</f>
        <v/>
      </c>
      <c r="F54" s="153"/>
      <c r="G54" s="55" t="str">
        <f t="shared" si="1"/>
        <v/>
      </c>
      <c r="O54" s="151">
        <v>20</v>
      </c>
      <c r="P54" s="125"/>
      <c r="Q54" s="125"/>
      <c r="R54" s="153"/>
    </row>
    <row r="55" spans="2:18">
      <c r="B55" s="151">
        <v>21</v>
      </c>
      <c r="C55" s="125"/>
      <c r="D55" s="21"/>
      <c r="E55" s="55" t="str">
        <f>IF($C55&lt;&gt;"","ALERT_" &amp; UPPER(Matrix!$D$6) &amp; "_" &amp; $C55,"")</f>
        <v/>
      </c>
      <c r="F55" s="153"/>
      <c r="G55" s="55" t="str">
        <f t="shared" si="1"/>
        <v/>
      </c>
      <c r="O55" s="151">
        <v>21</v>
      </c>
      <c r="P55" s="125"/>
      <c r="Q55" s="125"/>
      <c r="R55" s="153"/>
    </row>
    <row r="56" spans="2:18">
      <c r="B56" s="151">
        <v>22</v>
      </c>
      <c r="C56" s="125"/>
      <c r="D56" s="21"/>
      <c r="E56" s="55" t="str">
        <f>IF($C56&lt;&gt;"","ALERT_" &amp; UPPER(Matrix!$D$6) &amp; "_" &amp; $C56,"")</f>
        <v/>
      </c>
      <c r="F56" s="153"/>
      <c r="G56" s="55" t="str">
        <f t="shared" si="1"/>
        <v/>
      </c>
      <c r="O56" s="151">
        <v>22</v>
      </c>
      <c r="P56" s="125"/>
      <c r="Q56" s="125"/>
      <c r="R56" s="153"/>
    </row>
    <row r="57" spans="2:18">
      <c r="B57" s="151">
        <v>23</v>
      </c>
      <c r="C57" s="125"/>
      <c r="D57" s="21"/>
      <c r="E57" s="55" t="str">
        <f>IF($C57&lt;&gt;"","ALERT_" &amp; UPPER(Matrix!$D$6) &amp; "_" &amp; $C57,"")</f>
        <v/>
      </c>
      <c r="F57" s="153"/>
      <c r="G57" s="55" t="str">
        <f t="shared" si="1"/>
        <v/>
      </c>
      <c r="O57" s="151">
        <v>23</v>
      </c>
      <c r="P57" s="125"/>
      <c r="Q57" s="125"/>
      <c r="R57" s="153"/>
    </row>
    <row r="58" spans="2:18">
      <c r="B58" s="151">
        <v>24</v>
      </c>
      <c r="C58" s="125"/>
      <c r="D58" s="21"/>
      <c r="E58" s="55" t="str">
        <f>IF($C58&lt;&gt;"","ALERT_" &amp; UPPER(Matrix!$D$6) &amp; "_" &amp; $C58,"")</f>
        <v/>
      </c>
      <c r="F58" s="153"/>
      <c r="G58" s="55" t="str">
        <f t="shared" si="1"/>
        <v/>
      </c>
      <c r="O58" s="151">
        <v>24</v>
      </c>
      <c r="P58" s="125"/>
      <c r="Q58" s="125"/>
      <c r="R58" s="153"/>
    </row>
    <row r="59" spans="2:18" ht="14.25" thickBot="1">
      <c r="B59" s="152">
        <v>25</v>
      </c>
      <c r="C59" s="123"/>
      <c r="D59" s="42"/>
      <c r="E59" s="56" t="str">
        <f>IF($C59&lt;&gt;"","ALERT_" &amp; UPPER(Matrix!$D$6) &amp; "_" &amp; $C59,"")</f>
        <v/>
      </c>
      <c r="F59" s="154"/>
      <c r="G59" s="56" t="str">
        <f t="shared" si="1"/>
        <v/>
      </c>
      <c r="O59" s="152">
        <v>25</v>
      </c>
      <c r="P59" s="123"/>
      <c r="Q59" s="123"/>
      <c r="R59" s="154"/>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54.3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78" t="s">
        <v>98</v>
      </c>
    </row>
    <row r="2" spans="2:21" ht="14.25" thickBot="1">
      <c r="B2" s="86" t="s">
        <v>56</v>
      </c>
      <c r="C2" s="87" t="s">
        <v>116</v>
      </c>
      <c r="D2" s="88" t="s">
        <v>50</v>
      </c>
      <c r="E2" s="89" t="s">
        <v>51</v>
      </c>
      <c r="F2" s="90" t="s">
        <v>22</v>
      </c>
      <c r="G2" s="89" t="s">
        <v>52</v>
      </c>
      <c r="H2" s="90" t="s">
        <v>24</v>
      </c>
      <c r="I2" s="89" t="s">
        <v>53</v>
      </c>
      <c r="J2" s="90" t="s">
        <v>152</v>
      </c>
      <c r="K2" s="89" t="s">
        <v>54</v>
      </c>
      <c r="L2" s="90" t="s">
        <v>25</v>
      </c>
      <c r="M2" s="87" t="s">
        <v>55</v>
      </c>
      <c r="N2" s="90" t="s">
        <v>111</v>
      </c>
      <c r="O2" s="104" t="s">
        <v>78</v>
      </c>
    </row>
    <row r="3" spans="2:21" ht="15" hidden="1" thickTop="1" thickBot="1">
      <c r="B3" s="22"/>
      <c r="C3" s="39" t="s">
        <v>102</v>
      </c>
      <c r="D3" s="99"/>
      <c r="E3" s="12"/>
      <c r="F3" s="13"/>
      <c r="G3" s="12"/>
      <c r="H3" s="13"/>
      <c r="I3" s="12"/>
      <c r="J3" s="13"/>
      <c r="K3" s="12"/>
      <c r="L3" s="13"/>
      <c r="M3" s="40"/>
      <c r="N3" s="95"/>
      <c r="O3" s="105"/>
      <c r="U3" s="82" t="s">
        <v>92</v>
      </c>
    </row>
    <row r="4" spans="2:21" ht="14.25" thickTop="1">
      <c r="B4" s="22" t="s">
        <v>312</v>
      </c>
      <c r="C4" s="21" t="s">
        <v>214</v>
      </c>
      <c r="D4" s="99">
        <v>0</v>
      </c>
      <c r="E4" s="22" t="s">
        <v>120</v>
      </c>
      <c r="F4" s="162" t="s">
        <v>335</v>
      </c>
      <c r="G4" s="22" t="s">
        <v>120</v>
      </c>
      <c r="H4" s="101" t="s">
        <v>29</v>
      </c>
      <c r="I4" s="22" t="s">
        <v>120</v>
      </c>
      <c r="J4" s="101" t="s">
        <v>29</v>
      </c>
      <c r="K4" s="22" t="s">
        <v>120</v>
      </c>
      <c r="L4" s="101" t="s">
        <v>29</v>
      </c>
      <c r="M4" s="40">
        <f ca="1">LEN(N4)</f>
        <v>28</v>
      </c>
      <c r="N4" s="95" t="str">
        <f ca="1">VLOOKUP($B4,Matrix!$H$13:$I$37,2,FALSE)&amp;"_"&amp;C4</f>
        <v>ALERT_REQ_P_OILPRE_WRN_TT_ON</v>
      </c>
      <c r="O4" s="105" t="str">
        <f t="shared" ref="O4:O35" ca="1" si="0">"#define "&amp;N4&amp;REPT(" ",48-M4)&amp;"("&amp;D4&amp;"U)"</f>
        <v>#define ALERT_REQ_P_OILPRE_WRN_TT_ON                    (0U)</v>
      </c>
      <c r="U4" s="82" t="s">
        <v>92</v>
      </c>
    </row>
    <row r="5" spans="2:21">
      <c r="B5" s="22" t="s">
        <v>312</v>
      </c>
      <c r="C5" s="21" t="s">
        <v>215</v>
      </c>
      <c r="D5" s="100">
        <v>1</v>
      </c>
      <c r="E5" s="22" t="s">
        <v>120</v>
      </c>
      <c r="F5" s="162" t="s">
        <v>525</v>
      </c>
      <c r="G5" s="22" t="s">
        <v>120</v>
      </c>
      <c r="H5" s="101" t="s">
        <v>29</v>
      </c>
      <c r="I5" s="22" t="s">
        <v>120</v>
      </c>
      <c r="J5" s="101" t="s">
        <v>333</v>
      </c>
      <c r="K5" s="22" t="s">
        <v>120</v>
      </c>
      <c r="L5" s="101" t="s">
        <v>311</v>
      </c>
      <c r="M5" s="35">
        <f t="shared" ref="M5:M68" ca="1" si="1">LEN(N5)</f>
        <v>29</v>
      </c>
      <c r="N5" s="95" t="str">
        <f ca="1">VLOOKUP($B5,Matrix!$H$13:$I$37,2,FALSE)&amp;"_"&amp;C5</f>
        <v>ALERT_REQ_P_OILPRE_WRN_WRN_ON</v>
      </c>
      <c r="O5" s="106" t="str">
        <f t="shared" ca="1" si="0"/>
        <v>#define ALERT_REQ_P_OILPRE_WRN_WRN_ON                   (1U)</v>
      </c>
      <c r="U5" s="80" t="s">
        <v>93</v>
      </c>
    </row>
    <row r="6" spans="2:21">
      <c r="B6" s="22" t="s">
        <v>312</v>
      </c>
      <c r="C6" s="21" t="s">
        <v>211</v>
      </c>
      <c r="D6" s="100">
        <v>2</v>
      </c>
      <c r="E6" s="22" t="s">
        <v>120</v>
      </c>
      <c r="F6" s="162" t="s">
        <v>526</v>
      </c>
      <c r="G6" s="22" t="s">
        <v>120</v>
      </c>
      <c r="H6" s="101" t="s">
        <v>29</v>
      </c>
      <c r="I6" s="22" t="s">
        <v>120</v>
      </c>
      <c r="J6" s="101" t="s">
        <v>333</v>
      </c>
      <c r="K6" s="22" t="s">
        <v>120</v>
      </c>
      <c r="L6" s="101" t="s">
        <v>311</v>
      </c>
      <c r="M6" s="35">
        <f t="shared" ca="1" si="1"/>
        <v>31</v>
      </c>
      <c r="N6" s="95" t="str">
        <f ca="1">VLOOKUP($B6,Matrix!$H$13:$I$37,2,FALSE)&amp;"_"&amp;C6</f>
        <v>ALERT_REQ_P_OILPRE_WRN_WRN_FLSH</v>
      </c>
      <c r="O6" s="106" t="str">
        <f t="shared" ca="1" si="0"/>
        <v>#define ALERT_REQ_P_OILPRE_WRN_WRN_FLSH                 (2U)</v>
      </c>
      <c r="U6" s="28" t="s">
        <v>94</v>
      </c>
    </row>
    <row r="7" spans="2:21">
      <c r="B7" s="22" t="s">
        <v>312</v>
      </c>
      <c r="C7" s="21" t="s">
        <v>345</v>
      </c>
      <c r="D7" s="100">
        <v>3</v>
      </c>
      <c r="E7" s="22" t="s">
        <v>120</v>
      </c>
      <c r="F7" s="162" t="s">
        <v>524</v>
      </c>
      <c r="G7" s="22" t="s">
        <v>120</v>
      </c>
      <c r="H7" s="101" t="s">
        <v>29</v>
      </c>
      <c r="I7" s="22" t="s">
        <v>120</v>
      </c>
      <c r="J7" s="101" t="s">
        <v>333</v>
      </c>
      <c r="K7" s="22" t="s">
        <v>120</v>
      </c>
      <c r="L7" s="101" t="s">
        <v>311</v>
      </c>
      <c r="M7" s="35">
        <f t="shared" ca="1" si="1"/>
        <v>30</v>
      </c>
      <c r="N7" s="95" t="str">
        <f ca="1">VLOOKUP($B7,Matrix!$H$13:$I$37,2,FALSE)&amp;"_"&amp;C7</f>
        <v>ALERT_REQ_P_OILPRE_WRN_WRN_OFF</v>
      </c>
      <c r="O7" s="106" t="str">
        <f t="shared" ca="1" si="0"/>
        <v>#define ALERT_REQ_P_OILPRE_WRN_WRN_OFF                  (3U)</v>
      </c>
      <c r="U7" s="28" t="s">
        <v>95</v>
      </c>
    </row>
    <row r="8" spans="2:21">
      <c r="B8" s="22" t="s">
        <v>330</v>
      </c>
      <c r="C8" s="21" t="s">
        <v>334</v>
      </c>
      <c r="D8" s="99">
        <v>0</v>
      </c>
      <c r="E8" s="22" t="s">
        <v>120</v>
      </c>
      <c r="F8" s="101" t="s">
        <v>29</v>
      </c>
      <c r="G8" s="22" t="s">
        <v>120</v>
      </c>
      <c r="H8" s="101" t="s">
        <v>535</v>
      </c>
      <c r="I8" s="22" t="s">
        <v>120</v>
      </c>
      <c r="J8" s="101" t="s">
        <v>29</v>
      </c>
      <c r="K8" s="22" t="s">
        <v>120</v>
      </c>
      <c r="L8" s="101" t="s">
        <v>29</v>
      </c>
      <c r="M8" s="35">
        <f t="shared" ca="1" si="1"/>
        <v>24</v>
      </c>
      <c r="N8" s="95" t="str">
        <f ca="1">VLOOKUP($B8,Matrix!$H$13:$I$37,2,FALSE)&amp;"_"&amp;C8</f>
        <v>ALERT_REQ_P_OILPRE_BC_ON</v>
      </c>
      <c r="O8" s="106" t="str">
        <f t="shared" ca="1" si="0"/>
        <v>#define ALERT_REQ_P_OILPRE_BC_ON                        (0U)</v>
      </c>
      <c r="U8" s="28" t="s">
        <v>96</v>
      </c>
    </row>
    <row r="9" spans="2:21">
      <c r="B9" s="22"/>
      <c r="C9" s="21"/>
      <c r="D9" s="99"/>
      <c r="E9" s="22"/>
      <c r="F9" s="101"/>
      <c r="G9" s="22"/>
      <c r="H9" s="101"/>
      <c r="I9" s="22"/>
      <c r="J9" s="101"/>
      <c r="K9" s="22"/>
      <c r="L9" s="101"/>
      <c r="M9" s="35" t="e">
        <f t="shared" ca="1" si="1"/>
        <v>#N/A</v>
      </c>
      <c r="N9" s="95" t="e">
        <f ca="1">VLOOKUP($B9,Matrix!$H$13:$I$37,2,FALSE)&amp;"_"&amp;C9</f>
        <v>#N/A</v>
      </c>
      <c r="O9" s="106" t="e">
        <f t="shared" ca="1" si="0"/>
        <v>#N/A</v>
      </c>
      <c r="U9" s="28" t="s">
        <v>97</v>
      </c>
    </row>
    <row r="10" spans="2:21">
      <c r="B10" s="22"/>
      <c r="C10" s="21"/>
      <c r="D10" s="99"/>
      <c r="E10" s="22"/>
      <c r="F10" s="101"/>
      <c r="G10" s="22"/>
      <c r="H10" s="101"/>
      <c r="I10" s="22"/>
      <c r="J10" s="101"/>
      <c r="K10" s="22"/>
      <c r="L10" s="101"/>
      <c r="M10" s="35" t="e">
        <f t="shared" ca="1" si="1"/>
        <v>#N/A</v>
      </c>
      <c r="N10" s="95" t="e">
        <f ca="1">VLOOKUP($B10,Matrix!$H$13:$I$37,2,FALSE)&amp;"_"&amp;C10</f>
        <v>#N/A</v>
      </c>
      <c r="O10" s="106" t="e">
        <f t="shared" ca="1" si="0"/>
        <v>#N/A</v>
      </c>
      <c r="U10" s="28"/>
    </row>
    <row r="11" spans="2:21">
      <c r="B11" s="22"/>
      <c r="C11" s="21"/>
      <c r="D11" s="99"/>
      <c r="E11" s="22"/>
      <c r="F11" s="101"/>
      <c r="G11" s="22"/>
      <c r="H11" s="101"/>
      <c r="I11" s="22"/>
      <c r="J11" s="101"/>
      <c r="K11" s="22"/>
      <c r="L11" s="101"/>
      <c r="M11" s="35" t="e">
        <f t="shared" ca="1" si="1"/>
        <v>#N/A</v>
      </c>
      <c r="N11" s="95" t="e">
        <f ca="1">VLOOKUP($B11,Matrix!$H$13:$I$37,2,FALSE)&amp;"_"&amp;C11</f>
        <v>#N/A</v>
      </c>
      <c r="O11" s="106" t="e">
        <f t="shared" ca="1" si="0"/>
        <v>#N/A</v>
      </c>
      <c r="U11" s="28"/>
    </row>
    <row r="12" spans="2:21">
      <c r="B12" s="22"/>
      <c r="C12" s="21"/>
      <c r="D12" s="99"/>
      <c r="E12" s="22"/>
      <c r="F12" s="101"/>
      <c r="G12" s="22"/>
      <c r="H12" s="101"/>
      <c r="I12" s="22"/>
      <c r="J12" s="101"/>
      <c r="K12" s="22"/>
      <c r="L12" s="101"/>
      <c r="M12" s="35" t="e">
        <f t="shared" ca="1" si="1"/>
        <v>#N/A</v>
      </c>
      <c r="N12" s="95" t="e">
        <f ca="1">VLOOKUP($B12,Matrix!$H$13:$I$37,2,FALSE)&amp;"_"&amp;C12</f>
        <v>#N/A</v>
      </c>
      <c r="O12" s="106" t="e">
        <f t="shared" ca="1" si="0"/>
        <v>#N/A</v>
      </c>
      <c r="U12" s="28"/>
    </row>
    <row r="13" spans="2:21" ht="14.25" thickBot="1">
      <c r="B13" s="22"/>
      <c r="C13" s="21"/>
      <c r="D13" s="99"/>
      <c r="E13" s="22"/>
      <c r="F13" s="101"/>
      <c r="G13" s="22"/>
      <c r="H13" s="101"/>
      <c r="I13" s="22"/>
      <c r="J13" s="101"/>
      <c r="K13" s="22"/>
      <c r="L13" s="101"/>
      <c r="M13" s="35" t="e">
        <f t="shared" ca="1" si="1"/>
        <v>#N/A</v>
      </c>
      <c r="N13" s="95" t="e">
        <f ca="1">VLOOKUP($B13,Matrix!$H$13:$I$37,2,FALSE)&amp;"_"&amp;C13</f>
        <v>#N/A</v>
      </c>
      <c r="O13" s="106" t="e">
        <f t="shared" ca="1" si="0"/>
        <v>#N/A</v>
      </c>
      <c r="U13" s="81"/>
    </row>
    <row r="14" spans="2:21">
      <c r="B14" s="22"/>
      <c r="C14" s="21"/>
      <c r="D14" s="99"/>
      <c r="E14" s="22"/>
      <c r="F14" s="101"/>
      <c r="G14" s="22"/>
      <c r="H14" s="101"/>
      <c r="I14" s="22"/>
      <c r="J14" s="101"/>
      <c r="K14" s="22"/>
      <c r="L14" s="101"/>
      <c r="M14" s="35" t="e">
        <f t="shared" ca="1" si="1"/>
        <v>#N/A</v>
      </c>
      <c r="N14" s="95" t="e">
        <f ca="1">VLOOKUP($B14,Matrix!$H$13:$I$37,2,FALSE)&amp;"_"&amp;C14</f>
        <v>#N/A</v>
      </c>
      <c r="O14" s="106" t="e">
        <f t="shared" ca="1" si="0"/>
        <v>#N/A</v>
      </c>
    </row>
    <row r="15" spans="2:21">
      <c r="B15" s="22"/>
      <c r="C15" s="21"/>
      <c r="D15" s="99"/>
      <c r="E15" s="22"/>
      <c r="F15" s="101"/>
      <c r="G15" s="22"/>
      <c r="H15" s="101"/>
      <c r="I15" s="22"/>
      <c r="J15" s="101"/>
      <c r="K15" s="22"/>
      <c r="L15" s="101"/>
      <c r="M15" s="35" t="e">
        <f t="shared" ca="1" si="1"/>
        <v>#N/A</v>
      </c>
      <c r="N15" s="95" t="e">
        <f ca="1">VLOOKUP($B15,Matrix!$H$13:$I$37,2,FALSE)&amp;"_"&amp;C15</f>
        <v>#N/A</v>
      </c>
      <c r="O15" s="106" t="e">
        <f t="shared" ca="1" si="0"/>
        <v>#N/A</v>
      </c>
    </row>
    <row r="16" spans="2:21">
      <c r="B16" s="22"/>
      <c r="C16" s="21"/>
      <c r="D16" s="99"/>
      <c r="E16" s="22"/>
      <c r="F16" s="101"/>
      <c r="G16" s="22"/>
      <c r="H16" s="101"/>
      <c r="I16" s="22"/>
      <c r="J16" s="101"/>
      <c r="K16" s="22"/>
      <c r="L16" s="101"/>
      <c r="M16" s="35" t="e">
        <f t="shared" ca="1" si="1"/>
        <v>#N/A</v>
      </c>
      <c r="N16" s="95" t="e">
        <f ca="1">VLOOKUP($B16,Matrix!$H$13:$I$37,2,FALSE)&amp;"_"&amp;C16</f>
        <v>#N/A</v>
      </c>
      <c r="O16" s="106" t="e">
        <f t="shared" ca="1" si="0"/>
        <v>#N/A</v>
      </c>
    </row>
    <row r="17" spans="2:15">
      <c r="B17" s="22"/>
      <c r="C17" s="21"/>
      <c r="D17" s="99"/>
      <c r="E17" s="22"/>
      <c r="F17" s="101"/>
      <c r="G17" s="22"/>
      <c r="H17" s="101"/>
      <c r="I17" s="22"/>
      <c r="J17" s="101"/>
      <c r="K17" s="22"/>
      <c r="L17" s="101"/>
      <c r="M17" s="35" t="e">
        <f t="shared" ca="1" si="1"/>
        <v>#N/A</v>
      </c>
      <c r="N17" s="95" t="e">
        <f ca="1">VLOOKUP($B17,Matrix!$H$13:$I$37,2,FALSE)&amp;"_"&amp;C17</f>
        <v>#N/A</v>
      </c>
      <c r="O17" s="106" t="e">
        <f t="shared" ca="1" si="0"/>
        <v>#N/A</v>
      </c>
    </row>
    <row r="18" spans="2:15">
      <c r="B18" s="22"/>
      <c r="C18" s="21"/>
      <c r="D18" s="99"/>
      <c r="E18" s="22"/>
      <c r="F18" s="101"/>
      <c r="G18" s="22"/>
      <c r="H18" s="101"/>
      <c r="I18" s="22"/>
      <c r="J18" s="101"/>
      <c r="K18" s="22"/>
      <c r="L18" s="101"/>
      <c r="M18" s="35" t="e">
        <f t="shared" ca="1" si="1"/>
        <v>#N/A</v>
      </c>
      <c r="N18" s="95" t="e">
        <f ca="1">VLOOKUP($B18,Matrix!$H$13:$I$37,2,FALSE)&amp;"_"&amp;C18</f>
        <v>#N/A</v>
      </c>
      <c r="O18" s="106" t="e">
        <f t="shared" ca="1" si="0"/>
        <v>#N/A</v>
      </c>
    </row>
    <row r="19" spans="2:15">
      <c r="B19" s="22"/>
      <c r="C19" s="21"/>
      <c r="D19" s="100"/>
      <c r="E19" s="22"/>
      <c r="F19" s="101"/>
      <c r="G19" s="22"/>
      <c r="H19" s="101"/>
      <c r="I19" s="22"/>
      <c r="J19" s="101"/>
      <c r="K19" s="22"/>
      <c r="L19" s="101"/>
      <c r="M19" s="35" t="e">
        <f t="shared" ca="1" si="1"/>
        <v>#N/A</v>
      </c>
      <c r="N19" s="95" t="e">
        <f ca="1">VLOOKUP($B19,Matrix!$H$13:$I$37,2,FALSE)&amp;"_"&amp;C19</f>
        <v>#N/A</v>
      </c>
      <c r="O19" s="106" t="e">
        <f t="shared" ca="1" si="0"/>
        <v>#N/A</v>
      </c>
    </row>
    <row r="20" spans="2:15">
      <c r="B20" s="22"/>
      <c r="C20" s="21"/>
      <c r="D20" s="100"/>
      <c r="E20" s="22"/>
      <c r="F20" s="101"/>
      <c r="G20" s="22"/>
      <c r="H20" s="101"/>
      <c r="I20" s="22"/>
      <c r="J20" s="101"/>
      <c r="K20" s="22"/>
      <c r="L20" s="101"/>
      <c r="M20" s="35" t="e">
        <f t="shared" ca="1" si="1"/>
        <v>#N/A</v>
      </c>
      <c r="N20" s="95" t="e">
        <f ca="1">VLOOKUP($B20,Matrix!$H$13:$I$37,2,FALSE)&amp;"_"&amp;C20</f>
        <v>#N/A</v>
      </c>
      <c r="O20" s="106" t="e">
        <f t="shared" ca="1" si="0"/>
        <v>#N/A</v>
      </c>
    </row>
    <row r="21" spans="2:15">
      <c r="B21" s="22"/>
      <c r="C21" s="21"/>
      <c r="D21" s="100"/>
      <c r="E21" s="22"/>
      <c r="F21" s="101"/>
      <c r="G21" s="22"/>
      <c r="H21" s="101"/>
      <c r="I21" s="22"/>
      <c r="J21" s="101"/>
      <c r="K21" s="22"/>
      <c r="L21" s="101"/>
      <c r="M21" s="35" t="e">
        <f t="shared" ca="1" si="1"/>
        <v>#N/A</v>
      </c>
      <c r="N21" s="95" t="e">
        <f ca="1">VLOOKUP($B21,Matrix!$H$13:$I$37,2,FALSE)&amp;"_"&amp;C21</f>
        <v>#N/A</v>
      </c>
      <c r="O21" s="106" t="e">
        <f t="shared" ca="1" si="0"/>
        <v>#N/A</v>
      </c>
    </row>
    <row r="22" spans="2:15">
      <c r="B22" s="22"/>
      <c r="C22" s="21"/>
      <c r="D22" s="100"/>
      <c r="E22" s="22"/>
      <c r="F22" s="101"/>
      <c r="G22" s="22"/>
      <c r="H22" s="101"/>
      <c r="I22" s="22"/>
      <c r="J22" s="101"/>
      <c r="K22" s="22"/>
      <c r="L22" s="101"/>
      <c r="M22" s="35" t="e">
        <f t="shared" ca="1" si="1"/>
        <v>#N/A</v>
      </c>
      <c r="N22" s="95" t="e">
        <f ca="1">VLOOKUP($B22,Matrix!$H$13:$I$37,2,FALSE)&amp;"_"&amp;C22</f>
        <v>#N/A</v>
      </c>
      <c r="O22" s="106" t="e">
        <f t="shared" ca="1" si="0"/>
        <v>#N/A</v>
      </c>
    </row>
    <row r="23" spans="2:15">
      <c r="B23" s="22"/>
      <c r="C23" s="21"/>
      <c r="D23" s="100"/>
      <c r="E23" s="22"/>
      <c r="F23" s="101"/>
      <c r="G23" s="22"/>
      <c r="H23" s="101"/>
      <c r="I23" s="22"/>
      <c r="J23" s="101"/>
      <c r="K23" s="22"/>
      <c r="L23" s="101"/>
      <c r="M23" s="35" t="e">
        <f t="shared" ca="1" si="1"/>
        <v>#N/A</v>
      </c>
      <c r="N23" s="95" t="e">
        <f ca="1">VLOOKUP($B23,Matrix!$H$13:$I$37,2,FALSE)&amp;"_"&amp;C23</f>
        <v>#N/A</v>
      </c>
      <c r="O23" s="106" t="e">
        <f t="shared" ca="1" si="0"/>
        <v>#N/A</v>
      </c>
    </row>
    <row r="24" spans="2:15">
      <c r="B24" s="22"/>
      <c r="C24" s="21"/>
      <c r="D24" s="100"/>
      <c r="E24" s="22"/>
      <c r="F24" s="101"/>
      <c r="G24" s="22"/>
      <c r="H24" s="101"/>
      <c r="I24" s="22"/>
      <c r="J24" s="101"/>
      <c r="K24" s="22"/>
      <c r="L24" s="101"/>
      <c r="M24" s="35" t="e">
        <f t="shared" ca="1" si="1"/>
        <v>#N/A</v>
      </c>
      <c r="N24" s="95" t="e">
        <f ca="1">VLOOKUP($B24,Matrix!$H$13:$I$37,2,FALSE)&amp;"_"&amp;C24</f>
        <v>#N/A</v>
      </c>
      <c r="O24" s="106" t="e">
        <f t="shared" ca="1" si="0"/>
        <v>#N/A</v>
      </c>
    </row>
    <row r="25" spans="2:15">
      <c r="B25" s="22"/>
      <c r="C25" s="21"/>
      <c r="D25" s="100"/>
      <c r="E25" s="22"/>
      <c r="F25" s="101"/>
      <c r="G25" s="22"/>
      <c r="H25" s="101"/>
      <c r="I25" s="22"/>
      <c r="J25" s="101"/>
      <c r="K25" s="22"/>
      <c r="L25" s="101"/>
      <c r="M25" s="35" t="e">
        <f t="shared" ca="1" si="1"/>
        <v>#N/A</v>
      </c>
      <c r="N25" s="95" t="e">
        <f ca="1">VLOOKUP($B25,Matrix!$H$13:$I$37,2,FALSE)&amp;"_"&amp;C25</f>
        <v>#N/A</v>
      </c>
      <c r="O25" s="106" t="e">
        <f t="shared" ca="1" si="0"/>
        <v>#N/A</v>
      </c>
    </row>
    <row r="26" spans="2:15">
      <c r="B26" s="22"/>
      <c r="C26" s="21"/>
      <c r="D26" s="100"/>
      <c r="E26" s="22"/>
      <c r="F26" s="101"/>
      <c r="G26" s="22"/>
      <c r="H26" s="101"/>
      <c r="I26" s="22"/>
      <c r="J26" s="101"/>
      <c r="K26" s="22"/>
      <c r="L26" s="101"/>
      <c r="M26" s="35" t="e">
        <f t="shared" ca="1" si="1"/>
        <v>#N/A</v>
      </c>
      <c r="N26" s="95" t="e">
        <f ca="1">VLOOKUP($B26,Matrix!$H$13:$I$37,2,FALSE)&amp;"_"&amp;C26</f>
        <v>#N/A</v>
      </c>
      <c r="O26" s="106" t="e">
        <f t="shared" ca="1" si="0"/>
        <v>#N/A</v>
      </c>
    </row>
    <row r="27" spans="2:15">
      <c r="B27" s="22"/>
      <c r="C27" s="21"/>
      <c r="D27" s="100"/>
      <c r="E27" s="22"/>
      <c r="F27" s="101"/>
      <c r="G27" s="22"/>
      <c r="H27" s="101"/>
      <c r="I27" s="22"/>
      <c r="J27" s="101"/>
      <c r="K27" s="22"/>
      <c r="L27" s="101"/>
      <c r="M27" s="35" t="e">
        <f t="shared" ca="1" si="1"/>
        <v>#N/A</v>
      </c>
      <c r="N27" s="95" t="e">
        <f ca="1">VLOOKUP($B27,Matrix!$H$13:$I$37,2,FALSE)&amp;"_"&amp;C27</f>
        <v>#N/A</v>
      </c>
      <c r="O27" s="106" t="e">
        <f t="shared" ca="1" si="0"/>
        <v>#N/A</v>
      </c>
    </row>
    <row r="28" spans="2:15">
      <c r="B28" s="22"/>
      <c r="C28" s="21"/>
      <c r="D28" s="100"/>
      <c r="E28" s="22"/>
      <c r="F28" s="101"/>
      <c r="G28" s="22"/>
      <c r="H28" s="101"/>
      <c r="I28" s="22"/>
      <c r="J28" s="101"/>
      <c r="K28" s="22"/>
      <c r="L28" s="101"/>
      <c r="M28" s="35" t="e">
        <f t="shared" ca="1" si="1"/>
        <v>#N/A</v>
      </c>
      <c r="N28" s="95" t="e">
        <f ca="1">VLOOKUP($B28,Matrix!$H$13:$I$37,2,FALSE)&amp;"_"&amp;C28</f>
        <v>#N/A</v>
      </c>
      <c r="O28" s="106" t="e">
        <f t="shared" ca="1" si="0"/>
        <v>#N/A</v>
      </c>
    </row>
    <row r="29" spans="2:15">
      <c r="B29" s="22"/>
      <c r="C29" s="21"/>
      <c r="D29" s="100"/>
      <c r="E29" s="22"/>
      <c r="F29" s="101"/>
      <c r="G29" s="22"/>
      <c r="H29" s="101"/>
      <c r="I29" s="22"/>
      <c r="J29" s="101"/>
      <c r="K29" s="22"/>
      <c r="L29" s="101"/>
      <c r="M29" s="35" t="e">
        <f t="shared" ca="1" si="1"/>
        <v>#N/A</v>
      </c>
      <c r="N29" s="95" t="e">
        <f ca="1">VLOOKUP($B29,Matrix!$H$13:$I$37,2,FALSE)&amp;"_"&amp;C29</f>
        <v>#N/A</v>
      </c>
      <c r="O29" s="106" t="e">
        <f t="shared" ca="1" si="0"/>
        <v>#N/A</v>
      </c>
    </row>
    <row r="30" spans="2:15">
      <c r="B30" s="22"/>
      <c r="C30" s="21"/>
      <c r="D30" s="100"/>
      <c r="E30" s="22"/>
      <c r="F30" s="101"/>
      <c r="G30" s="22"/>
      <c r="H30" s="101"/>
      <c r="I30" s="22"/>
      <c r="J30" s="101"/>
      <c r="K30" s="22"/>
      <c r="L30" s="101"/>
      <c r="M30" s="35" t="e">
        <f t="shared" ca="1" si="1"/>
        <v>#N/A</v>
      </c>
      <c r="N30" s="95" t="e">
        <f ca="1">VLOOKUP($B30,Matrix!$H$13:$I$37,2,FALSE)&amp;"_"&amp;C30</f>
        <v>#N/A</v>
      </c>
      <c r="O30" s="106" t="e">
        <f t="shared" ca="1" si="0"/>
        <v>#N/A</v>
      </c>
    </row>
    <row r="31" spans="2:15">
      <c r="B31" s="22"/>
      <c r="C31" s="21"/>
      <c r="D31" s="100"/>
      <c r="E31" s="22"/>
      <c r="F31" s="101"/>
      <c r="G31" s="22"/>
      <c r="H31" s="101"/>
      <c r="I31" s="22"/>
      <c r="J31" s="101"/>
      <c r="K31" s="22"/>
      <c r="L31" s="101"/>
      <c r="M31" s="35" t="e">
        <f t="shared" ca="1" si="1"/>
        <v>#N/A</v>
      </c>
      <c r="N31" s="95" t="e">
        <f ca="1">VLOOKUP($B31,Matrix!$H$13:$I$37,2,FALSE)&amp;"_"&amp;C31</f>
        <v>#N/A</v>
      </c>
      <c r="O31" s="106" t="e">
        <f t="shared" ca="1" si="0"/>
        <v>#N/A</v>
      </c>
    </row>
    <row r="32" spans="2:15">
      <c r="B32" s="22"/>
      <c r="C32" s="21"/>
      <c r="D32" s="100"/>
      <c r="E32" s="22"/>
      <c r="F32" s="101"/>
      <c r="G32" s="22"/>
      <c r="H32" s="101"/>
      <c r="I32" s="22"/>
      <c r="J32" s="101"/>
      <c r="K32" s="22"/>
      <c r="L32" s="101"/>
      <c r="M32" s="35" t="e">
        <f t="shared" ca="1" si="1"/>
        <v>#N/A</v>
      </c>
      <c r="N32" s="95" t="e">
        <f ca="1">VLOOKUP($B32,Matrix!$H$13:$I$37,2,FALSE)&amp;"_"&amp;C32</f>
        <v>#N/A</v>
      </c>
      <c r="O32" s="106" t="e">
        <f t="shared" ca="1" si="0"/>
        <v>#N/A</v>
      </c>
    </row>
    <row r="33" spans="2:15">
      <c r="B33" s="22"/>
      <c r="C33" s="21"/>
      <c r="D33" s="100"/>
      <c r="E33" s="22"/>
      <c r="F33" s="101"/>
      <c r="G33" s="22"/>
      <c r="H33" s="101"/>
      <c r="I33" s="22"/>
      <c r="J33" s="101"/>
      <c r="K33" s="22"/>
      <c r="L33" s="101"/>
      <c r="M33" s="35" t="e">
        <f t="shared" ca="1" si="1"/>
        <v>#N/A</v>
      </c>
      <c r="N33" s="95" t="e">
        <f ca="1">VLOOKUP($B33,Matrix!$H$13:$I$37,2,FALSE)&amp;"_"&amp;C33</f>
        <v>#N/A</v>
      </c>
      <c r="O33" s="106" t="e">
        <f t="shared" ca="1" si="0"/>
        <v>#N/A</v>
      </c>
    </row>
    <row r="34" spans="2:15">
      <c r="B34" s="22"/>
      <c r="C34" s="21"/>
      <c r="D34" s="100"/>
      <c r="E34" s="22"/>
      <c r="F34" s="101"/>
      <c r="G34" s="22"/>
      <c r="H34" s="101"/>
      <c r="I34" s="22"/>
      <c r="J34" s="101"/>
      <c r="K34" s="22"/>
      <c r="L34" s="101"/>
      <c r="M34" s="35" t="e">
        <f t="shared" ca="1" si="1"/>
        <v>#N/A</v>
      </c>
      <c r="N34" s="95" t="e">
        <f ca="1">VLOOKUP($B34,Matrix!$H$13:$I$37,2,FALSE)&amp;"_"&amp;C34</f>
        <v>#N/A</v>
      </c>
      <c r="O34" s="106" t="e">
        <f t="shared" ca="1" si="0"/>
        <v>#N/A</v>
      </c>
    </row>
    <row r="35" spans="2:15">
      <c r="B35" s="22"/>
      <c r="C35" s="21"/>
      <c r="D35" s="100"/>
      <c r="E35" s="22"/>
      <c r="F35" s="101"/>
      <c r="G35" s="22"/>
      <c r="H35" s="101"/>
      <c r="I35" s="22"/>
      <c r="J35" s="101"/>
      <c r="K35" s="22"/>
      <c r="L35" s="101"/>
      <c r="M35" s="35" t="e">
        <f t="shared" ca="1" si="1"/>
        <v>#N/A</v>
      </c>
      <c r="N35" s="95" t="e">
        <f ca="1">VLOOKUP($B35,Matrix!$H$13:$I$37,2,FALSE)&amp;"_"&amp;C35</f>
        <v>#N/A</v>
      </c>
      <c r="O35" s="106" t="e">
        <f t="shared" ca="1" si="0"/>
        <v>#N/A</v>
      </c>
    </row>
    <row r="36" spans="2:15">
      <c r="B36" s="22"/>
      <c r="C36" s="21"/>
      <c r="D36" s="100"/>
      <c r="E36" s="22"/>
      <c r="F36" s="101"/>
      <c r="G36" s="22"/>
      <c r="H36" s="101"/>
      <c r="I36" s="22"/>
      <c r="J36" s="101"/>
      <c r="K36" s="22"/>
      <c r="L36" s="101"/>
      <c r="M36" s="35" t="e">
        <f t="shared" ca="1" si="1"/>
        <v>#N/A</v>
      </c>
      <c r="N36" s="95" t="e">
        <f ca="1">VLOOKUP($B36,Matrix!$H$13:$I$37,2,FALSE)&amp;"_"&amp;C36</f>
        <v>#N/A</v>
      </c>
      <c r="O36" s="106" t="e">
        <f t="shared" ref="O36:O67" ca="1" si="2">"#define "&amp;N36&amp;REPT(" ",48-M36)&amp;"("&amp;D36&amp;"U)"</f>
        <v>#N/A</v>
      </c>
    </row>
    <row r="37" spans="2:15">
      <c r="B37" s="22"/>
      <c r="C37" s="21"/>
      <c r="D37" s="100"/>
      <c r="E37" s="22"/>
      <c r="F37" s="101"/>
      <c r="G37" s="22"/>
      <c r="H37" s="101"/>
      <c r="I37" s="22"/>
      <c r="J37" s="101"/>
      <c r="K37" s="22"/>
      <c r="L37" s="101"/>
      <c r="M37" s="35" t="e">
        <f t="shared" ca="1" si="1"/>
        <v>#N/A</v>
      </c>
      <c r="N37" s="95" t="e">
        <f ca="1">VLOOKUP($B37,Matrix!$H$13:$I$37,2,FALSE)&amp;"_"&amp;C37</f>
        <v>#N/A</v>
      </c>
      <c r="O37" s="106" t="e">
        <f t="shared" ca="1" si="2"/>
        <v>#N/A</v>
      </c>
    </row>
    <row r="38" spans="2:15">
      <c r="B38" s="22"/>
      <c r="C38" s="21"/>
      <c r="D38" s="100"/>
      <c r="E38" s="22"/>
      <c r="F38" s="101"/>
      <c r="G38" s="22"/>
      <c r="H38" s="101"/>
      <c r="I38" s="22"/>
      <c r="J38" s="101"/>
      <c r="K38" s="22"/>
      <c r="L38" s="101"/>
      <c r="M38" s="35" t="e">
        <f t="shared" ca="1" si="1"/>
        <v>#N/A</v>
      </c>
      <c r="N38" s="95" t="e">
        <f ca="1">VLOOKUP($B38,Matrix!$H$13:$I$37,2,FALSE)&amp;"_"&amp;C38</f>
        <v>#N/A</v>
      </c>
      <c r="O38" s="106" t="e">
        <f t="shared" ca="1" si="2"/>
        <v>#N/A</v>
      </c>
    </row>
    <row r="39" spans="2:15">
      <c r="B39" s="22"/>
      <c r="C39" s="21"/>
      <c r="D39" s="100"/>
      <c r="E39" s="22"/>
      <c r="F39" s="101"/>
      <c r="G39" s="22"/>
      <c r="H39" s="101"/>
      <c r="I39" s="22"/>
      <c r="J39" s="101"/>
      <c r="K39" s="22"/>
      <c r="L39" s="101"/>
      <c r="M39" s="35" t="e">
        <f t="shared" ca="1" si="1"/>
        <v>#N/A</v>
      </c>
      <c r="N39" s="95" t="e">
        <f ca="1">VLOOKUP($B39,Matrix!$H$13:$I$37,2,FALSE)&amp;"_"&amp;C39</f>
        <v>#N/A</v>
      </c>
      <c r="O39" s="106" t="e">
        <f t="shared" ca="1" si="2"/>
        <v>#N/A</v>
      </c>
    </row>
    <row r="40" spans="2:15">
      <c r="B40" s="22"/>
      <c r="C40" s="21"/>
      <c r="D40" s="100"/>
      <c r="E40" s="22"/>
      <c r="F40" s="101"/>
      <c r="G40" s="22"/>
      <c r="H40" s="101"/>
      <c r="I40" s="22"/>
      <c r="J40" s="101"/>
      <c r="K40" s="22"/>
      <c r="L40" s="101"/>
      <c r="M40" s="35" t="e">
        <f t="shared" ca="1" si="1"/>
        <v>#N/A</v>
      </c>
      <c r="N40" s="95" t="e">
        <f ca="1">VLOOKUP($B40,Matrix!$H$13:$I$37,2,FALSE)&amp;"_"&amp;C40</f>
        <v>#N/A</v>
      </c>
      <c r="O40" s="106" t="e">
        <f t="shared" ca="1" si="2"/>
        <v>#N/A</v>
      </c>
    </row>
    <row r="41" spans="2:15">
      <c r="B41" s="22"/>
      <c r="C41" s="21"/>
      <c r="D41" s="100"/>
      <c r="E41" s="22"/>
      <c r="F41" s="101"/>
      <c r="G41" s="22"/>
      <c r="H41" s="101"/>
      <c r="I41" s="22"/>
      <c r="J41" s="101"/>
      <c r="K41" s="22"/>
      <c r="L41" s="101"/>
      <c r="M41" s="35" t="e">
        <f t="shared" ca="1" si="1"/>
        <v>#N/A</v>
      </c>
      <c r="N41" s="95" t="e">
        <f ca="1">VLOOKUP($B41,Matrix!$H$13:$I$37,2,FALSE)&amp;"_"&amp;C41</f>
        <v>#N/A</v>
      </c>
      <c r="O41" s="106" t="e">
        <f t="shared" ca="1" si="2"/>
        <v>#N/A</v>
      </c>
    </row>
    <row r="42" spans="2:15">
      <c r="B42" s="22"/>
      <c r="C42" s="21"/>
      <c r="D42" s="100"/>
      <c r="E42" s="22"/>
      <c r="F42" s="101"/>
      <c r="G42" s="22"/>
      <c r="H42" s="101"/>
      <c r="I42" s="22"/>
      <c r="J42" s="101"/>
      <c r="K42" s="22"/>
      <c r="L42" s="101"/>
      <c r="M42" s="35" t="e">
        <f t="shared" ca="1" si="1"/>
        <v>#N/A</v>
      </c>
      <c r="N42" s="95" t="e">
        <f ca="1">VLOOKUP($B42,Matrix!$H$13:$I$37,2,FALSE)&amp;"_"&amp;C42</f>
        <v>#N/A</v>
      </c>
      <c r="O42" s="106" t="e">
        <f t="shared" ca="1" si="2"/>
        <v>#N/A</v>
      </c>
    </row>
    <row r="43" spans="2:15">
      <c r="B43" s="22"/>
      <c r="C43" s="21"/>
      <c r="D43" s="100"/>
      <c r="E43" s="22"/>
      <c r="F43" s="101"/>
      <c r="G43" s="22"/>
      <c r="H43" s="101"/>
      <c r="I43" s="22"/>
      <c r="J43" s="101"/>
      <c r="K43" s="22"/>
      <c r="L43" s="101"/>
      <c r="M43" s="35" t="e">
        <f t="shared" ca="1" si="1"/>
        <v>#N/A</v>
      </c>
      <c r="N43" s="95" t="e">
        <f ca="1">VLOOKUP($B43,Matrix!$H$13:$I$37,2,FALSE)&amp;"_"&amp;C43</f>
        <v>#N/A</v>
      </c>
      <c r="O43" s="106" t="e">
        <f t="shared" ca="1" si="2"/>
        <v>#N/A</v>
      </c>
    </row>
    <row r="44" spans="2:15">
      <c r="B44" s="22"/>
      <c r="C44" s="21"/>
      <c r="D44" s="100"/>
      <c r="E44" s="22"/>
      <c r="F44" s="101"/>
      <c r="G44" s="22"/>
      <c r="H44" s="101"/>
      <c r="I44" s="22"/>
      <c r="J44" s="101"/>
      <c r="K44" s="22"/>
      <c r="L44" s="101"/>
      <c r="M44" s="35" t="e">
        <f t="shared" ca="1" si="1"/>
        <v>#N/A</v>
      </c>
      <c r="N44" s="95" t="e">
        <f ca="1">VLOOKUP($B44,Matrix!$H$13:$I$37,2,FALSE)&amp;"_"&amp;C44</f>
        <v>#N/A</v>
      </c>
      <c r="O44" s="106" t="e">
        <f t="shared" ca="1" si="2"/>
        <v>#N/A</v>
      </c>
    </row>
    <row r="45" spans="2:15">
      <c r="B45" s="22"/>
      <c r="C45" s="21"/>
      <c r="D45" s="100"/>
      <c r="E45" s="22"/>
      <c r="F45" s="101"/>
      <c r="G45" s="22"/>
      <c r="H45" s="101"/>
      <c r="I45" s="22"/>
      <c r="J45" s="101"/>
      <c r="K45" s="22"/>
      <c r="L45" s="101"/>
      <c r="M45" s="35" t="e">
        <f t="shared" ca="1" si="1"/>
        <v>#N/A</v>
      </c>
      <c r="N45" s="95" t="e">
        <f ca="1">VLOOKUP($B45,Matrix!$H$13:$I$37,2,FALSE)&amp;"_"&amp;C45</f>
        <v>#N/A</v>
      </c>
      <c r="O45" s="106" t="e">
        <f t="shared" ca="1" si="2"/>
        <v>#N/A</v>
      </c>
    </row>
    <row r="46" spans="2:15">
      <c r="B46" s="22"/>
      <c r="C46" s="21"/>
      <c r="D46" s="100"/>
      <c r="E46" s="22"/>
      <c r="F46" s="101"/>
      <c r="G46" s="22"/>
      <c r="H46" s="101"/>
      <c r="I46" s="22"/>
      <c r="J46" s="101"/>
      <c r="K46" s="22"/>
      <c r="L46" s="101"/>
      <c r="M46" s="35" t="e">
        <f t="shared" ca="1" si="1"/>
        <v>#N/A</v>
      </c>
      <c r="N46" s="95" t="e">
        <f ca="1">VLOOKUP($B46,Matrix!$H$13:$I$37,2,FALSE)&amp;"_"&amp;C46</f>
        <v>#N/A</v>
      </c>
      <c r="O46" s="106" t="e">
        <f t="shared" ca="1" si="2"/>
        <v>#N/A</v>
      </c>
    </row>
    <row r="47" spans="2:15">
      <c r="B47" s="22"/>
      <c r="C47" s="21"/>
      <c r="D47" s="100"/>
      <c r="E47" s="22"/>
      <c r="F47" s="101"/>
      <c r="G47" s="22"/>
      <c r="H47" s="101"/>
      <c r="I47" s="22"/>
      <c r="J47" s="101"/>
      <c r="K47" s="22"/>
      <c r="L47" s="101"/>
      <c r="M47" s="35" t="e">
        <f t="shared" ca="1" si="1"/>
        <v>#N/A</v>
      </c>
      <c r="N47" s="95" t="e">
        <f ca="1">VLOOKUP($B47,Matrix!$H$13:$I$37,2,FALSE)&amp;"_"&amp;C47</f>
        <v>#N/A</v>
      </c>
      <c r="O47" s="106" t="e">
        <f t="shared" ca="1" si="2"/>
        <v>#N/A</v>
      </c>
    </row>
    <row r="48" spans="2:15">
      <c r="B48" s="22"/>
      <c r="C48" s="21"/>
      <c r="D48" s="100"/>
      <c r="E48" s="22"/>
      <c r="F48" s="101"/>
      <c r="G48" s="22"/>
      <c r="H48" s="101"/>
      <c r="I48" s="22"/>
      <c r="J48" s="101"/>
      <c r="K48" s="22"/>
      <c r="L48" s="101"/>
      <c r="M48" s="35" t="e">
        <f t="shared" ca="1" si="1"/>
        <v>#N/A</v>
      </c>
      <c r="N48" s="95" t="e">
        <f ca="1">VLOOKUP($B48,Matrix!$H$13:$I$37,2,FALSE)&amp;"_"&amp;C48</f>
        <v>#N/A</v>
      </c>
      <c r="O48" s="106" t="e">
        <f t="shared" ca="1" si="2"/>
        <v>#N/A</v>
      </c>
    </row>
    <row r="49" spans="2:15">
      <c r="B49" s="22"/>
      <c r="C49" s="21"/>
      <c r="D49" s="100"/>
      <c r="E49" s="22"/>
      <c r="F49" s="101"/>
      <c r="G49" s="22"/>
      <c r="H49" s="101"/>
      <c r="I49" s="22"/>
      <c r="J49" s="101"/>
      <c r="K49" s="22"/>
      <c r="L49" s="101"/>
      <c r="M49" s="35" t="e">
        <f t="shared" ca="1" si="1"/>
        <v>#N/A</v>
      </c>
      <c r="N49" s="95" t="e">
        <f ca="1">VLOOKUP($B49,Matrix!$H$13:$I$37,2,FALSE)&amp;"_"&amp;C49</f>
        <v>#N/A</v>
      </c>
      <c r="O49" s="106" t="e">
        <f t="shared" ca="1" si="2"/>
        <v>#N/A</v>
      </c>
    </row>
    <row r="50" spans="2:15">
      <c r="B50" s="22"/>
      <c r="C50" s="21"/>
      <c r="D50" s="100"/>
      <c r="E50" s="22"/>
      <c r="F50" s="101"/>
      <c r="G50" s="22"/>
      <c r="H50" s="101"/>
      <c r="I50" s="22"/>
      <c r="J50" s="101"/>
      <c r="K50" s="22"/>
      <c r="L50" s="101"/>
      <c r="M50" s="35" t="e">
        <f t="shared" ca="1" si="1"/>
        <v>#N/A</v>
      </c>
      <c r="N50" s="95" t="e">
        <f ca="1">VLOOKUP($B50,Matrix!$H$13:$I$37,2,FALSE)&amp;"_"&amp;C50</f>
        <v>#N/A</v>
      </c>
      <c r="O50" s="106" t="e">
        <f t="shared" ca="1" si="2"/>
        <v>#N/A</v>
      </c>
    </row>
    <row r="51" spans="2:15">
      <c r="B51" s="22"/>
      <c r="C51" s="21"/>
      <c r="D51" s="100"/>
      <c r="E51" s="22"/>
      <c r="F51" s="101"/>
      <c r="G51" s="22"/>
      <c r="H51" s="101"/>
      <c r="I51" s="22"/>
      <c r="J51" s="101"/>
      <c r="K51" s="22"/>
      <c r="L51" s="101"/>
      <c r="M51" s="35" t="e">
        <f t="shared" ca="1" si="1"/>
        <v>#N/A</v>
      </c>
      <c r="N51" s="95" t="e">
        <f ca="1">VLOOKUP($B51,Matrix!$H$13:$I$37,2,FALSE)&amp;"_"&amp;C51</f>
        <v>#N/A</v>
      </c>
      <c r="O51" s="106" t="e">
        <f t="shared" ca="1" si="2"/>
        <v>#N/A</v>
      </c>
    </row>
    <row r="52" spans="2:15">
      <c r="B52" s="22"/>
      <c r="C52" s="21"/>
      <c r="D52" s="100"/>
      <c r="E52" s="22"/>
      <c r="F52" s="101"/>
      <c r="G52" s="22"/>
      <c r="H52" s="101"/>
      <c r="I52" s="22"/>
      <c r="J52" s="101"/>
      <c r="K52" s="22"/>
      <c r="L52" s="101"/>
      <c r="M52" s="35" t="e">
        <f t="shared" ca="1" si="1"/>
        <v>#N/A</v>
      </c>
      <c r="N52" s="95" t="e">
        <f ca="1">VLOOKUP($B52,Matrix!$H$13:$I$37,2,FALSE)&amp;"_"&amp;C52</f>
        <v>#N/A</v>
      </c>
      <c r="O52" s="106" t="e">
        <f t="shared" ca="1" si="2"/>
        <v>#N/A</v>
      </c>
    </row>
    <row r="53" spans="2:15">
      <c r="B53" s="22"/>
      <c r="C53" s="21"/>
      <c r="D53" s="100"/>
      <c r="E53" s="22"/>
      <c r="F53" s="101"/>
      <c r="G53" s="22"/>
      <c r="H53" s="101"/>
      <c r="I53" s="22"/>
      <c r="J53" s="101"/>
      <c r="K53" s="22"/>
      <c r="L53" s="101"/>
      <c r="M53" s="35" t="e">
        <f t="shared" ca="1" si="1"/>
        <v>#N/A</v>
      </c>
      <c r="N53" s="95" t="e">
        <f ca="1">VLOOKUP($B53,Matrix!$H$13:$I$37,2,FALSE)&amp;"_"&amp;C53</f>
        <v>#N/A</v>
      </c>
      <c r="O53" s="106" t="e">
        <f t="shared" ca="1" si="2"/>
        <v>#N/A</v>
      </c>
    </row>
    <row r="54" spans="2:15">
      <c r="B54" s="22"/>
      <c r="C54" s="21"/>
      <c r="D54" s="100"/>
      <c r="E54" s="22"/>
      <c r="F54" s="101"/>
      <c r="G54" s="22"/>
      <c r="H54" s="101"/>
      <c r="I54" s="22"/>
      <c r="J54" s="101"/>
      <c r="K54" s="22"/>
      <c r="L54" s="101"/>
      <c r="M54" s="35" t="e">
        <f t="shared" ca="1" si="1"/>
        <v>#N/A</v>
      </c>
      <c r="N54" s="95" t="e">
        <f ca="1">VLOOKUP($B54,Matrix!$H$13:$I$37,2,FALSE)&amp;"_"&amp;C54</f>
        <v>#N/A</v>
      </c>
      <c r="O54" s="106" t="e">
        <f t="shared" ca="1" si="2"/>
        <v>#N/A</v>
      </c>
    </row>
    <row r="55" spans="2:15">
      <c r="B55" s="22"/>
      <c r="C55" s="21"/>
      <c r="D55" s="100"/>
      <c r="E55" s="22"/>
      <c r="F55" s="101"/>
      <c r="G55" s="22"/>
      <c r="H55" s="101"/>
      <c r="I55" s="22"/>
      <c r="J55" s="101"/>
      <c r="K55" s="22"/>
      <c r="L55" s="101"/>
      <c r="M55" s="35" t="e">
        <f t="shared" ca="1" si="1"/>
        <v>#N/A</v>
      </c>
      <c r="N55" s="95" t="e">
        <f ca="1">VLOOKUP($B55,Matrix!$H$13:$I$37,2,FALSE)&amp;"_"&amp;C55</f>
        <v>#N/A</v>
      </c>
      <c r="O55" s="106" t="e">
        <f t="shared" ca="1" si="2"/>
        <v>#N/A</v>
      </c>
    </row>
    <row r="56" spans="2:15">
      <c r="B56" s="22"/>
      <c r="C56" s="21"/>
      <c r="D56" s="100"/>
      <c r="E56" s="22"/>
      <c r="F56" s="101"/>
      <c r="G56" s="22"/>
      <c r="H56" s="101"/>
      <c r="I56" s="22"/>
      <c r="J56" s="101"/>
      <c r="K56" s="22"/>
      <c r="L56" s="101"/>
      <c r="M56" s="35" t="e">
        <f t="shared" ca="1" si="1"/>
        <v>#N/A</v>
      </c>
      <c r="N56" s="95" t="e">
        <f ca="1">VLOOKUP($B56,Matrix!$H$13:$I$37,2,FALSE)&amp;"_"&amp;C56</f>
        <v>#N/A</v>
      </c>
      <c r="O56" s="106" t="e">
        <f t="shared" ca="1" si="2"/>
        <v>#N/A</v>
      </c>
    </row>
    <row r="57" spans="2:15">
      <c r="B57" s="22"/>
      <c r="C57" s="21"/>
      <c r="D57" s="100"/>
      <c r="E57" s="22"/>
      <c r="F57" s="101"/>
      <c r="G57" s="22"/>
      <c r="H57" s="101"/>
      <c r="I57" s="22"/>
      <c r="J57" s="101"/>
      <c r="K57" s="22"/>
      <c r="L57" s="101"/>
      <c r="M57" s="35" t="e">
        <f t="shared" ca="1" si="1"/>
        <v>#N/A</v>
      </c>
      <c r="N57" s="95" t="e">
        <f ca="1">VLOOKUP($B57,Matrix!$H$13:$I$37,2,FALSE)&amp;"_"&amp;C57</f>
        <v>#N/A</v>
      </c>
      <c r="O57" s="106" t="e">
        <f t="shared" ca="1" si="2"/>
        <v>#N/A</v>
      </c>
    </row>
    <row r="58" spans="2:15">
      <c r="B58" s="22"/>
      <c r="C58" s="21"/>
      <c r="D58" s="100"/>
      <c r="E58" s="22"/>
      <c r="F58" s="101"/>
      <c r="G58" s="22"/>
      <c r="H58" s="101"/>
      <c r="I58" s="22"/>
      <c r="J58" s="101"/>
      <c r="K58" s="22"/>
      <c r="L58" s="101"/>
      <c r="M58" s="35" t="e">
        <f t="shared" ca="1" si="1"/>
        <v>#N/A</v>
      </c>
      <c r="N58" s="95" t="e">
        <f ca="1">VLOOKUP($B58,Matrix!$H$13:$I$37,2,FALSE)&amp;"_"&amp;C58</f>
        <v>#N/A</v>
      </c>
      <c r="O58" s="106" t="e">
        <f t="shared" ca="1" si="2"/>
        <v>#N/A</v>
      </c>
    </row>
    <row r="59" spans="2:15">
      <c r="B59" s="22"/>
      <c r="C59" s="21"/>
      <c r="D59" s="100"/>
      <c r="E59" s="22"/>
      <c r="F59" s="101"/>
      <c r="G59" s="22"/>
      <c r="H59" s="101"/>
      <c r="I59" s="22"/>
      <c r="J59" s="101"/>
      <c r="K59" s="22"/>
      <c r="L59" s="101"/>
      <c r="M59" s="35" t="e">
        <f t="shared" ca="1" si="1"/>
        <v>#N/A</v>
      </c>
      <c r="N59" s="95" t="e">
        <f ca="1">VLOOKUP($B59,Matrix!$H$13:$I$37,2,FALSE)&amp;"_"&amp;C59</f>
        <v>#N/A</v>
      </c>
      <c r="O59" s="106" t="e">
        <f t="shared" ca="1" si="2"/>
        <v>#N/A</v>
      </c>
    </row>
    <row r="60" spans="2:15">
      <c r="B60" s="22"/>
      <c r="C60" s="21"/>
      <c r="D60" s="100"/>
      <c r="E60" s="22"/>
      <c r="F60" s="101"/>
      <c r="G60" s="22"/>
      <c r="H60" s="101"/>
      <c r="I60" s="22"/>
      <c r="J60" s="101"/>
      <c r="K60" s="22"/>
      <c r="L60" s="101"/>
      <c r="M60" s="35" t="e">
        <f t="shared" ca="1" si="1"/>
        <v>#N/A</v>
      </c>
      <c r="N60" s="95" t="e">
        <f ca="1">VLOOKUP($B60,Matrix!$H$13:$I$37,2,FALSE)&amp;"_"&amp;C60</f>
        <v>#N/A</v>
      </c>
      <c r="O60" s="106" t="e">
        <f t="shared" ca="1" si="2"/>
        <v>#N/A</v>
      </c>
    </row>
    <row r="61" spans="2:15">
      <c r="B61" s="22"/>
      <c r="C61" s="21"/>
      <c r="D61" s="100"/>
      <c r="E61" s="22"/>
      <c r="F61" s="101"/>
      <c r="G61" s="22"/>
      <c r="H61" s="101"/>
      <c r="I61" s="22"/>
      <c r="J61" s="101"/>
      <c r="K61" s="22"/>
      <c r="L61" s="101"/>
      <c r="M61" s="35" t="e">
        <f t="shared" ca="1" si="1"/>
        <v>#N/A</v>
      </c>
      <c r="N61" s="95" t="e">
        <f ca="1">VLOOKUP($B61,Matrix!$H$13:$I$37,2,FALSE)&amp;"_"&amp;C61</f>
        <v>#N/A</v>
      </c>
      <c r="O61" s="106" t="e">
        <f t="shared" ca="1" si="2"/>
        <v>#N/A</v>
      </c>
    </row>
    <row r="62" spans="2:15">
      <c r="B62" s="22"/>
      <c r="C62" s="21"/>
      <c r="D62" s="100"/>
      <c r="E62" s="22"/>
      <c r="F62" s="101"/>
      <c r="G62" s="22"/>
      <c r="H62" s="101"/>
      <c r="I62" s="22"/>
      <c r="J62" s="101"/>
      <c r="K62" s="22"/>
      <c r="L62" s="101"/>
      <c r="M62" s="35" t="e">
        <f t="shared" ca="1" si="1"/>
        <v>#N/A</v>
      </c>
      <c r="N62" s="95" t="e">
        <f ca="1">VLOOKUP($B62,Matrix!$H$13:$I$37,2,FALSE)&amp;"_"&amp;C62</f>
        <v>#N/A</v>
      </c>
      <c r="O62" s="106" t="e">
        <f t="shared" ca="1" si="2"/>
        <v>#N/A</v>
      </c>
    </row>
    <row r="63" spans="2:15">
      <c r="B63" s="22"/>
      <c r="C63" s="21"/>
      <c r="D63" s="100"/>
      <c r="E63" s="22"/>
      <c r="F63" s="101"/>
      <c r="G63" s="22"/>
      <c r="H63" s="101"/>
      <c r="I63" s="22"/>
      <c r="J63" s="101"/>
      <c r="K63" s="22"/>
      <c r="L63" s="101"/>
      <c r="M63" s="35" t="e">
        <f t="shared" ca="1" si="1"/>
        <v>#N/A</v>
      </c>
      <c r="N63" s="95" t="e">
        <f ca="1">VLOOKUP($B63,Matrix!$H$13:$I$37,2,FALSE)&amp;"_"&amp;C63</f>
        <v>#N/A</v>
      </c>
      <c r="O63" s="106" t="e">
        <f t="shared" ca="1" si="2"/>
        <v>#N/A</v>
      </c>
    </row>
    <row r="64" spans="2:15">
      <c r="B64" s="22"/>
      <c r="C64" s="21"/>
      <c r="D64" s="100"/>
      <c r="E64" s="22"/>
      <c r="F64" s="101"/>
      <c r="G64" s="22"/>
      <c r="H64" s="101"/>
      <c r="I64" s="22"/>
      <c r="J64" s="101"/>
      <c r="K64" s="22"/>
      <c r="L64" s="101"/>
      <c r="M64" s="35" t="e">
        <f t="shared" ca="1" si="1"/>
        <v>#N/A</v>
      </c>
      <c r="N64" s="95" t="e">
        <f ca="1">VLOOKUP($B64,Matrix!$H$13:$I$37,2,FALSE)&amp;"_"&amp;C64</f>
        <v>#N/A</v>
      </c>
      <c r="O64" s="106" t="e">
        <f t="shared" ca="1" si="2"/>
        <v>#N/A</v>
      </c>
    </row>
    <row r="65" spans="2:15">
      <c r="B65" s="22"/>
      <c r="C65" s="21"/>
      <c r="D65" s="100"/>
      <c r="E65" s="22"/>
      <c r="F65" s="101"/>
      <c r="G65" s="22"/>
      <c r="H65" s="101"/>
      <c r="I65" s="22"/>
      <c r="J65" s="101"/>
      <c r="K65" s="22"/>
      <c r="L65" s="101"/>
      <c r="M65" s="35" t="e">
        <f t="shared" ca="1" si="1"/>
        <v>#N/A</v>
      </c>
      <c r="N65" s="95" t="e">
        <f ca="1">VLOOKUP($B65,Matrix!$H$13:$I$37,2,FALSE)&amp;"_"&amp;C65</f>
        <v>#N/A</v>
      </c>
      <c r="O65" s="106" t="e">
        <f t="shared" ca="1" si="2"/>
        <v>#N/A</v>
      </c>
    </row>
    <row r="66" spans="2:15">
      <c r="B66" s="22"/>
      <c r="C66" s="21"/>
      <c r="D66" s="100"/>
      <c r="E66" s="22"/>
      <c r="F66" s="101"/>
      <c r="G66" s="22"/>
      <c r="H66" s="101"/>
      <c r="I66" s="22"/>
      <c r="J66" s="101"/>
      <c r="K66" s="22"/>
      <c r="L66" s="101"/>
      <c r="M66" s="35" t="e">
        <f t="shared" ca="1" si="1"/>
        <v>#N/A</v>
      </c>
      <c r="N66" s="95" t="e">
        <f ca="1">VLOOKUP($B66,Matrix!$H$13:$I$37,2,FALSE)&amp;"_"&amp;C66</f>
        <v>#N/A</v>
      </c>
      <c r="O66" s="106" t="e">
        <f t="shared" ca="1" si="2"/>
        <v>#N/A</v>
      </c>
    </row>
    <row r="67" spans="2:15">
      <c r="B67" s="22"/>
      <c r="C67" s="21"/>
      <c r="D67" s="100"/>
      <c r="E67" s="22"/>
      <c r="F67" s="101"/>
      <c r="G67" s="22"/>
      <c r="H67" s="101"/>
      <c r="I67" s="22"/>
      <c r="J67" s="101"/>
      <c r="K67" s="22"/>
      <c r="L67" s="101"/>
      <c r="M67" s="35" t="e">
        <f t="shared" ca="1" si="1"/>
        <v>#N/A</v>
      </c>
      <c r="N67" s="95" t="e">
        <f ca="1">VLOOKUP($B67,Matrix!$H$13:$I$37,2,FALSE)&amp;"_"&amp;C67</f>
        <v>#N/A</v>
      </c>
      <c r="O67" s="106" t="e">
        <f t="shared" ca="1" si="2"/>
        <v>#N/A</v>
      </c>
    </row>
    <row r="68" spans="2:15">
      <c r="B68" s="22"/>
      <c r="C68" s="21"/>
      <c r="D68" s="100"/>
      <c r="E68" s="22"/>
      <c r="F68" s="101"/>
      <c r="G68" s="22"/>
      <c r="H68" s="101"/>
      <c r="I68" s="22"/>
      <c r="J68" s="101"/>
      <c r="K68" s="22"/>
      <c r="L68" s="101"/>
      <c r="M68" s="35" t="e">
        <f t="shared" ca="1" si="1"/>
        <v>#N/A</v>
      </c>
      <c r="N68" s="95" t="e">
        <f ca="1">VLOOKUP($B68,Matrix!$H$13:$I$37,2,FALSE)&amp;"_"&amp;C68</f>
        <v>#N/A</v>
      </c>
      <c r="O68" s="106" t="e">
        <f t="shared" ref="O68:O99" ca="1" si="3">"#define "&amp;N68&amp;REPT(" ",48-M68)&amp;"("&amp;D68&amp;"U)"</f>
        <v>#N/A</v>
      </c>
    </row>
    <row r="69" spans="2:15">
      <c r="B69" s="22"/>
      <c r="C69" s="21"/>
      <c r="D69" s="100"/>
      <c r="E69" s="22"/>
      <c r="F69" s="101"/>
      <c r="G69" s="22"/>
      <c r="H69" s="101"/>
      <c r="I69" s="22"/>
      <c r="J69" s="101"/>
      <c r="K69" s="22"/>
      <c r="L69" s="101"/>
      <c r="M69" s="35" t="e">
        <f t="shared" ref="M69:M103" ca="1" si="4">LEN(N69)</f>
        <v>#N/A</v>
      </c>
      <c r="N69" s="95" t="e">
        <f ca="1">VLOOKUP($B69,Matrix!$H$13:$I$37,2,FALSE)&amp;"_"&amp;C69</f>
        <v>#N/A</v>
      </c>
      <c r="O69" s="106" t="e">
        <f t="shared" ca="1" si="3"/>
        <v>#N/A</v>
      </c>
    </row>
    <row r="70" spans="2:15">
      <c r="B70" s="22"/>
      <c r="C70" s="21"/>
      <c r="D70" s="100"/>
      <c r="E70" s="22"/>
      <c r="F70" s="101"/>
      <c r="G70" s="22"/>
      <c r="H70" s="101"/>
      <c r="I70" s="22"/>
      <c r="J70" s="101"/>
      <c r="K70" s="22"/>
      <c r="L70" s="101"/>
      <c r="M70" s="35" t="e">
        <f t="shared" ca="1" si="4"/>
        <v>#N/A</v>
      </c>
      <c r="N70" s="95" t="e">
        <f ca="1">VLOOKUP($B70,Matrix!$H$13:$I$37,2,FALSE)&amp;"_"&amp;C70</f>
        <v>#N/A</v>
      </c>
      <c r="O70" s="106" t="e">
        <f t="shared" ca="1" si="3"/>
        <v>#N/A</v>
      </c>
    </row>
    <row r="71" spans="2:15">
      <c r="B71" s="22"/>
      <c r="C71" s="21"/>
      <c r="D71" s="100"/>
      <c r="E71" s="22"/>
      <c r="F71" s="101"/>
      <c r="G71" s="22"/>
      <c r="H71" s="101"/>
      <c r="I71" s="22"/>
      <c r="J71" s="101"/>
      <c r="K71" s="22"/>
      <c r="L71" s="101"/>
      <c r="M71" s="35" t="e">
        <f t="shared" ca="1" si="4"/>
        <v>#N/A</v>
      </c>
      <c r="N71" s="95" t="e">
        <f ca="1">VLOOKUP($B71,Matrix!$H$13:$I$37,2,FALSE)&amp;"_"&amp;C71</f>
        <v>#N/A</v>
      </c>
      <c r="O71" s="106" t="e">
        <f t="shared" ca="1" si="3"/>
        <v>#N/A</v>
      </c>
    </row>
    <row r="72" spans="2:15">
      <c r="B72" s="22"/>
      <c r="C72" s="21"/>
      <c r="D72" s="100"/>
      <c r="E72" s="22"/>
      <c r="F72" s="101"/>
      <c r="G72" s="22"/>
      <c r="H72" s="101"/>
      <c r="I72" s="22"/>
      <c r="J72" s="101"/>
      <c r="K72" s="22"/>
      <c r="L72" s="101"/>
      <c r="M72" s="35" t="e">
        <f t="shared" ca="1" si="4"/>
        <v>#N/A</v>
      </c>
      <c r="N72" s="95" t="e">
        <f ca="1">VLOOKUP($B72,Matrix!$H$13:$I$37,2,FALSE)&amp;"_"&amp;C72</f>
        <v>#N/A</v>
      </c>
      <c r="O72" s="106" t="e">
        <f t="shared" ca="1" si="3"/>
        <v>#N/A</v>
      </c>
    </row>
    <row r="73" spans="2:15">
      <c r="B73" s="22"/>
      <c r="C73" s="21"/>
      <c r="D73" s="100"/>
      <c r="E73" s="22"/>
      <c r="F73" s="101"/>
      <c r="G73" s="22"/>
      <c r="H73" s="101"/>
      <c r="I73" s="22"/>
      <c r="J73" s="101"/>
      <c r="K73" s="22"/>
      <c r="L73" s="101"/>
      <c r="M73" s="35" t="e">
        <f t="shared" ca="1" si="4"/>
        <v>#N/A</v>
      </c>
      <c r="N73" s="95" t="e">
        <f ca="1">VLOOKUP($B73,Matrix!$H$13:$I$37,2,FALSE)&amp;"_"&amp;C73</f>
        <v>#N/A</v>
      </c>
      <c r="O73" s="106" t="e">
        <f t="shared" ca="1" si="3"/>
        <v>#N/A</v>
      </c>
    </row>
    <row r="74" spans="2:15">
      <c r="B74" s="22"/>
      <c r="C74" s="21"/>
      <c r="D74" s="100"/>
      <c r="E74" s="22"/>
      <c r="F74" s="101"/>
      <c r="G74" s="22"/>
      <c r="H74" s="101"/>
      <c r="I74" s="22"/>
      <c r="J74" s="101"/>
      <c r="K74" s="22"/>
      <c r="L74" s="101"/>
      <c r="M74" s="35" t="e">
        <f t="shared" ca="1" si="4"/>
        <v>#N/A</v>
      </c>
      <c r="N74" s="95" t="e">
        <f ca="1">VLOOKUP($B74,Matrix!$H$13:$I$37,2,FALSE)&amp;"_"&amp;C74</f>
        <v>#N/A</v>
      </c>
      <c r="O74" s="106" t="e">
        <f t="shared" ca="1" si="3"/>
        <v>#N/A</v>
      </c>
    </row>
    <row r="75" spans="2:15">
      <c r="B75" s="22"/>
      <c r="C75" s="21"/>
      <c r="D75" s="100"/>
      <c r="E75" s="22"/>
      <c r="F75" s="101"/>
      <c r="G75" s="22"/>
      <c r="H75" s="101"/>
      <c r="I75" s="22"/>
      <c r="J75" s="101"/>
      <c r="K75" s="22"/>
      <c r="L75" s="101"/>
      <c r="M75" s="35" t="e">
        <f t="shared" ca="1" si="4"/>
        <v>#N/A</v>
      </c>
      <c r="N75" s="95" t="e">
        <f ca="1">VLOOKUP($B75,Matrix!$H$13:$I$37,2,FALSE)&amp;"_"&amp;C75</f>
        <v>#N/A</v>
      </c>
      <c r="O75" s="106" t="e">
        <f t="shared" ca="1" si="3"/>
        <v>#N/A</v>
      </c>
    </row>
    <row r="76" spans="2:15">
      <c r="B76" s="22"/>
      <c r="C76" s="21"/>
      <c r="D76" s="100"/>
      <c r="E76" s="22"/>
      <c r="F76" s="101"/>
      <c r="G76" s="22"/>
      <c r="H76" s="101"/>
      <c r="I76" s="22"/>
      <c r="J76" s="101"/>
      <c r="K76" s="22"/>
      <c r="L76" s="101"/>
      <c r="M76" s="35" t="e">
        <f t="shared" ca="1" si="4"/>
        <v>#N/A</v>
      </c>
      <c r="N76" s="95" t="e">
        <f ca="1">VLOOKUP($B76,Matrix!$H$13:$I$37,2,FALSE)&amp;"_"&amp;C76</f>
        <v>#N/A</v>
      </c>
      <c r="O76" s="106" t="e">
        <f t="shared" ca="1" si="3"/>
        <v>#N/A</v>
      </c>
    </row>
    <row r="77" spans="2:15">
      <c r="B77" s="22"/>
      <c r="C77" s="21"/>
      <c r="D77" s="100"/>
      <c r="E77" s="22"/>
      <c r="F77" s="101"/>
      <c r="G77" s="22"/>
      <c r="H77" s="101"/>
      <c r="I77" s="22"/>
      <c r="J77" s="101"/>
      <c r="K77" s="22"/>
      <c r="L77" s="101"/>
      <c r="M77" s="35" t="e">
        <f t="shared" ca="1" si="4"/>
        <v>#N/A</v>
      </c>
      <c r="N77" s="95" t="e">
        <f ca="1">VLOOKUP($B77,Matrix!$H$13:$I$37,2,FALSE)&amp;"_"&amp;C77</f>
        <v>#N/A</v>
      </c>
      <c r="O77" s="106" t="e">
        <f t="shared" ca="1" si="3"/>
        <v>#N/A</v>
      </c>
    </row>
    <row r="78" spans="2:15">
      <c r="B78" s="22"/>
      <c r="C78" s="21"/>
      <c r="D78" s="100"/>
      <c r="E78" s="22"/>
      <c r="F78" s="101"/>
      <c r="G78" s="22"/>
      <c r="H78" s="101"/>
      <c r="I78" s="22"/>
      <c r="J78" s="101"/>
      <c r="K78" s="22"/>
      <c r="L78" s="101"/>
      <c r="M78" s="35" t="e">
        <f t="shared" ca="1" si="4"/>
        <v>#N/A</v>
      </c>
      <c r="N78" s="95" t="e">
        <f ca="1">VLOOKUP($B78,Matrix!$H$13:$I$37,2,FALSE)&amp;"_"&amp;C78</f>
        <v>#N/A</v>
      </c>
      <c r="O78" s="106" t="e">
        <f t="shared" ca="1" si="3"/>
        <v>#N/A</v>
      </c>
    </row>
    <row r="79" spans="2:15">
      <c r="B79" s="22"/>
      <c r="C79" s="21"/>
      <c r="D79" s="100"/>
      <c r="E79" s="22"/>
      <c r="F79" s="101"/>
      <c r="G79" s="22"/>
      <c r="H79" s="101"/>
      <c r="I79" s="22"/>
      <c r="J79" s="101"/>
      <c r="K79" s="22"/>
      <c r="L79" s="101"/>
      <c r="M79" s="35" t="e">
        <f t="shared" ca="1" si="4"/>
        <v>#N/A</v>
      </c>
      <c r="N79" s="95" t="e">
        <f ca="1">VLOOKUP($B79,Matrix!$H$13:$I$37,2,FALSE)&amp;"_"&amp;C79</f>
        <v>#N/A</v>
      </c>
      <c r="O79" s="106" t="e">
        <f t="shared" ca="1" si="3"/>
        <v>#N/A</v>
      </c>
    </row>
    <row r="80" spans="2:15">
      <c r="B80" s="22"/>
      <c r="C80" s="21"/>
      <c r="D80" s="100"/>
      <c r="E80" s="22"/>
      <c r="F80" s="101"/>
      <c r="G80" s="22"/>
      <c r="H80" s="101"/>
      <c r="I80" s="22"/>
      <c r="J80" s="101"/>
      <c r="K80" s="22"/>
      <c r="L80" s="101"/>
      <c r="M80" s="35" t="e">
        <f t="shared" ca="1" si="4"/>
        <v>#N/A</v>
      </c>
      <c r="N80" s="95" t="e">
        <f ca="1">VLOOKUP($B80,Matrix!$H$13:$I$37,2,FALSE)&amp;"_"&amp;C80</f>
        <v>#N/A</v>
      </c>
      <c r="O80" s="106" t="e">
        <f t="shared" ca="1" si="3"/>
        <v>#N/A</v>
      </c>
    </row>
    <row r="81" spans="2:15">
      <c r="B81" s="22"/>
      <c r="C81" s="21"/>
      <c r="D81" s="100"/>
      <c r="E81" s="22"/>
      <c r="F81" s="101"/>
      <c r="G81" s="22"/>
      <c r="H81" s="101"/>
      <c r="I81" s="22"/>
      <c r="J81" s="101"/>
      <c r="K81" s="22"/>
      <c r="L81" s="101"/>
      <c r="M81" s="35" t="e">
        <f t="shared" ca="1" si="4"/>
        <v>#N/A</v>
      </c>
      <c r="N81" s="95" t="e">
        <f ca="1">VLOOKUP($B81,Matrix!$H$13:$I$37,2,FALSE)&amp;"_"&amp;C81</f>
        <v>#N/A</v>
      </c>
      <c r="O81" s="106" t="e">
        <f t="shared" ca="1" si="3"/>
        <v>#N/A</v>
      </c>
    </row>
    <row r="82" spans="2:15">
      <c r="B82" s="22"/>
      <c r="C82" s="21"/>
      <c r="D82" s="100"/>
      <c r="E82" s="22"/>
      <c r="F82" s="101"/>
      <c r="G82" s="22"/>
      <c r="H82" s="101"/>
      <c r="I82" s="22"/>
      <c r="J82" s="101"/>
      <c r="K82" s="22"/>
      <c r="L82" s="101"/>
      <c r="M82" s="35" t="e">
        <f t="shared" ca="1" si="4"/>
        <v>#N/A</v>
      </c>
      <c r="N82" s="95" t="e">
        <f ca="1">VLOOKUP($B82,Matrix!$H$13:$I$37,2,FALSE)&amp;"_"&amp;C82</f>
        <v>#N/A</v>
      </c>
      <c r="O82" s="106" t="e">
        <f t="shared" ca="1" si="3"/>
        <v>#N/A</v>
      </c>
    </row>
    <row r="83" spans="2:15">
      <c r="B83" s="22"/>
      <c r="C83" s="21"/>
      <c r="D83" s="100"/>
      <c r="E83" s="22"/>
      <c r="F83" s="101"/>
      <c r="G83" s="22"/>
      <c r="H83" s="101"/>
      <c r="I83" s="22"/>
      <c r="J83" s="101"/>
      <c r="K83" s="22"/>
      <c r="L83" s="101"/>
      <c r="M83" s="35" t="e">
        <f t="shared" ca="1" si="4"/>
        <v>#N/A</v>
      </c>
      <c r="N83" s="95" t="e">
        <f ca="1">VLOOKUP($B83,Matrix!$H$13:$I$37,2,FALSE)&amp;"_"&amp;C83</f>
        <v>#N/A</v>
      </c>
      <c r="O83" s="106" t="e">
        <f t="shared" ca="1" si="3"/>
        <v>#N/A</v>
      </c>
    </row>
    <row r="84" spans="2:15">
      <c r="B84" s="22"/>
      <c r="C84" s="21"/>
      <c r="D84" s="100"/>
      <c r="E84" s="22"/>
      <c r="F84" s="101"/>
      <c r="G84" s="22"/>
      <c r="H84" s="101"/>
      <c r="I84" s="22"/>
      <c r="J84" s="101"/>
      <c r="K84" s="22"/>
      <c r="L84" s="101"/>
      <c r="M84" s="35" t="e">
        <f t="shared" ca="1" si="4"/>
        <v>#N/A</v>
      </c>
      <c r="N84" s="95" t="e">
        <f ca="1">VLOOKUP($B84,Matrix!$H$13:$I$37,2,FALSE)&amp;"_"&amp;C84</f>
        <v>#N/A</v>
      </c>
      <c r="O84" s="106" t="e">
        <f t="shared" ca="1" si="3"/>
        <v>#N/A</v>
      </c>
    </row>
    <row r="85" spans="2:15">
      <c r="B85" s="22"/>
      <c r="C85" s="21"/>
      <c r="D85" s="100"/>
      <c r="E85" s="22"/>
      <c r="F85" s="101"/>
      <c r="G85" s="22"/>
      <c r="H85" s="101"/>
      <c r="I85" s="22"/>
      <c r="J85" s="101"/>
      <c r="K85" s="22"/>
      <c r="L85" s="101"/>
      <c r="M85" s="35" t="e">
        <f t="shared" ca="1" si="4"/>
        <v>#N/A</v>
      </c>
      <c r="N85" s="95" t="e">
        <f ca="1">VLOOKUP($B85,Matrix!$H$13:$I$37,2,FALSE)&amp;"_"&amp;C85</f>
        <v>#N/A</v>
      </c>
      <c r="O85" s="106" t="e">
        <f t="shared" ca="1" si="3"/>
        <v>#N/A</v>
      </c>
    </row>
    <row r="86" spans="2:15">
      <c r="B86" s="22"/>
      <c r="C86" s="21"/>
      <c r="D86" s="100"/>
      <c r="E86" s="22"/>
      <c r="F86" s="101"/>
      <c r="G86" s="22"/>
      <c r="H86" s="101"/>
      <c r="I86" s="22"/>
      <c r="J86" s="101"/>
      <c r="K86" s="22"/>
      <c r="L86" s="101"/>
      <c r="M86" s="35" t="e">
        <f t="shared" ca="1" si="4"/>
        <v>#N/A</v>
      </c>
      <c r="N86" s="95" t="e">
        <f ca="1">VLOOKUP($B86,Matrix!$H$13:$I$37,2,FALSE)&amp;"_"&amp;C86</f>
        <v>#N/A</v>
      </c>
      <c r="O86" s="106" t="e">
        <f t="shared" ca="1" si="3"/>
        <v>#N/A</v>
      </c>
    </row>
    <row r="87" spans="2:15">
      <c r="B87" s="22"/>
      <c r="C87" s="21"/>
      <c r="D87" s="100"/>
      <c r="E87" s="22"/>
      <c r="F87" s="101"/>
      <c r="G87" s="22"/>
      <c r="H87" s="101"/>
      <c r="I87" s="22"/>
      <c r="J87" s="101"/>
      <c r="K87" s="22"/>
      <c r="L87" s="101"/>
      <c r="M87" s="35" t="e">
        <f t="shared" ca="1" si="4"/>
        <v>#N/A</v>
      </c>
      <c r="N87" s="55" t="e">
        <f ca="1">VLOOKUP($B87,Matrix!$H$13:$I$37,2,FALSE)&amp;"_"&amp;C87</f>
        <v>#N/A</v>
      </c>
      <c r="O87" s="106" t="e">
        <f t="shared" ca="1" si="3"/>
        <v>#N/A</v>
      </c>
    </row>
    <row r="88" spans="2:15">
      <c r="B88" s="22"/>
      <c r="C88" s="21"/>
      <c r="D88" s="100"/>
      <c r="E88" s="22"/>
      <c r="F88" s="101"/>
      <c r="G88" s="22"/>
      <c r="H88" s="101"/>
      <c r="I88" s="22"/>
      <c r="J88" s="101"/>
      <c r="K88" s="22"/>
      <c r="L88" s="101"/>
      <c r="M88" s="35" t="e">
        <f t="shared" ca="1" si="4"/>
        <v>#N/A</v>
      </c>
      <c r="N88" s="55" t="e">
        <f ca="1">VLOOKUP($B88,Matrix!$H$13:$I$37,2,FALSE)&amp;"_"&amp;C88</f>
        <v>#N/A</v>
      </c>
      <c r="O88" s="106" t="e">
        <f t="shared" ca="1" si="3"/>
        <v>#N/A</v>
      </c>
    </row>
    <row r="89" spans="2:15">
      <c r="B89" s="22"/>
      <c r="C89" s="21"/>
      <c r="D89" s="100"/>
      <c r="E89" s="22"/>
      <c r="F89" s="101"/>
      <c r="G89" s="22"/>
      <c r="H89" s="101"/>
      <c r="I89" s="22"/>
      <c r="J89" s="101"/>
      <c r="K89" s="22"/>
      <c r="L89" s="101"/>
      <c r="M89" s="35" t="e">
        <f t="shared" ca="1" si="4"/>
        <v>#N/A</v>
      </c>
      <c r="N89" s="55" t="e">
        <f ca="1">VLOOKUP($B89,Matrix!$H$13:$I$37,2,FALSE)&amp;"_"&amp;C89</f>
        <v>#N/A</v>
      </c>
      <c r="O89" s="106" t="e">
        <f t="shared" ca="1" si="3"/>
        <v>#N/A</v>
      </c>
    </row>
    <row r="90" spans="2:15">
      <c r="B90" s="22"/>
      <c r="C90" s="21"/>
      <c r="D90" s="100"/>
      <c r="E90" s="22"/>
      <c r="F90" s="101"/>
      <c r="G90" s="22"/>
      <c r="H90" s="101"/>
      <c r="I90" s="22"/>
      <c r="J90" s="101"/>
      <c r="K90" s="22"/>
      <c r="L90" s="101"/>
      <c r="M90" s="35" t="e">
        <f t="shared" ca="1" si="4"/>
        <v>#N/A</v>
      </c>
      <c r="N90" s="55" t="e">
        <f ca="1">VLOOKUP($B90,Matrix!$H$13:$I$37,2,FALSE)&amp;"_"&amp;C90</f>
        <v>#N/A</v>
      </c>
      <c r="O90" s="106" t="e">
        <f t="shared" ca="1" si="3"/>
        <v>#N/A</v>
      </c>
    </row>
    <row r="91" spans="2:15">
      <c r="B91" s="22"/>
      <c r="C91" s="21"/>
      <c r="D91" s="100"/>
      <c r="E91" s="22"/>
      <c r="F91" s="101"/>
      <c r="G91" s="22"/>
      <c r="H91" s="101"/>
      <c r="I91" s="22"/>
      <c r="J91" s="101"/>
      <c r="K91" s="22"/>
      <c r="L91" s="101"/>
      <c r="M91" s="35" t="e">
        <f t="shared" ca="1" si="4"/>
        <v>#N/A</v>
      </c>
      <c r="N91" s="55" t="e">
        <f ca="1">VLOOKUP($B91,Matrix!$H$13:$I$37,2,FALSE)&amp;"_"&amp;C91</f>
        <v>#N/A</v>
      </c>
      <c r="O91" s="106" t="e">
        <f t="shared" ca="1" si="3"/>
        <v>#N/A</v>
      </c>
    </row>
    <row r="92" spans="2:15">
      <c r="B92" s="22"/>
      <c r="C92" s="21"/>
      <c r="D92" s="100"/>
      <c r="E92" s="22"/>
      <c r="F92" s="101"/>
      <c r="G92" s="22"/>
      <c r="H92" s="101"/>
      <c r="I92" s="22"/>
      <c r="J92" s="101"/>
      <c r="K92" s="22"/>
      <c r="L92" s="101"/>
      <c r="M92" s="35" t="e">
        <f t="shared" ca="1" si="4"/>
        <v>#N/A</v>
      </c>
      <c r="N92" s="55" t="e">
        <f ca="1">VLOOKUP($B92,Matrix!$H$13:$I$37,2,FALSE)&amp;"_"&amp;C92</f>
        <v>#N/A</v>
      </c>
      <c r="O92" s="106" t="e">
        <f t="shared" ca="1" si="3"/>
        <v>#N/A</v>
      </c>
    </row>
    <row r="93" spans="2:15">
      <c r="B93" s="22"/>
      <c r="C93" s="21"/>
      <c r="D93" s="100"/>
      <c r="E93" s="22"/>
      <c r="F93" s="101"/>
      <c r="G93" s="22"/>
      <c r="H93" s="101"/>
      <c r="I93" s="22"/>
      <c r="J93" s="101"/>
      <c r="K93" s="22"/>
      <c r="L93" s="101"/>
      <c r="M93" s="35" t="e">
        <f t="shared" ca="1" si="4"/>
        <v>#N/A</v>
      </c>
      <c r="N93" s="55" t="e">
        <f ca="1">VLOOKUP($B93,Matrix!$H$13:$I$37,2,FALSE)&amp;"_"&amp;C93</f>
        <v>#N/A</v>
      </c>
      <c r="O93" s="106" t="e">
        <f t="shared" ca="1" si="3"/>
        <v>#N/A</v>
      </c>
    </row>
    <row r="94" spans="2:15">
      <c r="B94" s="22"/>
      <c r="C94" s="21"/>
      <c r="D94" s="100"/>
      <c r="E94" s="22"/>
      <c r="F94" s="101"/>
      <c r="G94" s="22"/>
      <c r="H94" s="101"/>
      <c r="I94" s="22"/>
      <c r="J94" s="101"/>
      <c r="K94" s="22"/>
      <c r="L94" s="101"/>
      <c r="M94" s="35" t="e">
        <f t="shared" ca="1" si="4"/>
        <v>#N/A</v>
      </c>
      <c r="N94" s="55" t="e">
        <f ca="1">VLOOKUP($B94,Matrix!$H$13:$I$37,2,FALSE)&amp;"_"&amp;C94</f>
        <v>#N/A</v>
      </c>
      <c r="O94" s="106" t="e">
        <f t="shared" ca="1" si="3"/>
        <v>#N/A</v>
      </c>
    </row>
    <row r="95" spans="2:15">
      <c r="B95" s="22"/>
      <c r="C95" s="21"/>
      <c r="D95" s="100"/>
      <c r="E95" s="22"/>
      <c r="F95" s="101"/>
      <c r="G95" s="22"/>
      <c r="H95" s="101"/>
      <c r="I95" s="22"/>
      <c r="J95" s="101"/>
      <c r="K95" s="22"/>
      <c r="L95" s="101"/>
      <c r="M95" s="35" t="e">
        <f t="shared" ca="1" si="4"/>
        <v>#N/A</v>
      </c>
      <c r="N95" s="55" t="e">
        <f ca="1">VLOOKUP($B95,Matrix!$H$13:$I$37,2,FALSE)&amp;"_"&amp;C95</f>
        <v>#N/A</v>
      </c>
      <c r="O95" s="106" t="e">
        <f t="shared" ca="1" si="3"/>
        <v>#N/A</v>
      </c>
    </row>
    <row r="96" spans="2:15">
      <c r="B96" s="22"/>
      <c r="C96" s="21"/>
      <c r="D96" s="100"/>
      <c r="E96" s="22"/>
      <c r="F96" s="101"/>
      <c r="G96" s="22"/>
      <c r="H96" s="101"/>
      <c r="I96" s="22"/>
      <c r="J96" s="101"/>
      <c r="K96" s="22"/>
      <c r="L96" s="101"/>
      <c r="M96" s="35" t="e">
        <f t="shared" ca="1" si="4"/>
        <v>#N/A</v>
      </c>
      <c r="N96" s="55" t="e">
        <f ca="1">VLOOKUP($B96,Matrix!$H$13:$I$37,2,FALSE)&amp;"_"&amp;C96</f>
        <v>#N/A</v>
      </c>
      <c r="O96" s="106" t="e">
        <f t="shared" ca="1" si="3"/>
        <v>#N/A</v>
      </c>
    </row>
    <row r="97" spans="2:15">
      <c r="B97" s="22"/>
      <c r="C97" s="21"/>
      <c r="D97" s="100"/>
      <c r="E97" s="22"/>
      <c r="F97" s="101"/>
      <c r="G97" s="22"/>
      <c r="H97" s="101"/>
      <c r="I97" s="22"/>
      <c r="J97" s="101"/>
      <c r="K97" s="22"/>
      <c r="L97" s="101"/>
      <c r="M97" s="35" t="e">
        <f t="shared" ca="1" si="4"/>
        <v>#N/A</v>
      </c>
      <c r="N97" s="55" t="e">
        <f ca="1">VLOOKUP($B97,Matrix!$H$13:$I$37,2,FALSE)&amp;"_"&amp;C97</f>
        <v>#N/A</v>
      </c>
      <c r="O97" s="106" t="e">
        <f t="shared" ca="1" si="3"/>
        <v>#N/A</v>
      </c>
    </row>
    <row r="98" spans="2:15">
      <c r="B98" s="22"/>
      <c r="C98" s="21"/>
      <c r="D98" s="100"/>
      <c r="E98" s="22"/>
      <c r="F98" s="101"/>
      <c r="G98" s="22"/>
      <c r="H98" s="101"/>
      <c r="I98" s="22"/>
      <c r="J98" s="101"/>
      <c r="K98" s="22"/>
      <c r="L98" s="101"/>
      <c r="M98" s="35" t="e">
        <f t="shared" ca="1" si="4"/>
        <v>#N/A</v>
      </c>
      <c r="N98" s="55" t="e">
        <f ca="1">VLOOKUP($B98,Matrix!$H$13:$I$37,2,FALSE)&amp;"_"&amp;C98</f>
        <v>#N/A</v>
      </c>
      <c r="O98" s="106" t="e">
        <f t="shared" ca="1" si="3"/>
        <v>#N/A</v>
      </c>
    </row>
    <row r="99" spans="2:15">
      <c r="B99" s="22"/>
      <c r="C99" s="21"/>
      <c r="D99" s="100"/>
      <c r="E99" s="22"/>
      <c r="F99" s="101"/>
      <c r="G99" s="22"/>
      <c r="H99" s="101"/>
      <c r="I99" s="22"/>
      <c r="J99" s="101"/>
      <c r="K99" s="22"/>
      <c r="L99" s="101"/>
      <c r="M99" s="35" t="e">
        <f t="shared" ca="1" si="4"/>
        <v>#N/A</v>
      </c>
      <c r="N99" s="55" t="e">
        <f ca="1">VLOOKUP($B99,Matrix!$H$13:$I$37,2,FALSE)&amp;"_"&amp;C99</f>
        <v>#N/A</v>
      </c>
      <c r="O99" s="106" t="e">
        <f t="shared" ca="1" si="3"/>
        <v>#N/A</v>
      </c>
    </row>
    <row r="100" spans="2:15">
      <c r="B100" s="22"/>
      <c r="C100" s="21"/>
      <c r="D100" s="100"/>
      <c r="E100" s="22"/>
      <c r="F100" s="101"/>
      <c r="G100" s="22"/>
      <c r="H100" s="101"/>
      <c r="I100" s="22"/>
      <c r="J100" s="101"/>
      <c r="K100" s="22"/>
      <c r="L100" s="101"/>
      <c r="M100" s="35" t="e">
        <f t="shared" ca="1" si="4"/>
        <v>#N/A</v>
      </c>
      <c r="N100" s="55" t="e">
        <f ca="1">VLOOKUP($B100,Matrix!$H$13:$I$37,2,FALSE)&amp;"_"&amp;C100</f>
        <v>#N/A</v>
      </c>
      <c r="O100" s="106" t="e">
        <f t="shared" ref="O100:O103" ca="1" si="5">"#define "&amp;N100&amp;REPT(" ",48-M100)&amp;"("&amp;D100&amp;"U)"</f>
        <v>#N/A</v>
      </c>
    </row>
    <row r="101" spans="2:15">
      <c r="B101" s="22"/>
      <c r="C101" s="21"/>
      <c r="D101" s="100"/>
      <c r="E101" s="22"/>
      <c r="F101" s="101"/>
      <c r="G101" s="22"/>
      <c r="H101" s="101"/>
      <c r="I101" s="22"/>
      <c r="J101" s="101"/>
      <c r="K101" s="22"/>
      <c r="L101" s="101"/>
      <c r="M101" s="35" t="e">
        <f t="shared" ca="1" si="4"/>
        <v>#N/A</v>
      </c>
      <c r="N101" s="55" t="e">
        <f ca="1">VLOOKUP($B101,Matrix!$H$13:$I$37,2,FALSE)&amp;"_"&amp;C101</f>
        <v>#N/A</v>
      </c>
      <c r="O101" s="106" t="e">
        <f t="shared" ca="1" si="5"/>
        <v>#N/A</v>
      </c>
    </row>
    <row r="102" spans="2:15">
      <c r="B102" s="22"/>
      <c r="C102" s="21"/>
      <c r="D102" s="100"/>
      <c r="E102" s="22"/>
      <c r="F102" s="101"/>
      <c r="G102" s="22"/>
      <c r="H102" s="101"/>
      <c r="I102" s="22"/>
      <c r="J102" s="101"/>
      <c r="K102" s="22"/>
      <c r="L102" s="101"/>
      <c r="M102" s="35" t="e">
        <f t="shared" ca="1" si="4"/>
        <v>#N/A</v>
      </c>
      <c r="N102" s="55" t="e">
        <f ca="1">VLOOKUP($B102,Matrix!$H$13:$I$37,2,FALSE)&amp;"_"&amp;C102</f>
        <v>#N/A</v>
      </c>
      <c r="O102" s="106" t="e">
        <f t="shared" ca="1" si="5"/>
        <v>#N/A</v>
      </c>
    </row>
    <row r="103" spans="2:15" ht="14.25" thickBot="1">
      <c r="B103" s="41"/>
      <c r="C103" s="42"/>
      <c r="D103" s="102"/>
      <c r="E103" s="41"/>
      <c r="F103" s="103"/>
      <c r="G103" s="41"/>
      <c r="H103" s="103"/>
      <c r="I103" s="41"/>
      <c r="J103" s="103"/>
      <c r="K103" s="41"/>
      <c r="L103" s="103"/>
      <c r="M103" s="43" t="e">
        <f t="shared" ca="1" si="4"/>
        <v>#N/A</v>
      </c>
      <c r="N103" s="56" t="e">
        <f ca="1">VLOOKUP($B103,Matrix!$H$13:$I$37,2,FALSE)&amp;"_"&amp;C103</f>
        <v>#N/A</v>
      </c>
      <c r="O103" s="107" t="e">
        <f t="shared" ca="1" si="5"/>
        <v>#N/A</v>
      </c>
    </row>
  </sheetData>
  <sheetProtection sheet="1" objects="1" scenarios="1"/>
  <protectedRanges>
    <protectedRange sqref="B4:L103" name="範囲1"/>
  </protectedRanges>
  <phoneticPr fontId="2"/>
  <conditionalFormatting sqref="M3:M103">
    <cfRule type="cellIs" dxfId="24"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8" t="s">
        <v>117</v>
      </c>
      <c r="C2" s="413" t="s">
        <v>79</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415" t="s">
        <v>49</v>
      </c>
    </row>
    <row r="3" spans="1:49" ht="213" customHeight="1" thickBot="1">
      <c r="B3" s="322" t="str">
        <f>IF(OR(IF(COUNTIF(D6:AC69,"0")&lt;&gt;0,TRUE,FALSE),IF(COUNTIF(D6:AC69,"1")&lt;&gt;0,TRUE,FALSE)),"Search Table","Index Table")</f>
        <v>Search Table</v>
      </c>
      <c r="C3" s="414"/>
      <c r="D3" s="110" t="s">
        <v>59</v>
      </c>
      <c r="E3" s="110" t="s">
        <v>64</v>
      </c>
      <c r="F3" s="110" t="s">
        <v>47</v>
      </c>
      <c r="G3" s="110" t="s">
        <v>46</v>
      </c>
      <c r="H3" s="110" t="s">
        <v>115</v>
      </c>
      <c r="I3" s="110" t="s">
        <v>114</v>
      </c>
      <c r="J3" s="110" t="s">
        <v>119</v>
      </c>
      <c r="K3" s="110" t="s">
        <v>118</v>
      </c>
      <c r="L3" s="111" t="s">
        <v>64</v>
      </c>
      <c r="M3" s="111" t="s">
        <v>60</v>
      </c>
      <c r="N3" s="111" t="s">
        <v>60</v>
      </c>
      <c r="O3" s="111" t="s">
        <v>60</v>
      </c>
      <c r="P3" s="111" t="s">
        <v>60</v>
      </c>
      <c r="Q3" s="111" t="s">
        <v>60</v>
      </c>
      <c r="R3" s="111" t="s">
        <v>60</v>
      </c>
      <c r="S3" s="111" t="s">
        <v>60</v>
      </c>
      <c r="T3" s="111" t="s">
        <v>60</v>
      </c>
      <c r="U3" s="111" t="s">
        <v>60</v>
      </c>
      <c r="V3" s="111" t="s">
        <v>60</v>
      </c>
      <c r="W3" s="111" t="s">
        <v>60</v>
      </c>
      <c r="X3" s="111" t="s">
        <v>60</v>
      </c>
      <c r="Y3" s="424" t="s">
        <v>533</v>
      </c>
      <c r="Z3" s="425"/>
      <c r="AA3" s="255" t="s">
        <v>530</v>
      </c>
      <c r="AB3" s="254" t="s">
        <v>346</v>
      </c>
      <c r="AC3" s="421" t="s">
        <v>328</v>
      </c>
      <c r="AD3" s="422"/>
      <c r="AE3" s="255" t="s">
        <v>534</v>
      </c>
      <c r="AF3" s="250" t="s">
        <v>349</v>
      </c>
      <c r="AG3" s="421" t="s">
        <v>347</v>
      </c>
      <c r="AH3" s="423"/>
      <c r="AI3" s="422"/>
      <c r="AJ3" s="416"/>
      <c r="AR3" s="79" t="s">
        <v>90</v>
      </c>
    </row>
    <row r="4" spans="1:49" ht="14.25" thickBot="1">
      <c r="A4" s="417" t="s">
        <v>61</v>
      </c>
      <c r="B4" s="418"/>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13"/>
      <c r="AR4" s="67" t="s">
        <v>77</v>
      </c>
      <c r="AS4" s="68"/>
      <c r="AT4" s="68"/>
      <c r="AU4" s="68"/>
      <c r="AV4" s="68"/>
      <c r="AW4" s="69"/>
    </row>
    <row r="5" spans="1:49" ht="14.25" thickBot="1">
      <c r="A5" s="419"/>
      <c r="B5" s="420"/>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14"/>
      <c r="AR5" s="70" t="str">
        <f ca="1">"static const U4  "&amp;AW8&amp;"["&amp;AW10&amp;"]"&amp;" = {"</f>
        <v>static const U4  u4_sp_ALERT_P_OILPRE_WRN_CRIT[ALERT_P_OILPRE_WRN_NUM_DST] = {</v>
      </c>
      <c r="AS5" s="70" t="str">
        <f ca="1">"static const U4  "&amp;$AW$9&amp;"["&amp;$AW$10&amp;"] = {"</f>
        <v>static const U4  u4_sp_ALERT_P_OILPRE_WRN_MASK[ALERT_P_OILPRE_WRN_NUM_DST] = {</v>
      </c>
      <c r="AT5" s="70" t="str">
        <f ca="1">"static const U1  "&amp;$AW$11&amp;"["&amp;$AW$10&amp;"] = {"</f>
        <v>static const U1  u1_sp_ALERT_P_OILPRE_WRN_DST[ALERT_P_OILPRE_WRN_NUM_DST] = {</v>
      </c>
      <c r="AU5" s="70" t="str">
        <f ca="1">"const ST_ALERT_MTRX "&amp;$AW$12&amp;" = {"</f>
        <v>const ST_ALERT_MTRX st_gp_ALERT_P_OILPRE_MTRX[2] = {</v>
      </c>
      <c r="AV5" s="52" t="str">
        <f ca="1">"#define "&amp;AW10&amp;REPT(" ",41-LEN(AW10))&amp;"("&amp;AW13&amp;"U)"</f>
        <v>#define ALERT_P_OILPRE_WRN_NUM_DST               (31U)</v>
      </c>
      <c r="AW5" s="53"/>
    </row>
    <row r="6" spans="1:49">
      <c r="B6" s="116" t="str">
        <f ca="1">"Table "&amp;$AW$6</f>
        <v>Table WRN</v>
      </c>
      <c r="C6" s="40">
        <f>ROW()-ROW($C$6)</f>
        <v>0</v>
      </c>
      <c r="D6" s="112" t="s">
        <v>65</v>
      </c>
      <c r="E6" s="112" t="s">
        <v>65</v>
      </c>
      <c r="F6" s="112" t="s">
        <v>65</v>
      </c>
      <c r="G6" s="112" t="s">
        <v>65</v>
      </c>
      <c r="H6" s="112" t="s">
        <v>65</v>
      </c>
      <c r="I6" s="112" t="s">
        <v>65</v>
      </c>
      <c r="J6" s="112" t="s">
        <v>65</v>
      </c>
      <c r="K6" s="112" t="s">
        <v>65</v>
      </c>
      <c r="L6" s="112" t="s">
        <v>65</v>
      </c>
      <c r="M6" s="112" t="s">
        <v>65</v>
      </c>
      <c r="N6" s="112" t="s">
        <v>65</v>
      </c>
      <c r="O6" s="112" t="s">
        <v>65</v>
      </c>
      <c r="P6" s="112" t="s">
        <v>65</v>
      </c>
      <c r="Q6" s="112" t="s">
        <v>65</v>
      </c>
      <c r="R6" s="112" t="s">
        <v>65</v>
      </c>
      <c r="S6" s="112" t="s">
        <v>65</v>
      </c>
      <c r="T6" s="112" t="s">
        <v>65</v>
      </c>
      <c r="U6" s="112" t="s">
        <v>65</v>
      </c>
      <c r="V6" s="112" t="s">
        <v>65</v>
      </c>
      <c r="W6" s="112" t="s">
        <v>65</v>
      </c>
      <c r="X6" s="112" t="s">
        <v>65</v>
      </c>
      <c r="Y6" s="112">
        <v>0</v>
      </c>
      <c r="Z6" s="49" t="s">
        <v>348</v>
      </c>
      <c r="AA6" s="49" t="s">
        <v>348</v>
      </c>
      <c r="AB6" s="49">
        <v>1</v>
      </c>
      <c r="AC6" s="49">
        <v>0</v>
      </c>
      <c r="AD6" s="49" t="s">
        <v>348</v>
      </c>
      <c r="AE6" s="49">
        <v>0</v>
      </c>
      <c r="AF6" s="49" t="s">
        <v>348</v>
      </c>
      <c r="AG6" s="49">
        <v>0</v>
      </c>
      <c r="AH6" s="49">
        <v>0</v>
      </c>
      <c r="AI6" s="49">
        <v>0</v>
      </c>
      <c r="AJ6" s="39" t="s">
        <v>214</v>
      </c>
      <c r="AL6" t="str">
        <f t="shared" ref="AL6:AL69" ca="1" si="0">IF($AJ6="UNKNOWN","    (U1)ALERT_REQ_UNKNOWN","    (U1)"&amp;"ALERT_REQ_"&amp;$AW$17&amp;"_"&amp;IF($AW$6&lt;&gt;$AW$17,$AW$6&amp;"_","")&amp;AJ6)</f>
        <v xml:space="preserve">    (U1)ALERT_REQ_P_OILPRE_WRN_TT_ON</v>
      </c>
      <c r="AR6" s="50" t="str">
        <f>IF(AQ71&lt;&gt;"",AQ71,IF(AQ70&lt;&gt;"","};",""))</f>
        <v xml:space="preserve">    (U4)0x00000080U,                                                           /* 00 TT_ON                                           */</v>
      </c>
      <c r="AS6" s="50" t="str">
        <f>IF(AQ136&lt;&gt;"",AQ136,IF(AQ135&lt;&gt;"","};",""))</f>
        <v xml:space="preserve">    (U4)0x000004D7U,                                                           /* 00 TT_ON                                           */</v>
      </c>
      <c r="AT6" s="50" t="str">
        <f t="shared" ref="AT6:AT69" ca="1" si="1">IF(AJ6&lt;&gt;"",AL6&amp;IF(AJ7&lt;&gt;"",","," ")&amp;REPT(" ",78-LEN(AL6))&amp;"/* "&amp;IF(C6&lt;10,"0"&amp;C6,C6)&amp;" "&amp;AJ6&amp;REPT(" ",48-LEN(AJ6))&amp;"*/",IF(AJ5&lt;&gt;"","};",""))</f>
        <v xml:space="preserve">    (U1)ALERT_REQ_P_OILPRE_WRN_TT_ON,                                          /* 00 TT_ON                                           */</v>
      </c>
      <c r="AU6" s="50" t="s">
        <v>520</v>
      </c>
      <c r="AV6" s="36" t="s">
        <v>66</v>
      </c>
      <c r="AW6" s="54" t="str">
        <f ca="1">UPPER(RIGHT(CELL("filename",A1),LEN(CELL("filename",A1))-FIND("]",CELL("filename",A1))))</f>
        <v>WRN</v>
      </c>
    </row>
    <row r="7" spans="1:49">
      <c r="B7" s="116"/>
      <c r="C7" s="35">
        <f t="shared" ref="C7:C69" si="2">ROW()-ROW($C$6)</f>
        <v>1</v>
      </c>
      <c r="D7" s="49" t="s">
        <v>65</v>
      </c>
      <c r="E7" s="49" t="s">
        <v>65</v>
      </c>
      <c r="F7" s="49" t="s">
        <v>65</v>
      </c>
      <c r="G7" s="49" t="s">
        <v>65</v>
      </c>
      <c r="H7" s="49" t="s">
        <v>65</v>
      </c>
      <c r="I7" s="49" t="s">
        <v>65</v>
      </c>
      <c r="J7" s="49" t="s">
        <v>65</v>
      </c>
      <c r="K7" s="112" t="s">
        <v>65</v>
      </c>
      <c r="L7" s="49" t="s">
        <v>65</v>
      </c>
      <c r="M7" s="49" t="s">
        <v>65</v>
      </c>
      <c r="N7" s="49" t="s">
        <v>65</v>
      </c>
      <c r="O7" s="49" t="s">
        <v>65</v>
      </c>
      <c r="P7" s="49" t="s">
        <v>65</v>
      </c>
      <c r="Q7" s="49" t="s">
        <v>65</v>
      </c>
      <c r="R7" s="49" t="s">
        <v>65</v>
      </c>
      <c r="S7" s="49" t="s">
        <v>65</v>
      </c>
      <c r="T7" s="49" t="s">
        <v>65</v>
      </c>
      <c r="U7" s="49" t="s">
        <v>65</v>
      </c>
      <c r="V7" s="49" t="s">
        <v>65</v>
      </c>
      <c r="W7" s="49" t="s">
        <v>65</v>
      </c>
      <c r="X7" s="49" t="s">
        <v>65</v>
      </c>
      <c r="Y7" s="112">
        <v>0</v>
      </c>
      <c r="Z7" s="49" t="s">
        <v>348</v>
      </c>
      <c r="AA7" s="49">
        <v>1</v>
      </c>
      <c r="AB7" s="49">
        <v>1</v>
      </c>
      <c r="AC7" s="49">
        <v>0</v>
      </c>
      <c r="AD7" s="49" t="s">
        <v>348</v>
      </c>
      <c r="AE7" s="49">
        <v>0</v>
      </c>
      <c r="AF7" s="49" t="s">
        <v>348</v>
      </c>
      <c r="AG7" s="49">
        <v>0</v>
      </c>
      <c r="AH7" s="49">
        <v>0</v>
      </c>
      <c r="AI7" s="49">
        <v>1</v>
      </c>
      <c r="AJ7" s="39" t="s">
        <v>215</v>
      </c>
      <c r="AL7" t="str">
        <f t="shared" ca="1" si="0"/>
        <v xml:space="preserve">    (U1)ALERT_REQ_P_OILPRE_WRN_WRN_ON</v>
      </c>
      <c r="AR7" s="50" t="str">
        <f t="shared" ref="AR7:AR70" si="3">IF(AQ72&lt;&gt;"",AQ72,IF(AQ71&lt;&gt;"","};",""))</f>
        <v xml:space="preserve">    (U4)0x00000181U,                                                           /* 01 WRN_ON                                          */</v>
      </c>
      <c r="AS7" s="50" t="str">
        <f t="shared" ref="AS7:AS70" si="4">IF(AQ137&lt;&gt;"",AQ137,IF(AQ136&lt;&gt;"","};",""))</f>
        <v xml:space="preserve">    (U4)0x000005D7U,                                                           /* 01 WRN_ON                                          */</v>
      </c>
      <c r="AT7" s="50" t="str">
        <f t="shared" ref="AT7:AT13" ca="1" si="5">IF(AJ7&lt;&gt;"",AL7&amp;IF(AJ8&lt;&gt;"",","," ")&amp;REPT(" ",78-LEN(AL7))&amp;"/* "&amp;IF(C7&lt;10,"0"&amp;C7,C7)&amp;" "&amp;AJ7&amp;REPT(" ",48-LEN(AJ7))&amp;"*/",IF(AJ6&lt;&gt;"","};",""))</f>
        <v xml:space="preserve">    (U1)ALERT_REQ_P_OILPRE_WRN_WRN_ON,                                         /* 01 WRN_ON                                          */</v>
      </c>
      <c r="AU7" s="50" t="str">
        <f ca="1">"        &amp;"&amp;$AW$14&amp;","&amp;REPT(" ",69-LEN($AW$14))&amp;"/* fp_u4_SRC_CHK                                      */"</f>
        <v xml:space="preserve">        &amp;u4_s_AlertP_oilpreWrnSrcchk,                                          /* fp_u4_SRC_CHK                                      */</v>
      </c>
      <c r="AV7" s="37" t="s">
        <v>67</v>
      </c>
      <c r="AW7" s="115">
        <f>IF(B3="Search Table",1,0)</f>
        <v>1</v>
      </c>
    </row>
    <row r="8" spans="1:49">
      <c r="B8" s="116"/>
      <c r="C8" s="35">
        <f t="shared" si="2"/>
        <v>2</v>
      </c>
      <c r="D8" s="49" t="s">
        <v>65</v>
      </c>
      <c r="E8" s="49" t="s">
        <v>65</v>
      </c>
      <c r="F8" s="49" t="s">
        <v>65</v>
      </c>
      <c r="G8" s="49" t="s">
        <v>65</v>
      </c>
      <c r="H8" s="49" t="s">
        <v>65</v>
      </c>
      <c r="I8" s="49" t="s">
        <v>65</v>
      </c>
      <c r="J8" s="49" t="s">
        <v>65</v>
      </c>
      <c r="K8" s="49" t="s">
        <v>65</v>
      </c>
      <c r="L8" s="49" t="s">
        <v>65</v>
      </c>
      <c r="M8" s="49" t="s">
        <v>65</v>
      </c>
      <c r="N8" s="49" t="s">
        <v>65</v>
      </c>
      <c r="O8" s="49" t="s">
        <v>65</v>
      </c>
      <c r="P8" s="49" t="s">
        <v>65</v>
      </c>
      <c r="Q8" s="49" t="s">
        <v>65</v>
      </c>
      <c r="R8" s="49" t="s">
        <v>65</v>
      </c>
      <c r="S8" s="49" t="s">
        <v>65</v>
      </c>
      <c r="T8" s="49" t="s">
        <v>65</v>
      </c>
      <c r="U8" s="49" t="s">
        <v>65</v>
      </c>
      <c r="V8" s="49" t="s">
        <v>65</v>
      </c>
      <c r="W8" s="49" t="s">
        <v>65</v>
      </c>
      <c r="X8" s="49" t="s">
        <v>65</v>
      </c>
      <c r="Y8" s="49">
        <v>0</v>
      </c>
      <c r="Z8" s="49" t="s">
        <v>348</v>
      </c>
      <c r="AA8" s="49">
        <v>1</v>
      </c>
      <c r="AB8" s="49">
        <v>1</v>
      </c>
      <c r="AC8" s="49">
        <v>0</v>
      </c>
      <c r="AD8" s="49">
        <v>0</v>
      </c>
      <c r="AE8" s="49">
        <v>1</v>
      </c>
      <c r="AF8" s="49" t="s">
        <v>348</v>
      </c>
      <c r="AG8" s="49">
        <v>0</v>
      </c>
      <c r="AH8" s="49">
        <v>0</v>
      </c>
      <c r="AI8" s="49">
        <v>1</v>
      </c>
      <c r="AJ8" s="39" t="s">
        <v>342</v>
      </c>
      <c r="AL8" t="str">
        <f ca="1">IF($AJ8="UNKNOWN","    (U1)ALERT_REQ_UNKNOWN","    (U1)"&amp;"ALERT_REQ_"&amp;$AW$17&amp;"_"&amp;IF($AW$6&lt;&gt;$AW$17,$AW$6&amp;"_","")&amp;AJ8)</f>
        <v xml:space="preserve">    (U1)ALERT_REQ_P_OILPRE_WRN_WRN_OFF</v>
      </c>
      <c r="AR8" s="50" t="str">
        <f t="shared" si="3"/>
        <v xml:space="preserve">    (U4)0x00000191U,                                                           /* 02 WRN_OFF                                         */</v>
      </c>
      <c r="AS8" s="50" t="str">
        <f t="shared" si="4"/>
        <v xml:space="preserve">    (U4)0x000005F7U,                                                           /* 02 WRN_OFF                                         */</v>
      </c>
      <c r="AT8" s="50" t="str">
        <f t="shared" ca="1" si="5"/>
        <v xml:space="preserve">    (U1)ALERT_REQ_P_OILPRE_WRN_WRN_OFF,                                        /* 02 WRN_OFF                                         */</v>
      </c>
      <c r="AU8" s="50" t="str">
        <f ca="1">IF($AW$15&lt;&gt;"NULL","        &amp;"&amp;$AW$15&amp;","&amp;REPT(" ",69-LEN($AW$15))&amp;"/* fp_vd_XDST                                         */","        vdp_PTR_NA,                                                            /* fp_vd_XDST                                         */")</f>
        <v xml:space="preserve">        &amp;vd_s_AlertP_oilpreWrnRwTx,                                            /* fp_vd_XDST                                         */</v>
      </c>
      <c r="AV8" s="37" t="s">
        <v>68</v>
      </c>
      <c r="AW8" s="55" t="str">
        <f ca="1">"u4_sp_ALERT_"&amp;IF(AW6&lt;&gt;AW17,$AW$17&amp;"_"&amp;$AW$6,AW17)&amp;"_CRIT"</f>
        <v>u4_sp_ALERT_P_OILPRE_WRN_CRIT</v>
      </c>
    </row>
    <row r="9" spans="1:49">
      <c r="B9" s="116"/>
      <c r="C9" s="35">
        <f t="shared" si="2"/>
        <v>3</v>
      </c>
      <c r="D9" s="49" t="s">
        <v>65</v>
      </c>
      <c r="E9" s="49" t="s">
        <v>65</v>
      </c>
      <c r="F9" s="49" t="s">
        <v>65</v>
      </c>
      <c r="G9" s="49" t="s">
        <v>65</v>
      </c>
      <c r="H9" s="49" t="s">
        <v>65</v>
      </c>
      <c r="I9" s="49" t="s">
        <v>65</v>
      </c>
      <c r="J9" s="49" t="s">
        <v>65</v>
      </c>
      <c r="K9" s="49" t="s">
        <v>65</v>
      </c>
      <c r="L9" s="49" t="s">
        <v>65</v>
      </c>
      <c r="M9" s="49" t="s">
        <v>65</v>
      </c>
      <c r="N9" s="49" t="s">
        <v>65</v>
      </c>
      <c r="O9" s="49" t="s">
        <v>65</v>
      </c>
      <c r="P9" s="49" t="s">
        <v>65</v>
      </c>
      <c r="Q9" s="49" t="s">
        <v>65</v>
      </c>
      <c r="R9" s="49" t="s">
        <v>65</v>
      </c>
      <c r="S9" s="49" t="s">
        <v>65</v>
      </c>
      <c r="T9" s="49" t="s">
        <v>65</v>
      </c>
      <c r="U9" s="49" t="s">
        <v>65</v>
      </c>
      <c r="V9" s="49" t="s">
        <v>65</v>
      </c>
      <c r="W9" s="49" t="s">
        <v>65</v>
      </c>
      <c r="X9" s="49" t="s">
        <v>65</v>
      </c>
      <c r="Y9" s="49">
        <v>0</v>
      </c>
      <c r="Z9" s="49" t="s">
        <v>348</v>
      </c>
      <c r="AA9" s="49">
        <v>1</v>
      </c>
      <c r="AB9" s="49">
        <v>1</v>
      </c>
      <c r="AC9" s="49">
        <v>0</v>
      </c>
      <c r="AD9" s="49">
        <v>0</v>
      </c>
      <c r="AE9" s="49" t="s">
        <v>348</v>
      </c>
      <c r="AF9" s="49" t="s">
        <v>348</v>
      </c>
      <c r="AG9" s="49">
        <v>0</v>
      </c>
      <c r="AH9" s="49">
        <v>1</v>
      </c>
      <c r="AI9" s="49">
        <v>0</v>
      </c>
      <c r="AJ9" s="39" t="s">
        <v>211</v>
      </c>
      <c r="AL9" t="str">
        <f ca="1">IF($AJ9="UNKNOWN","    (U1)ALERT_REQ_UNKNOWN","    (U1)"&amp;"ALERT_REQ_"&amp;$AW$17&amp;"_"&amp;IF($AW$6&lt;&gt;$AW$17,$AW$6&amp;"_","")&amp;AJ9)</f>
        <v xml:space="preserve">    (U1)ALERT_REQ_P_OILPRE_WRN_WRN_FLSH</v>
      </c>
      <c r="AR9" s="50" t="str">
        <f t="shared" si="3"/>
        <v xml:space="preserve">    (U4)0x00000182U,                                                           /* 03 WRN_FLSH                                        */</v>
      </c>
      <c r="AS9" s="50" t="str">
        <f t="shared" si="4"/>
        <v xml:space="preserve">    (U4)0x000005E7U,                                                           /* 03 WRN_FLSH                                        */</v>
      </c>
      <c r="AT9" s="50" t="str">
        <f t="shared" ca="1" si="5"/>
        <v xml:space="preserve">    (U1)ALERT_REQ_P_OILPRE_WRN_WRN_FLSH,                                       /* 03 WRN_FLSH                                        */</v>
      </c>
      <c r="AU9" s="50"/>
      <c r="AV9" s="37" t="s">
        <v>69</v>
      </c>
      <c r="AW9" s="55" t="str">
        <f ca="1">"u4_sp_ALERT_"&amp;IF(AW6&lt;&gt;AW17,$AW$17&amp;"_"&amp;$AW$6,AW17)&amp;"_MASK"</f>
        <v>u4_sp_ALERT_P_OILPRE_WRN_MASK</v>
      </c>
    </row>
    <row r="10" spans="1:49">
      <c r="B10" s="116"/>
      <c r="C10" s="35">
        <f t="shared" si="2"/>
        <v>4</v>
      </c>
      <c r="D10" s="49" t="s">
        <v>65</v>
      </c>
      <c r="E10" s="49" t="s">
        <v>65</v>
      </c>
      <c r="F10" s="49" t="s">
        <v>65</v>
      </c>
      <c r="G10" s="49" t="s">
        <v>65</v>
      </c>
      <c r="H10" s="49" t="s">
        <v>65</v>
      </c>
      <c r="I10" s="49" t="s">
        <v>65</v>
      </c>
      <c r="J10" s="49" t="s">
        <v>65</v>
      </c>
      <c r="K10" s="49" t="s">
        <v>65</v>
      </c>
      <c r="L10" s="49" t="s">
        <v>65</v>
      </c>
      <c r="M10" s="49" t="s">
        <v>65</v>
      </c>
      <c r="N10" s="49" t="s">
        <v>65</v>
      </c>
      <c r="O10" s="49" t="s">
        <v>65</v>
      </c>
      <c r="P10" s="49" t="s">
        <v>65</v>
      </c>
      <c r="Q10" s="49" t="s">
        <v>65</v>
      </c>
      <c r="R10" s="49" t="s">
        <v>65</v>
      </c>
      <c r="S10" s="49" t="s">
        <v>65</v>
      </c>
      <c r="T10" s="49" t="s">
        <v>65</v>
      </c>
      <c r="U10" s="49" t="s">
        <v>65</v>
      </c>
      <c r="V10" s="49" t="s">
        <v>65</v>
      </c>
      <c r="W10" s="49" t="s">
        <v>65</v>
      </c>
      <c r="X10" s="49" t="s">
        <v>65</v>
      </c>
      <c r="Y10" s="49">
        <v>0</v>
      </c>
      <c r="Z10" s="49" t="s">
        <v>348</v>
      </c>
      <c r="AA10" s="49">
        <v>1</v>
      </c>
      <c r="AB10" s="49">
        <v>1</v>
      </c>
      <c r="AC10" s="49">
        <v>0</v>
      </c>
      <c r="AD10" s="49">
        <v>0</v>
      </c>
      <c r="AE10" s="49" t="s">
        <v>348</v>
      </c>
      <c r="AF10" s="49" t="s">
        <v>348</v>
      </c>
      <c r="AG10" s="49">
        <v>0</v>
      </c>
      <c r="AH10" s="49">
        <v>1</v>
      </c>
      <c r="AI10" s="49">
        <v>1</v>
      </c>
      <c r="AJ10" s="39" t="s">
        <v>342</v>
      </c>
      <c r="AL10" t="str">
        <f ca="1">IF($AJ10="UNKNOWN","    (U1)ALERT_REQ_UNKNOWN","    (U1)"&amp;"ALERT_REQ_"&amp;$AW$17&amp;"_"&amp;IF($AW$6&lt;&gt;$AW$17,$AW$6&amp;"_","")&amp;AJ10)</f>
        <v xml:space="preserve">    (U1)ALERT_REQ_P_OILPRE_WRN_WRN_OFF</v>
      </c>
      <c r="AR10" s="50" t="str">
        <f t="shared" si="3"/>
        <v xml:space="preserve">    (U4)0x00000183U,                                                           /* 04 WRN_OFF                                         */</v>
      </c>
      <c r="AS10" s="50" t="str">
        <f t="shared" si="4"/>
        <v xml:space="preserve">    (U4)0x000005E7U,                                                           /* 04 WRN_OFF                                         */</v>
      </c>
      <c r="AT10" s="50" t="str">
        <f t="shared" ca="1" si="5"/>
        <v xml:space="preserve">    (U1)ALERT_REQ_P_OILPRE_WRN_WRN_OFF,                                        /* 04 WRN_OFF                                         */</v>
      </c>
      <c r="AU10" s="50" t="str">
        <f ca="1">IF($AW$7=1,"        &amp;"&amp;$AW$9&amp;"[0],"&amp;REPT(" ",66-LEN($AW$9))&amp;"/* u4p_MASK                                           */","        (const U4 *)vdp_PTR_NA,                                                /* u4p_MASK                                           */")</f>
        <v xml:space="preserve">        &amp;u4_sp_ALERT_P_OILPRE_WRN_MASK[0],                                     /* u4p_MASK                                           */</v>
      </c>
      <c r="AV10" s="37" t="s">
        <v>70</v>
      </c>
      <c r="AW10" s="55" t="str">
        <f ca="1">"ALERT_"&amp;IF(AW6&lt;&gt;AW17,$AW$17&amp;"_"&amp;$AW$6,AW17)&amp;"_NUM_DST"</f>
        <v>ALERT_P_OILPRE_WRN_NUM_DST</v>
      </c>
    </row>
    <row r="11" spans="1:49">
      <c r="B11" s="116"/>
      <c r="C11" s="35">
        <f t="shared" si="2"/>
        <v>5</v>
      </c>
      <c r="D11" s="49" t="s">
        <v>65</v>
      </c>
      <c r="E11" s="49" t="s">
        <v>65</v>
      </c>
      <c r="F11" s="49" t="s">
        <v>65</v>
      </c>
      <c r="G11" s="49" t="s">
        <v>65</v>
      </c>
      <c r="H11" s="49" t="s">
        <v>65</v>
      </c>
      <c r="I11" s="49" t="s">
        <v>65</v>
      </c>
      <c r="J11" s="49" t="s">
        <v>65</v>
      </c>
      <c r="K11" s="49" t="s">
        <v>65</v>
      </c>
      <c r="L11" s="49" t="s">
        <v>65</v>
      </c>
      <c r="M11" s="49" t="s">
        <v>65</v>
      </c>
      <c r="N11" s="49" t="s">
        <v>65</v>
      </c>
      <c r="O11" s="49" t="s">
        <v>65</v>
      </c>
      <c r="P11" s="49" t="s">
        <v>65</v>
      </c>
      <c r="Q11" s="49" t="s">
        <v>65</v>
      </c>
      <c r="R11" s="49" t="s">
        <v>65</v>
      </c>
      <c r="S11" s="49" t="s">
        <v>65</v>
      </c>
      <c r="T11" s="49" t="s">
        <v>65</v>
      </c>
      <c r="U11" s="49" t="s">
        <v>65</v>
      </c>
      <c r="V11" s="49" t="s">
        <v>65</v>
      </c>
      <c r="W11" s="49" t="s">
        <v>65</v>
      </c>
      <c r="X11" s="49" t="s">
        <v>65</v>
      </c>
      <c r="Y11" s="49">
        <v>0</v>
      </c>
      <c r="Z11" s="49" t="s">
        <v>348</v>
      </c>
      <c r="AA11" s="49">
        <v>1</v>
      </c>
      <c r="AB11" s="49">
        <v>1</v>
      </c>
      <c r="AC11" s="49">
        <v>0</v>
      </c>
      <c r="AD11" s="49">
        <v>1</v>
      </c>
      <c r="AE11" s="49">
        <v>0</v>
      </c>
      <c r="AF11" s="49" t="s">
        <v>348</v>
      </c>
      <c r="AG11" s="49">
        <v>0</v>
      </c>
      <c r="AH11" s="49">
        <v>1</v>
      </c>
      <c r="AI11" s="49" t="s">
        <v>348</v>
      </c>
      <c r="AJ11" s="39" t="s">
        <v>215</v>
      </c>
      <c r="AL11" t="str">
        <f ca="1">IF($AJ11="UNKNOWN","    (U1)ALERT_REQ_UNKNOWN","    (U1)"&amp;"ALERT_REQ_"&amp;$AW$17&amp;"_"&amp;IF($AW$6&lt;&gt;$AW$17,$AW$6&amp;"_","")&amp;AJ11)</f>
        <v xml:space="preserve">    (U1)ALERT_REQ_P_OILPRE_WRN_WRN_ON</v>
      </c>
      <c r="AR11" s="50" t="str">
        <f t="shared" si="3"/>
        <v xml:space="preserve">    (U4)0x000001A2U,                                                           /* 05 WRN_ON                                          */</v>
      </c>
      <c r="AS11" s="50" t="str">
        <f t="shared" si="4"/>
        <v xml:space="preserve">    (U4)0x000005F6U,                                                           /* 05 WRN_ON                                          */</v>
      </c>
      <c r="AT11" s="50" t="str">
        <f t="shared" ca="1" si="5"/>
        <v xml:space="preserve">    (U1)ALERT_REQ_P_OILPRE_WRN_WRN_ON,                                         /* 05 WRN_ON                                          */</v>
      </c>
      <c r="AU11" s="50" t="str">
        <f ca="1">IF($AW$7=1,"        &amp;"&amp;$AW$8&amp;"[0],"&amp;REPT(" ",66-LEN($AW$8))&amp;"/* u4p_CRIT                                           */","        (const U4 *)vdp_PTR_NA,                                                /* u4p_CRIT                                           */")</f>
        <v xml:space="preserve">        &amp;u4_sp_ALERT_P_OILPRE_WRN_CRIT[0],                                     /* u4p_CRIT                                           */</v>
      </c>
      <c r="AV11" s="37" t="s">
        <v>71</v>
      </c>
      <c r="AW11" s="55" t="str">
        <f ca="1">"u1_sp_ALERT_"&amp;IF(AW6&lt;&gt;AW17,$AW$17&amp;"_"&amp;$AW$6,AW17)&amp;"_DST"</f>
        <v>u1_sp_ALERT_P_OILPRE_WRN_DST</v>
      </c>
    </row>
    <row r="12" spans="1:49">
      <c r="B12" s="116"/>
      <c r="C12" s="35">
        <f t="shared" si="2"/>
        <v>6</v>
      </c>
      <c r="D12" s="49" t="s">
        <v>65</v>
      </c>
      <c r="E12" s="49" t="s">
        <v>65</v>
      </c>
      <c r="F12" s="49" t="s">
        <v>65</v>
      </c>
      <c r="G12" s="49" t="s">
        <v>65</v>
      </c>
      <c r="H12" s="49" t="s">
        <v>65</v>
      </c>
      <c r="I12" s="49" t="s">
        <v>65</v>
      </c>
      <c r="J12" s="49" t="s">
        <v>65</v>
      </c>
      <c r="K12" s="49" t="s">
        <v>65</v>
      </c>
      <c r="L12" s="49" t="s">
        <v>65</v>
      </c>
      <c r="M12" s="49" t="s">
        <v>65</v>
      </c>
      <c r="N12" s="49" t="s">
        <v>65</v>
      </c>
      <c r="O12" s="49" t="s">
        <v>65</v>
      </c>
      <c r="P12" s="49" t="s">
        <v>65</v>
      </c>
      <c r="Q12" s="49" t="s">
        <v>65</v>
      </c>
      <c r="R12" s="49" t="s">
        <v>65</v>
      </c>
      <c r="S12" s="49" t="s">
        <v>65</v>
      </c>
      <c r="T12" s="49" t="s">
        <v>65</v>
      </c>
      <c r="U12" s="49" t="s">
        <v>65</v>
      </c>
      <c r="V12" s="49" t="s">
        <v>65</v>
      </c>
      <c r="W12" s="49" t="s">
        <v>65</v>
      </c>
      <c r="X12" s="49" t="s">
        <v>65</v>
      </c>
      <c r="Y12" s="49">
        <v>0</v>
      </c>
      <c r="Z12" s="49" t="s">
        <v>348</v>
      </c>
      <c r="AA12" s="49" t="s">
        <v>348</v>
      </c>
      <c r="AB12" s="49">
        <v>1</v>
      </c>
      <c r="AC12" s="49">
        <v>0</v>
      </c>
      <c r="AD12" s="49">
        <v>1</v>
      </c>
      <c r="AE12" s="49">
        <v>0</v>
      </c>
      <c r="AF12" s="49" t="s">
        <v>348</v>
      </c>
      <c r="AG12" s="49">
        <v>1</v>
      </c>
      <c r="AH12" s="49" t="s">
        <v>348</v>
      </c>
      <c r="AI12" s="49" t="s">
        <v>348</v>
      </c>
      <c r="AJ12" s="39" t="s">
        <v>214</v>
      </c>
      <c r="AL12" t="str">
        <f ca="1">IF($AJ12="UNKNOWN","    (U1)ALERT_REQ_UNKNOWN","    (U1)"&amp;"ALERT_REQ_"&amp;$AW$17&amp;"_"&amp;IF($AW$6&lt;&gt;$AW$17,$AW$6&amp;"_","")&amp;AJ12)</f>
        <v xml:space="preserve">    (U1)ALERT_REQ_P_OILPRE_WRN_TT_ON</v>
      </c>
      <c r="AR12" s="50" t="str">
        <f t="shared" si="3"/>
        <v xml:space="preserve">    (U4)0x000000A4U,                                                           /* 06 TT_ON                                           */</v>
      </c>
      <c r="AS12" s="50" t="str">
        <f t="shared" si="4"/>
        <v xml:space="preserve">    (U4)0x000004F4U,                                                           /* 06 TT_ON                                           */</v>
      </c>
      <c r="AT12" s="50" t="str">
        <f t="shared" ca="1" si="5"/>
        <v xml:space="preserve">    (U1)ALERT_REQ_P_OILPRE_WRN_TT_ON,                                          /* 06 TT_ON                                           */</v>
      </c>
      <c r="AU12" s="50"/>
      <c r="AV12" s="37" t="s">
        <v>83</v>
      </c>
      <c r="AW12" s="55" t="str">
        <f ca="1">Matrix!D8&amp;"["&amp;Matrix!D7&amp;"]"</f>
        <v>st_gp_ALERT_P_OILPRE_MTRX[2]</v>
      </c>
    </row>
    <row r="13" spans="1:49">
      <c r="B13" s="116"/>
      <c r="C13" s="35">
        <f t="shared" si="2"/>
        <v>7</v>
      </c>
      <c r="D13" s="49" t="s">
        <v>65</v>
      </c>
      <c r="E13" s="49" t="s">
        <v>65</v>
      </c>
      <c r="F13" s="49" t="s">
        <v>65</v>
      </c>
      <c r="G13" s="49" t="s">
        <v>65</v>
      </c>
      <c r="H13" s="49" t="s">
        <v>65</v>
      </c>
      <c r="I13" s="49" t="s">
        <v>65</v>
      </c>
      <c r="J13" s="49" t="s">
        <v>65</v>
      </c>
      <c r="K13" s="49" t="s">
        <v>65</v>
      </c>
      <c r="L13" s="49" t="s">
        <v>65</v>
      </c>
      <c r="M13" s="49" t="s">
        <v>65</v>
      </c>
      <c r="N13" s="49" t="s">
        <v>65</v>
      </c>
      <c r="O13" s="49" t="s">
        <v>65</v>
      </c>
      <c r="P13" s="49" t="s">
        <v>65</v>
      </c>
      <c r="Q13" s="49" t="s">
        <v>65</v>
      </c>
      <c r="R13" s="49" t="s">
        <v>65</v>
      </c>
      <c r="S13" s="49" t="s">
        <v>65</v>
      </c>
      <c r="T13" s="49" t="s">
        <v>65</v>
      </c>
      <c r="U13" s="49" t="s">
        <v>65</v>
      </c>
      <c r="V13" s="49" t="s">
        <v>65</v>
      </c>
      <c r="W13" s="49" t="s">
        <v>65</v>
      </c>
      <c r="X13" s="49" t="s">
        <v>65</v>
      </c>
      <c r="Y13" s="49">
        <v>0</v>
      </c>
      <c r="Z13" s="49" t="s">
        <v>348</v>
      </c>
      <c r="AA13" s="49">
        <v>1</v>
      </c>
      <c r="AB13" s="49">
        <v>1</v>
      </c>
      <c r="AC13" s="49">
        <v>0</v>
      </c>
      <c r="AD13" s="49">
        <v>1</v>
      </c>
      <c r="AE13" s="49">
        <v>1</v>
      </c>
      <c r="AF13" s="49" t="s">
        <v>348</v>
      </c>
      <c r="AG13" s="49">
        <v>0</v>
      </c>
      <c r="AH13" s="49" t="s">
        <v>348</v>
      </c>
      <c r="AI13" s="49">
        <v>1</v>
      </c>
      <c r="AJ13" s="39" t="s">
        <v>342</v>
      </c>
      <c r="AL13" t="str">
        <f t="shared" ca="1" si="0"/>
        <v xml:space="preserve">    (U1)ALERT_REQ_P_OILPRE_WRN_WRN_OFF</v>
      </c>
      <c r="AR13" s="50" t="str">
        <f t="shared" si="3"/>
        <v xml:space="preserve">    (U4)0x000001B1U,                                                           /* 07 WRN_OFF                                         */</v>
      </c>
      <c r="AS13" s="50" t="str">
        <f t="shared" si="4"/>
        <v xml:space="preserve">    (U4)0x000005F5U,                                                           /* 07 WRN_OFF                                         */</v>
      </c>
      <c r="AT13" s="50" t="str">
        <f t="shared" ca="1" si="5"/>
        <v xml:space="preserve">    (U1)ALERT_REQ_P_OILPRE_WRN_WRN_OFF,                                        /* 07 WRN_OFF                                         */</v>
      </c>
      <c r="AU13" s="50" t="str">
        <f ca="1">"        &amp;"&amp;$AW$11&amp;"[0],"&amp;REPT(" ",66-LEN($AW$11))&amp;"/* u1p_DST                                            */"</f>
        <v xml:space="preserve">        &amp;u1_sp_ALERT_P_OILPRE_WRN_DST[0],                                      /* u1p_DST                                            */</v>
      </c>
      <c r="AV13" s="37" t="s">
        <v>72</v>
      </c>
      <c r="AW13" s="115">
        <f>COUNTA($AJ$6:$AJ$69)</f>
        <v>31</v>
      </c>
    </row>
    <row r="14" spans="1:49">
      <c r="B14" s="116"/>
      <c r="C14" s="35">
        <f t="shared" si="2"/>
        <v>8</v>
      </c>
      <c r="D14" s="49" t="s">
        <v>65</v>
      </c>
      <c r="E14" s="49" t="s">
        <v>65</v>
      </c>
      <c r="F14" s="49" t="s">
        <v>65</v>
      </c>
      <c r="G14" s="49" t="s">
        <v>65</v>
      </c>
      <c r="H14" s="49" t="s">
        <v>65</v>
      </c>
      <c r="I14" s="49" t="s">
        <v>65</v>
      </c>
      <c r="J14" s="49" t="s">
        <v>65</v>
      </c>
      <c r="K14" s="49" t="s">
        <v>65</v>
      </c>
      <c r="L14" s="49" t="s">
        <v>65</v>
      </c>
      <c r="M14" s="49" t="s">
        <v>65</v>
      </c>
      <c r="N14" s="49" t="s">
        <v>65</v>
      </c>
      <c r="O14" s="49" t="s">
        <v>65</v>
      </c>
      <c r="P14" s="49" t="s">
        <v>65</v>
      </c>
      <c r="Q14" s="49" t="s">
        <v>65</v>
      </c>
      <c r="R14" s="49" t="s">
        <v>65</v>
      </c>
      <c r="S14" s="49" t="s">
        <v>65</v>
      </c>
      <c r="T14" s="49" t="s">
        <v>65</v>
      </c>
      <c r="U14" s="49" t="s">
        <v>65</v>
      </c>
      <c r="V14" s="49" t="s">
        <v>65</v>
      </c>
      <c r="W14" s="49" t="s">
        <v>65</v>
      </c>
      <c r="X14" s="49" t="s">
        <v>65</v>
      </c>
      <c r="Y14" s="49">
        <v>0</v>
      </c>
      <c r="Z14" s="49" t="s">
        <v>348</v>
      </c>
      <c r="AA14" s="49">
        <v>1</v>
      </c>
      <c r="AB14" s="49">
        <v>1</v>
      </c>
      <c r="AC14" s="49">
        <v>0</v>
      </c>
      <c r="AD14" s="49">
        <v>1</v>
      </c>
      <c r="AE14" s="49">
        <v>1</v>
      </c>
      <c r="AF14" s="49" t="s">
        <v>348</v>
      </c>
      <c r="AG14" s="49">
        <v>0</v>
      </c>
      <c r="AH14" s="49">
        <v>1</v>
      </c>
      <c r="AI14" s="49">
        <v>0</v>
      </c>
      <c r="AJ14" s="39" t="s">
        <v>211</v>
      </c>
      <c r="AL14" t="str">
        <f t="shared" ca="1" si="0"/>
        <v xml:space="preserve">    (U1)ALERT_REQ_P_OILPRE_WRN_WRN_FLSH</v>
      </c>
      <c r="AR14" s="50" t="str">
        <f t="shared" si="3"/>
        <v xml:space="preserve">    (U4)0x000001B2U,                                                           /* 08 WRN_FLSH                                        */</v>
      </c>
      <c r="AS14" s="50" t="str">
        <f t="shared" si="4"/>
        <v xml:space="preserve">    (U4)0x000005F7U,                                                           /* 08 WRN_FLSH                                        */</v>
      </c>
      <c r="AT14" s="50" t="str">
        <f t="shared" ca="1" si="1"/>
        <v xml:space="preserve">    (U1)ALERT_REQ_P_OILPRE_WRN_WRN_FLSH,                                       /* 08 WRN_FLSH                                        */</v>
      </c>
      <c r="AU14" s="50" t="str">
        <f ca="1">"        (U2)"&amp;$AW$10&amp;","&amp;REPT(" ",66-LEN($AW$10))&amp;"/* u2_num_srch                                        */"</f>
        <v xml:space="preserve">        (U2)ALERT_P_OILPRE_WRN_NUM_DST,                                        /* u2_num_srch                                        */</v>
      </c>
      <c r="AV14" s="37" t="s">
        <v>73</v>
      </c>
      <c r="AW14" s="55" t="str">
        <f ca="1">IF(AW6&lt;&gt;AW17,VLOOKUP(AW6,Matrix!$C$13:$G$37,4,FALSE),Matrix!F13)</f>
        <v>u4_s_AlertP_oilpreWrnSrcchk</v>
      </c>
    </row>
    <row r="15" spans="1:49">
      <c r="B15" s="116"/>
      <c r="C15" s="35">
        <f t="shared" si="2"/>
        <v>9</v>
      </c>
      <c r="D15" s="49" t="s">
        <v>65</v>
      </c>
      <c r="E15" s="49" t="s">
        <v>65</v>
      </c>
      <c r="F15" s="49" t="s">
        <v>65</v>
      </c>
      <c r="G15" s="49" t="s">
        <v>65</v>
      </c>
      <c r="H15" s="49" t="s">
        <v>65</v>
      </c>
      <c r="I15" s="49" t="s">
        <v>65</v>
      </c>
      <c r="J15" s="49" t="s">
        <v>65</v>
      </c>
      <c r="K15" s="49" t="s">
        <v>65</v>
      </c>
      <c r="L15" s="49" t="s">
        <v>65</v>
      </c>
      <c r="M15" s="49" t="s">
        <v>65</v>
      </c>
      <c r="N15" s="49" t="s">
        <v>65</v>
      </c>
      <c r="O15" s="49" t="s">
        <v>65</v>
      </c>
      <c r="P15" s="49" t="s">
        <v>65</v>
      </c>
      <c r="Q15" s="49" t="s">
        <v>65</v>
      </c>
      <c r="R15" s="49" t="s">
        <v>65</v>
      </c>
      <c r="S15" s="49" t="s">
        <v>65</v>
      </c>
      <c r="T15" s="49" t="s">
        <v>65</v>
      </c>
      <c r="U15" s="49" t="s">
        <v>65</v>
      </c>
      <c r="V15" s="49" t="s">
        <v>65</v>
      </c>
      <c r="W15" s="49" t="s">
        <v>65</v>
      </c>
      <c r="X15" s="49" t="s">
        <v>65</v>
      </c>
      <c r="Y15" s="49">
        <v>0</v>
      </c>
      <c r="Z15" s="49" t="s">
        <v>348</v>
      </c>
      <c r="AA15" s="49" t="s">
        <v>348</v>
      </c>
      <c r="AB15" s="49">
        <v>1</v>
      </c>
      <c r="AC15" s="49">
        <v>1</v>
      </c>
      <c r="AD15" s="49">
        <v>0</v>
      </c>
      <c r="AE15" s="49">
        <v>0</v>
      </c>
      <c r="AF15" s="49">
        <v>0</v>
      </c>
      <c r="AG15" s="49">
        <v>0</v>
      </c>
      <c r="AH15" s="49">
        <v>0</v>
      </c>
      <c r="AI15" s="49">
        <v>0</v>
      </c>
      <c r="AJ15" s="21" t="s">
        <v>214</v>
      </c>
      <c r="AL15" t="str">
        <f t="shared" ca="1" si="0"/>
        <v xml:space="preserve">    (U1)ALERT_REQ_P_OILPRE_WRN_TT_ON</v>
      </c>
      <c r="AR15" s="50" t="str">
        <f t="shared" si="3"/>
        <v xml:space="preserve">    (U4)0x000000C0U,                                                           /* 09 TT_ON                                           */</v>
      </c>
      <c r="AS15" s="50" t="str">
        <f t="shared" si="4"/>
        <v xml:space="preserve">    (U4)0x000004FFU,                                                           /* 09 TT_ON                                           */</v>
      </c>
      <c r="AT15" s="50" t="str">
        <f t="shared" ca="1" si="1"/>
        <v xml:space="preserve">    (U1)ALERT_REQ_P_OILPRE_WRN_TT_ON,                                          /* 09 TT_ON                                           */</v>
      </c>
      <c r="AU15" s="50" t="str">
        <f ca="1">"        (U1)"&amp;$AW$16&amp;REPT(" ",67-LEN($AW$16))&amp;"/* u1_vom_act                                         */"</f>
        <v xml:space="preserve">        (U1)ALERT_VOM_IGN_ON                                                   /* u1_vom_act                                         */</v>
      </c>
      <c r="AV15" s="37" t="s">
        <v>76</v>
      </c>
      <c r="AW15" s="55" t="str">
        <f ca="1">IF(AW6&lt;&gt;AW17,VLOOKUP(AW6,Matrix!$C$13:$G$37,5,FALSE),Matrix!G13)</f>
        <v>vd_s_AlertP_oilpreWrnRwTx</v>
      </c>
    </row>
    <row r="16" spans="1:49">
      <c r="B16" s="116"/>
      <c r="C16" s="35">
        <f t="shared" si="2"/>
        <v>10</v>
      </c>
      <c r="D16" s="49" t="s">
        <v>65</v>
      </c>
      <c r="E16" s="49" t="s">
        <v>65</v>
      </c>
      <c r="F16" s="49" t="s">
        <v>65</v>
      </c>
      <c r="G16" s="49" t="s">
        <v>65</v>
      </c>
      <c r="H16" s="49" t="s">
        <v>65</v>
      </c>
      <c r="I16" s="49" t="s">
        <v>65</v>
      </c>
      <c r="J16" s="49" t="s">
        <v>65</v>
      </c>
      <c r="K16" s="49" t="s">
        <v>65</v>
      </c>
      <c r="L16" s="49" t="s">
        <v>65</v>
      </c>
      <c r="M16" s="49" t="s">
        <v>65</v>
      </c>
      <c r="N16" s="49" t="s">
        <v>65</v>
      </c>
      <c r="O16" s="49" t="s">
        <v>65</v>
      </c>
      <c r="P16" s="49" t="s">
        <v>65</v>
      </c>
      <c r="Q16" s="49" t="s">
        <v>65</v>
      </c>
      <c r="R16" s="49" t="s">
        <v>65</v>
      </c>
      <c r="S16" s="49" t="s">
        <v>65</v>
      </c>
      <c r="T16" s="49" t="s">
        <v>65</v>
      </c>
      <c r="U16" s="49" t="s">
        <v>65</v>
      </c>
      <c r="V16" s="49" t="s">
        <v>65</v>
      </c>
      <c r="W16" s="49" t="s">
        <v>65</v>
      </c>
      <c r="X16" s="49" t="s">
        <v>65</v>
      </c>
      <c r="Y16" s="49">
        <v>0</v>
      </c>
      <c r="Z16" s="49" t="s">
        <v>348</v>
      </c>
      <c r="AA16" s="49">
        <v>1</v>
      </c>
      <c r="AB16" s="49">
        <v>1</v>
      </c>
      <c r="AC16" s="49">
        <v>1</v>
      </c>
      <c r="AD16" s="49">
        <v>0</v>
      </c>
      <c r="AE16" s="49">
        <v>0</v>
      </c>
      <c r="AF16" s="49">
        <v>0</v>
      </c>
      <c r="AG16" s="49">
        <v>0</v>
      </c>
      <c r="AH16" s="49">
        <v>0</v>
      </c>
      <c r="AI16" s="49">
        <v>1</v>
      </c>
      <c r="AJ16" s="21" t="s">
        <v>215</v>
      </c>
      <c r="AL16" t="str">
        <f t="shared" ca="1" si="0"/>
        <v xml:space="preserve">    (U1)ALERT_REQ_P_OILPRE_WRN_WRN_ON</v>
      </c>
      <c r="AR16" s="50" t="str">
        <f t="shared" si="3"/>
        <v xml:space="preserve">    (U4)0x000001C1U,                                                           /* 10 WRN_ON                                          */</v>
      </c>
      <c r="AS16" s="50" t="str">
        <f t="shared" si="4"/>
        <v xml:space="preserve">    (U4)0x000005FFU,                                                           /* 10 WRN_ON                                          */</v>
      </c>
      <c r="AT16" s="50" t="str">
        <f t="shared" ca="1" si="1"/>
        <v xml:space="preserve">    (U1)ALERT_REQ_P_OILPRE_WRN_WRN_ON,                                         /* 10 WRN_ON                                          */</v>
      </c>
      <c r="AU16" s="50" t="s">
        <v>539</v>
      </c>
      <c r="AV16" s="37" t="s">
        <v>74</v>
      </c>
      <c r="AW16" s="55" t="str">
        <f ca="1">IF(AW6&lt;&gt;AW17,VLOOKUP(AW6,Matrix!$C$13:$G$37,2,FALSE),Matrix!D13)</f>
        <v>ALERT_VOM_IGN_ON</v>
      </c>
    </row>
    <row r="17" spans="2:49" ht="14.25" thickBot="1">
      <c r="B17" s="116"/>
      <c r="C17" s="35">
        <f t="shared" si="2"/>
        <v>11</v>
      </c>
      <c r="D17" s="49" t="s">
        <v>65</v>
      </c>
      <c r="E17" s="49" t="s">
        <v>65</v>
      </c>
      <c r="F17" s="49" t="s">
        <v>65</v>
      </c>
      <c r="G17" s="49" t="s">
        <v>65</v>
      </c>
      <c r="H17" s="49" t="s">
        <v>65</v>
      </c>
      <c r="I17" s="49" t="s">
        <v>65</v>
      </c>
      <c r="J17" s="49" t="s">
        <v>65</v>
      </c>
      <c r="K17" s="49" t="s">
        <v>65</v>
      </c>
      <c r="L17" s="49" t="s">
        <v>65</v>
      </c>
      <c r="M17" s="49" t="s">
        <v>65</v>
      </c>
      <c r="N17" s="49" t="s">
        <v>65</v>
      </c>
      <c r="O17" s="49" t="s">
        <v>65</v>
      </c>
      <c r="P17" s="49" t="s">
        <v>65</v>
      </c>
      <c r="Q17" s="49" t="s">
        <v>65</v>
      </c>
      <c r="R17" s="49" t="s">
        <v>65</v>
      </c>
      <c r="S17" s="49" t="s">
        <v>65</v>
      </c>
      <c r="T17" s="49" t="s">
        <v>65</v>
      </c>
      <c r="U17" s="49" t="s">
        <v>65</v>
      </c>
      <c r="V17" s="49" t="s">
        <v>65</v>
      </c>
      <c r="W17" s="49" t="s">
        <v>65</v>
      </c>
      <c r="X17" s="49" t="s">
        <v>65</v>
      </c>
      <c r="Y17" s="49">
        <v>0</v>
      </c>
      <c r="Z17" s="49" t="s">
        <v>348</v>
      </c>
      <c r="AA17" s="49">
        <v>1</v>
      </c>
      <c r="AB17" s="49">
        <v>1</v>
      </c>
      <c r="AC17" s="49">
        <v>1</v>
      </c>
      <c r="AD17" s="49">
        <v>0</v>
      </c>
      <c r="AE17" s="49" t="s">
        <v>348</v>
      </c>
      <c r="AF17" s="49">
        <v>0</v>
      </c>
      <c r="AG17" s="49">
        <v>0</v>
      </c>
      <c r="AH17" s="49">
        <v>1</v>
      </c>
      <c r="AI17" s="49">
        <v>0</v>
      </c>
      <c r="AJ17" s="21" t="s">
        <v>211</v>
      </c>
      <c r="AL17" t="str">
        <f t="shared" ca="1" si="0"/>
        <v xml:space="preserve">    (U1)ALERT_REQ_P_OILPRE_WRN_WRN_FLSH</v>
      </c>
      <c r="AR17" s="50" t="str">
        <f t="shared" si="3"/>
        <v xml:space="preserve">    (U4)0x000001C2U,                                                           /* 11 WRN_FLSH                                        */</v>
      </c>
      <c r="AS17" s="50" t="str">
        <f t="shared" si="4"/>
        <v xml:space="preserve">    (U4)0x000005EFU,                                                           /* 11 WRN_FLSH                                        */</v>
      </c>
      <c r="AT17" s="50" t="str">
        <f t="shared" ca="1" si="1"/>
        <v xml:space="preserve">    (U1)ALERT_REQ_P_OILPRE_WRN_WRN_FLSH,                                       /* 11 WRN_FLSH                                        */</v>
      </c>
      <c r="AU17" s="51" t="s">
        <v>540</v>
      </c>
      <c r="AV17" s="38" t="s">
        <v>75</v>
      </c>
      <c r="AW17" s="56" t="str">
        <f ca="1">UPPER(Matrix!$D$6)</f>
        <v>P_OILPRE</v>
      </c>
    </row>
    <row r="18" spans="2:49">
      <c r="B18" s="116"/>
      <c r="C18" s="35">
        <f t="shared" si="2"/>
        <v>12</v>
      </c>
      <c r="D18" s="49" t="s">
        <v>65</v>
      </c>
      <c r="E18" s="49" t="s">
        <v>65</v>
      </c>
      <c r="F18" s="49" t="s">
        <v>65</v>
      </c>
      <c r="G18" s="49" t="s">
        <v>65</v>
      </c>
      <c r="H18" s="49" t="s">
        <v>65</v>
      </c>
      <c r="I18" s="49" t="s">
        <v>65</v>
      </c>
      <c r="J18" s="49" t="s">
        <v>65</v>
      </c>
      <c r="K18" s="49" t="s">
        <v>65</v>
      </c>
      <c r="L18" s="49" t="s">
        <v>65</v>
      </c>
      <c r="M18" s="49" t="s">
        <v>65</v>
      </c>
      <c r="N18" s="49" t="s">
        <v>65</v>
      </c>
      <c r="O18" s="49" t="s">
        <v>65</v>
      </c>
      <c r="P18" s="49" t="s">
        <v>65</v>
      </c>
      <c r="Q18" s="49" t="s">
        <v>65</v>
      </c>
      <c r="R18" s="49" t="s">
        <v>65</v>
      </c>
      <c r="S18" s="49" t="s">
        <v>65</v>
      </c>
      <c r="T18" s="49" t="s">
        <v>65</v>
      </c>
      <c r="U18" s="49" t="s">
        <v>65</v>
      </c>
      <c r="V18" s="49" t="s">
        <v>65</v>
      </c>
      <c r="W18" s="49" t="s">
        <v>65</v>
      </c>
      <c r="X18" s="49" t="s">
        <v>65</v>
      </c>
      <c r="Y18" s="49">
        <v>0</v>
      </c>
      <c r="Z18" s="49" t="s">
        <v>348</v>
      </c>
      <c r="AA18" s="49">
        <v>1</v>
      </c>
      <c r="AB18" s="49">
        <v>1</v>
      </c>
      <c r="AC18" s="49">
        <v>1</v>
      </c>
      <c r="AD18" s="49">
        <v>0</v>
      </c>
      <c r="AE18" s="49">
        <v>0</v>
      </c>
      <c r="AF18" s="49">
        <v>0</v>
      </c>
      <c r="AG18" s="49">
        <v>0</v>
      </c>
      <c r="AH18" s="49">
        <v>1</v>
      </c>
      <c r="AI18" s="49">
        <v>1</v>
      </c>
      <c r="AJ18" s="21" t="s">
        <v>342</v>
      </c>
      <c r="AL18" t="str">
        <f t="shared" ca="1" si="0"/>
        <v xml:space="preserve">    (U1)ALERT_REQ_P_OILPRE_WRN_WRN_OFF</v>
      </c>
      <c r="AR18" s="50" t="str">
        <f t="shared" si="3"/>
        <v xml:space="preserve">    (U4)0x000001C3U,                                                           /* 12 WRN_OFF                                         */</v>
      </c>
      <c r="AS18" s="50" t="str">
        <f t="shared" si="4"/>
        <v xml:space="preserve">    (U4)0x000005FFU,                                                           /* 12 WRN_OFF                                         */</v>
      </c>
      <c r="AT18" s="50" t="str">
        <f t="shared" ca="1" si="1"/>
        <v xml:space="preserve">    (U1)ALERT_REQ_P_OILPRE_WRN_WRN_OFF,                                        /* 12 WRN_OFF                                         */</v>
      </c>
    </row>
    <row r="19" spans="2:49">
      <c r="B19" s="116"/>
      <c r="C19" s="35">
        <f t="shared" si="2"/>
        <v>13</v>
      </c>
      <c r="D19" s="49" t="s">
        <v>65</v>
      </c>
      <c r="E19" s="49" t="s">
        <v>65</v>
      </c>
      <c r="F19" s="49" t="s">
        <v>65</v>
      </c>
      <c r="G19" s="49" t="s">
        <v>65</v>
      </c>
      <c r="H19" s="49" t="s">
        <v>65</v>
      </c>
      <c r="I19" s="49" t="s">
        <v>65</v>
      </c>
      <c r="J19" s="49" t="s">
        <v>65</v>
      </c>
      <c r="K19" s="49" t="s">
        <v>65</v>
      </c>
      <c r="L19" s="49" t="s">
        <v>65</v>
      </c>
      <c r="M19" s="49" t="s">
        <v>65</v>
      </c>
      <c r="N19" s="49" t="s">
        <v>65</v>
      </c>
      <c r="O19" s="49" t="s">
        <v>65</v>
      </c>
      <c r="P19" s="49" t="s">
        <v>65</v>
      </c>
      <c r="Q19" s="49" t="s">
        <v>65</v>
      </c>
      <c r="R19" s="49" t="s">
        <v>65</v>
      </c>
      <c r="S19" s="49" t="s">
        <v>65</v>
      </c>
      <c r="T19" s="49" t="s">
        <v>65</v>
      </c>
      <c r="U19" s="49" t="s">
        <v>65</v>
      </c>
      <c r="V19" s="49" t="s">
        <v>65</v>
      </c>
      <c r="W19" s="49" t="s">
        <v>65</v>
      </c>
      <c r="X19" s="49" t="s">
        <v>65</v>
      </c>
      <c r="Y19" s="49">
        <v>0</v>
      </c>
      <c r="Z19" s="49" t="s">
        <v>348</v>
      </c>
      <c r="AA19" s="49">
        <v>1</v>
      </c>
      <c r="AB19" s="49">
        <v>1</v>
      </c>
      <c r="AC19" s="49">
        <v>1</v>
      </c>
      <c r="AD19" s="49">
        <v>0</v>
      </c>
      <c r="AE19" s="49" t="s">
        <v>348</v>
      </c>
      <c r="AF19" s="49">
        <v>1</v>
      </c>
      <c r="AG19" s="49" t="s">
        <v>348</v>
      </c>
      <c r="AH19" s="49" t="s">
        <v>348</v>
      </c>
      <c r="AI19" s="49" t="s">
        <v>348</v>
      </c>
      <c r="AJ19" s="21" t="s">
        <v>211</v>
      </c>
      <c r="AL19" t="str">
        <f t="shared" ca="1" si="0"/>
        <v xml:space="preserve">    (U1)ALERT_REQ_P_OILPRE_WRN_WRN_FLSH</v>
      </c>
      <c r="AR19" s="50" t="str">
        <f t="shared" si="3"/>
        <v xml:space="preserve">    (U4)0x000001C8U,                                                           /* 13 WRN_FLSH                                        */</v>
      </c>
      <c r="AS19" s="50" t="str">
        <f t="shared" si="4"/>
        <v xml:space="preserve">    (U4)0x000005E8U,                                                           /* 13 WRN_FLSH                                        */</v>
      </c>
      <c r="AT19" s="50" t="str">
        <f t="shared" ca="1" si="1"/>
        <v xml:space="preserve">    (U1)ALERT_REQ_P_OILPRE_WRN_WRN_FLSH,                                       /* 13 WRN_FLSH                                        */</v>
      </c>
    </row>
    <row r="20" spans="2:49">
      <c r="B20" s="116"/>
      <c r="C20" s="35">
        <f t="shared" si="2"/>
        <v>14</v>
      </c>
      <c r="D20" s="49" t="s">
        <v>65</v>
      </c>
      <c r="E20" s="49" t="s">
        <v>65</v>
      </c>
      <c r="F20" s="49" t="s">
        <v>65</v>
      </c>
      <c r="G20" s="49" t="s">
        <v>65</v>
      </c>
      <c r="H20" s="49" t="s">
        <v>65</v>
      </c>
      <c r="I20" s="49" t="s">
        <v>65</v>
      </c>
      <c r="J20" s="49" t="s">
        <v>65</v>
      </c>
      <c r="K20" s="49" t="s">
        <v>65</v>
      </c>
      <c r="L20" s="49" t="s">
        <v>65</v>
      </c>
      <c r="M20" s="49" t="s">
        <v>65</v>
      </c>
      <c r="N20" s="49" t="s">
        <v>65</v>
      </c>
      <c r="O20" s="49" t="s">
        <v>65</v>
      </c>
      <c r="P20" s="49" t="s">
        <v>65</v>
      </c>
      <c r="Q20" s="49" t="s">
        <v>65</v>
      </c>
      <c r="R20" s="49" t="s">
        <v>65</v>
      </c>
      <c r="S20" s="49" t="s">
        <v>65</v>
      </c>
      <c r="T20" s="49" t="s">
        <v>65</v>
      </c>
      <c r="U20" s="49" t="s">
        <v>65</v>
      </c>
      <c r="V20" s="49" t="s">
        <v>65</v>
      </c>
      <c r="W20" s="49" t="s">
        <v>65</v>
      </c>
      <c r="X20" s="49" t="s">
        <v>65</v>
      </c>
      <c r="Y20" s="49">
        <v>0</v>
      </c>
      <c r="Z20" s="49" t="s">
        <v>348</v>
      </c>
      <c r="AA20" s="49">
        <v>1</v>
      </c>
      <c r="AB20" s="49">
        <v>1</v>
      </c>
      <c r="AC20" s="49">
        <v>1</v>
      </c>
      <c r="AD20" s="49">
        <v>0</v>
      </c>
      <c r="AE20" s="49">
        <v>1</v>
      </c>
      <c r="AF20" s="49">
        <v>0</v>
      </c>
      <c r="AG20" s="49">
        <v>0</v>
      </c>
      <c r="AH20" s="49" t="s">
        <v>348</v>
      </c>
      <c r="AI20" s="49">
        <v>1</v>
      </c>
      <c r="AJ20" s="21" t="s">
        <v>342</v>
      </c>
      <c r="AL20" t="str">
        <f t="shared" ca="1" si="0"/>
        <v xml:space="preserve">    (U1)ALERT_REQ_P_OILPRE_WRN_WRN_OFF</v>
      </c>
      <c r="AR20" s="50" t="str">
        <f t="shared" si="3"/>
        <v xml:space="preserve">    (U4)0x000001D1U,                                                           /* 14 WRN_OFF                                         */</v>
      </c>
      <c r="AS20" s="50" t="str">
        <f t="shared" si="4"/>
        <v xml:space="preserve">    (U4)0x000005FDU,                                                           /* 14 WRN_OFF                                         */</v>
      </c>
      <c r="AT20" s="50" t="str">
        <f t="shared" ca="1" si="1"/>
        <v xml:space="preserve">    (U1)ALERT_REQ_P_OILPRE_WRN_WRN_OFF,                                        /* 14 WRN_OFF                                         */</v>
      </c>
    </row>
    <row r="21" spans="2:49">
      <c r="B21" s="116"/>
      <c r="C21" s="35">
        <f t="shared" si="2"/>
        <v>15</v>
      </c>
      <c r="D21" s="49" t="s">
        <v>65</v>
      </c>
      <c r="E21" s="49" t="s">
        <v>65</v>
      </c>
      <c r="F21" s="49" t="s">
        <v>65</v>
      </c>
      <c r="G21" s="49" t="s">
        <v>65</v>
      </c>
      <c r="H21" s="49" t="s">
        <v>65</v>
      </c>
      <c r="I21" s="49" t="s">
        <v>65</v>
      </c>
      <c r="J21" s="49" t="s">
        <v>65</v>
      </c>
      <c r="K21" s="49" t="s">
        <v>65</v>
      </c>
      <c r="L21" s="49" t="s">
        <v>65</v>
      </c>
      <c r="M21" s="49" t="s">
        <v>65</v>
      </c>
      <c r="N21" s="49" t="s">
        <v>65</v>
      </c>
      <c r="O21" s="49" t="s">
        <v>65</v>
      </c>
      <c r="P21" s="49" t="s">
        <v>65</v>
      </c>
      <c r="Q21" s="49" t="s">
        <v>65</v>
      </c>
      <c r="R21" s="49" t="s">
        <v>65</v>
      </c>
      <c r="S21" s="49" t="s">
        <v>65</v>
      </c>
      <c r="T21" s="49" t="s">
        <v>65</v>
      </c>
      <c r="U21" s="49" t="s">
        <v>65</v>
      </c>
      <c r="V21" s="49" t="s">
        <v>65</v>
      </c>
      <c r="W21" s="49" t="s">
        <v>65</v>
      </c>
      <c r="X21" s="49" t="s">
        <v>65</v>
      </c>
      <c r="Y21" s="49">
        <v>1</v>
      </c>
      <c r="Z21" s="49">
        <v>0</v>
      </c>
      <c r="AA21" s="49">
        <v>0</v>
      </c>
      <c r="AB21" s="49" t="s">
        <v>65</v>
      </c>
      <c r="AC21" s="49" t="s">
        <v>348</v>
      </c>
      <c r="AD21" s="49" t="s">
        <v>348</v>
      </c>
      <c r="AE21" s="49" t="s">
        <v>348</v>
      </c>
      <c r="AF21" s="49" t="s">
        <v>348</v>
      </c>
      <c r="AG21" s="49" t="s">
        <v>348</v>
      </c>
      <c r="AH21" s="49" t="s">
        <v>348</v>
      </c>
      <c r="AI21" s="49" t="s">
        <v>348</v>
      </c>
      <c r="AJ21" s="21" t="s">
        <v>214</v>
      </c>
      <c r="AL21" t="str">
        <f t="shared" ca="1" si="0"/>
        <v xml:space="preserve">    (U1)ALERT_REQ_P_OILPRE_WRN_TT_ON</v>
      </c>
      <c r="AR21" s="50" t="str">
        <f t="shared" si="3"/>
        <v xml:space="preserve">    (U4)0x00000400U,                                                           /* 15 TT_ON                                           */</v>
      </c>
      <c r="AS21" s="50" t="str">
        <f t="shared" si="4"/>
        <v xml:space="preserve">    (U4)0x00000700U,                                                           /* 15 TT_ON                                           */</v>
      </c>
      <c r="AT21" s="50" t="str">
        <f t="shared" ca="1" si="1"/>
        <v xml:space="preserve">    (U1)ALERT_REQ_P_OILPRE_WRN_TT_ON,                                          /* 15 TT_ON                                           */</v>
      </c>
    </row>
    <row r="22" spans="2:49">
      <c r="B22" s="116"/>
      <c r="C22" s="35">
        <f t="shared" si="2"/>
        <v>16</v>
      </c>
      <c r="D22" s="49" t="s">
        <v>65</v>
      </c>
      <c r="E22" s="49" t="s">
        <v>65</v>
      </c>
      <c r="F22" s="49" t="s">
        <v>65</v>
      </c>
      <c r="G22" s="49" t="s">
        <v>65</v>
      </c>
      <c r="H22" s="49" t="s">
        <v>65</v>
      </c>
      <c r="I22" s="49" t="s">
        <v>65</v>
      </c>
      <c r="J22" s="49" t="s">
        <v>65</v>
      </c>
      <c r="K22" s="49" t="s">
        <v>65</v>
      </c>
      <c r="L22" s="49" t="s">
        <v>65</v>
      </c>
      <c r="M22" s="49" t="s">
        <v>65</v>
      </c>
      <c r="N22" s="49" t="s">
        <v>65</v>
      </c>
      <c r="O22" s="49" t="s">
        <v>65</v>
      </c>
      <c r="P22" s="49" t="s">
        <v>65</v>
      </c>
      <c r="Q22" s="49" t="s">
        <v>65</v>
      </c>
      <c r="R22" s="49" t="s">
        <v>65</v>
      </c>
      <c r="S22" s="49" t="s">
        <v>65</v>
      </c>
      <c r="T22" s="49" t="s">
        <v>65</v>
      </c>
      <c r="U22" s="49" t="s">
        <v>65</v>
      </c>
      <c r="V22" s="49" t="s">
        <v>65</v>
      </c>
      <c r="W22" s="49" t="s">
        <v>65</v>
      </c>
      <c r="X22" s="49" t="s">
        <v>65</v>
      </c>
      <c r="Y22" s="49">
        <v>1</v>
      </c>
      <c r="Z22" s="49">
        <v>0</v>
      </c>
      <c r="AA22" s="49">
        <v>1</v>
      </c>
      <c r="AB22" s="49">
        <v>0</v>
      </c>
      <c r="AC22" s="49" t="s">
        <v>348</v>
      </c>
      <c r="AD22" s="49" t="s">
        <v>348</v>
      </c>
      <c r="AE22" s="49" t="s">
        <v>348</v>
      </c>
      <c r="AF22" s="49" t="s">
        <v>348</v>
      </c>
      <c r="AG22" s="49" t="s">
        <v>348</v>
      </c>
      <c r="AH22" s="49" t="s">
        <v>348</v>
      </c>
      <c r="AI22" s="49" t="s">
        <v>348</v>
      </c>
      <c r="AJ22" s="21" t="s">
        <v>214</v>
      </c>
      <c r="AL22" t="str">
        <f t="shared" ca="1" si="0"/>
        <v xml:space="preserve">    (U1)ALERT_REQ_P_OILPRE_WRN_TT_ON</v>
      </c>
      <c r="AR22" s="50" t="str">
        <f t="shared" si="3"/>
        <v xml:space="preserve">    (U4)0x00000500U,                                                           /* 16 TT_ON                                           */</v>
      </c>
      <c r="AS22" s="50" t="str">
        <f t="shared" si="4"/>
        <v xml:space="preserve">    (U4)0x00000780U,                                                           /* 16 TT_ON                                           */</v>
      </c>
      <c r="AT22" s="50" t="str">
        <f t="shared" ca="1" si="1"/>
        <v xml:space="preserve">    (U1)ALERT_REQ_P_OILPRE_WRN_TT_ON,                                          /* 16 TT_ON                                           */</v>
      </c>
    </row>
    <row r="23" spans="2:49">
      <c r="B23" s="116"/>
      <c r="C23" s="35">
        <f t="shared" si="2"/>
        <v>17</v>
      </c>
      <c r="D23" s="49" t="s">
        <v>65</v>
      </c>
      <c r="E23" s="49" t="s">
        <v>65</v>
      </c>
      <c r="F23" s="49" t="s">
        <v>65</v>
      </c>
      <c r="G23" s="49" t="s">
        <v>65</v>
      </c>
      <c r="H23" s="49" t="s">
        <v>65</v>
      </c>
      <c r="I23" s="49" t="s">
        <v>65</v>
      </c>
      <c r="J23" s="49" t="s">
        <v>65</v>
      </c>
      <c r="K23" s="49" t="s">
        <v>65</v>
      </c>
      <c r="L23" s="49" t="s">
        <v>65</v>
      </c>
      <c r="M23" s="49" t="s">
        <v>65</v>
      </c>
      <c r="N23" s="49" t="s">
        <v>65</v>
      </c>
      <c r="O23" s="49" t="s">
        <v>65</v>
      </c>
      <c r="P23" s="49" t="s">
        <v>65</v>
      </c>
      <c r="Q23" s="49" t="s">
        <v>65</v>
      </c>
      <c r="R23" s="49" t="s">
        <v>65</v>
      </c>
      <c r="S23" s="49" t="s">
        <v>65</v>
      </c>
      <c r="T23" s="49" t="s">
        <v>65</v>
      </c>
      <c r="U23" s="49" t="s">
        <v>65</v>
      </c>
      <c r="V23" s="49" t="s">
        <v>65</v>
      </c>
      <c r="W23" s="49" t="s">
        <v>65</v>
      </c>
      <c r="X23" s="49" t="s">
        <v>65</v>
      </c>
      <c r="Y23" s="112">
        <v>1</v>
      </c>
      <c r="Z23" s="49">
        <v>0</v>
      </c>
      <c r="AA23" s="49">
        <v>1</v>
      </c>
      <c r="AB23" s="49">
        <v>1</v>
      </c>
      <c r="AC23" s="49">
        <v>0</v>
      </c>
      <c r="AD23" s="49" t="s">
        <v>348</v>
      </c>
      <c r="AE23" s="49" t="s">
        <v>348</v>
      </c>
      <c r="AF23" s="49" t="s">
        <v>348</v>
      </c>
      <c r="AG23" s="49">
        <v>0</v>
      </c>
      <c r="AH23" s="49">
        <v>0</v>
      </c>
      <c r="AI23" s="49">
        <v>0</v>
      </c>
      <c r="AJ23" s="21" t="s">
        <v>214</v>
      </c>
      <c r="AL23" t="str">
        <f t="shared" ca="1" si="0"/>
        <v xml:space="preserve">    (U1)ALERT_REQ_P_OILPRE_WRN_TT_ON</v>
      </c>
      <c r="AR23" s="50" t="str">
        <f t="shared" si="3"/>
        <v xml:space="preserve">    (U4)0x00000580U,                                                           /* 17 TT_ON                                           */</v>
      </c>
      <c r="AS23" s="50" t="str">
        <f t="shared" si="4"/>
        <v xml:space="preserve">    (U4)0x000007C7U,                                                           /* 17 TT_ON                                           */</v>
      </c>
      <c r="AT23" s="50" t="str">
        <f t="shared" ca="1" si="1"/>
        <v xml:space="preserve">    (U1)ALERT_REQ_P_OILPRE_WRN_TT_ON,                                          /* 17 TT_ON                                           */</v>
      </c>
    </row>
    <row r="24" spans="2:49">
      <c r="B24" s="116"/>
      <c r="C24" s="35">
        <f t="shared" si="2"/>
        <v>18</v>
      </c>
      <c r="D24" s="49" t="s">
        <v>65</v>
      </c>
      <c r="E24" s="49" t="s">
        <v>65</v>
      </c>
      <c r="F24" s="49" t="s">
        <v>65</v>
      </c>
      <c r="G24" s="49" t="s">
        <v>65</v>
      </c>
      <c r="H24" s="49" t="s">
        <v>65</v>
      </c>
      <c r="I24" s="49" t="s">
        <v>65</v>
      </c>
      <c r="J24" s="49" t="s">
        <v>65</v>
      </c>
      <c r="K24" s="49" t="s">
        <v>65</v>
      </c>
      <c r="L24" s="49" t="s">
        <v>65</v>
      </c>
      <c r="M24" s="49" t="s">
        <v>65</v>
      </c>
      <c r="N24" s="49" t="s">
        <v>65</v>
      </c>
      <c r="O24" s="49" t="s">
        <v>65</v>
      </c>
      <c r="P24" s="49" t="s">
        <v>65</v>
      </c>
      <c r="Q24" s="49" t="s">
        <v>65</v>
      </c>
      <c r="R24" s="49" t="s">
        <v>65</v>
      </c>
      <c r="S24" s="49" t="s">
        <v>65</v>
      </c>
      <c r="T24" s="49" t="s">
        <v>65</v>
      </c>
      <c r="U24" s="49" t="s">
        <v>65</v>
      </c>
      <c r="V24" s="49" t="s">
        <v>65</v>
      </c>
      <c r="W24" s="49" t="s">
        <v>65</v>
      </c>
      <c r="X24" s="49" t="s">
        <v>65</v>
      </c>
      <c r="Y24" s="112">
        <v>1</v>
      </c>
      <c r="Z24" s="49">
        <v>0</v>
      </c>
      <c r="AA24" s="49">
        <v>1</v>
      </c>
      <c r="AB24" s="49">
        <v>1</v>
      </c>
      <c r="AC24" s="49">
        <v>0</v>
      </c>
      <c r="AD24" s="49">
        <v>0</v>
      </c>
      <c r="AE24" s="49" t="s">
        <v>348</v>
      </c>
      <c r="AF24" s="49" t="s">
        <v>348</v>
      </c>
      <c r="AG24" s="49">
        <v>0</v>
      </c>
      <c r="AH24" s="49" t="s">
        <v>348</v>
      </c>
      <c r="AI24" s="49">
        <v>1</v>
      </c>
      <c r="AJ24" s="21" t="s">
        <v>215</v>
      </c>
      <c r="AL24" t="str">
        <f t="shared" ca="1" si="0"/>
        <v xml:space="preserve">    (U1)ALERT_REQ_P_OILPRE_WRN_WRN_ON</v>
      </c>
      <c r="AR24" s="50" t="str">
        <f t="shared" si="3"/>
        <v xml:space="preserve">    (U4)0x00000581U,                                                           /* 18 WRN_ON                                          */</v>
      </c>
      <c r="AS24" s="50" t="str">
        <f t="shared" si="4"/>
        <v xml:space="preserve">    (U4)0x000007E5U,                                                           /* 18 WRN_ON                                          */</v>
      </c>
      <c r="AT24" s="50" t="str">
        <f t="shared" ca="1" si="1"/>
        <v xml:space="preserve">    (U1)ALERT_REQ_P_OILPRE_WRN_WRN_ON,                                         /* 18 WRN_ON                                          */</v>
      </c>
    </row>
    <row r="25" spans="2:49">
      <c r="B25" s="116"/>
      <c r="C25" s="35">
        <f t="shared" si="2"/>
        <v>19</v>
      </c>
      <c r="D25" s="49" t="s">
        <v>65</v>
      </c>
      <c r="E25" s="49" t="s">
        <v>65</v>
      </c>
      <c r="F25" s="49" t="s">
        <v>65</v>
      </c>
      <c r="G25" s="49" t="s">
        <v>65</v>
      </c>
      <c r="H25" s="49" t="s">
        <v>65</v>
      </c>
      <c r="I25" s="49" t="s">
        <v>65</v>
      </c>
      <c r="J25" s="49" t="s">
        <v>65</v>
      </c>
      <c r="K25" s="49" t="s">
        <v>65</v>
      </c>
      <c r="L25" s="49" t="s">
        <v>65</v>
      </c>
      <c r="M25" s="49" t="s">
        <v>65</v>
      </c>
      <c r="N25" s="49" t="s">
        <v>65</v>
      </c>
      <c r="O25" s="49" t="s">
        <v>65</v>
      </c>
      <c r="P25" s="49" t="s">
        <v>65</v>
      </c>
      <c r="Q25" s="49" t="s">
        <v>65</v>
      </c>
      <c r="R25" s="49" t="s">
        <v>65</v>
      </c>
      <c r="S25" s="49" t="s">
        <v>65</v>
      </c>
      <c r="T25" s="49" t="s">
        <v>65</v>
      </c>
      <c r="U25" s="49" t="s">
        <v>65</v>
      </c>
      <c r="V25" s="49" t="s">
        <v>65</v>
      </c>
      <c r="W25" s="49" t="s">
        <v>65</v>
      </c>
      <c r="X25" s="49" t="s">
        <v>65</v>
      </c>
      <c r="Y25" s="112">
        <v>1</v>
      </c>
      <c r="Z25" s="49">
        <v>0</v>
      </c>
      <c r="AA25" s="49">
        <v>1</v>
      </c>
      <c r="AB25" s="49">
        <v>1</v>
      </c>
      <c r="AC25" s="49">
        <v>0</v>
      </c>
      <c r="AD25" s="49">
        <v>0</v>
      </c>
      <c r="AE25" s="49" t="s">
        <v>348</v>
      </c>
      <c r="AF25" s="49" t="s">
        <v>348</v>
      </c>
      <c r="AG25" s="49">
        <v>0</v>
      </c>
      <c r="AH25" s="49">
        <v>1</v>
      </c>
      <c r="AI25" s="49">
        <v>0</v>
      </c>
      <c r="AJ25" s="21" t="s">
        <v>211</v>
      </c>
      <c r="AL25" t="str">
        <f t="shared" ca="1" si="0"/>
        <v xml:space="preserve">    (U1)ALERT_REQ_P_OILPRE_WRN_WRN_FLSH</v>
      </c>
      <c r="AR25" s="50" t="str">
        <f t="shared" si="3"/>
        <v xml:space="preserve">    (U4)0x00000582U,                                                           /* 19 WRN_FLSH                                        */</v>
      </c>
      <c r="AS25" s="50" t="str">
        <f t="shared" si="4"/>
        <v xml:space="preserve">    (U4)0x000007E7U,                                                           /* 19 WRN_FLSH                                        */</v>
      </c>
      <c r="AT25" s="50" t="str">
        <f t="shared" ca="1" si="1"/>
        <v xml:space="preserve">    (U1)ALERT_REQ_P_OILPRE_WRN_WRN_FLSH,                                       /* 19 WRN_FLSH                                        */</v>
      </c>
    </row>
    <row r="26" spans="2:49">
      <c r="B26" s="116"/>
      <c r="C26" s="35">
        <f t="shared" si="2"/>
        <v>20</v>
      </c>
      <c r="D26" s="49" t="s">
        <v>65</v>
      </c>
      <c r="E26" s="49" t="s">
        <v>65</v>
      </c>
      <c r="F26" s="49" t="s">
        <v>65</v>
      </c>
      <c r="G26" s="49" t="s">
        <v>65</v>
      </c>
      <c r="H26" s="49" t="s">
        <v>65</v>
      </c>
      <c r="I26" s="49" t="s">
        <v>65</v>
      </c>
      <c r="J26" s="49" t="s">
        <v>65</v>
      </c>
      <c r="K26" s="49" t="s">
        <v>65</v>
      </c>
      <c r="L26" s="49" t="s">
        <v>65</v>
      </c>
      <c r="M26" s="49" t="s">
        <v>65</v>
      </c>
      <c r="N26" s="49" t="s">
        <v>65</v>
      </c>
      <c r="O26" s="49" t="s">
        <v>65</v>
      </c>
      <c r="P26" s="49" t="s">
        <v>65</v>
      </c>
      <c r="Q26" s="49" t="s">
        <v>65</v>
      </c>
      <c r="R26" s="49" t="s">
        <v>65</v>
      </c>
      <c r="S26" s="49" t="s">
        <v>65</v>
      </c>
      <c r="T26" s="49" t="s">
        <v>65</v>
      </c>
      <c r="U26" s="49" t="s">
        <v>65</v>
      </c>
      <c r="V26" s="49" t="s">
        <v>65</v>
      </c>
      <c r="W26" s="49" t="s">
        <v>65</v>
      </c>
      <c r="X26" s="49" t="s">
        <v>65</v>
      </c>
      <c r="Y26" s="112">
        <v>1</v>
      </c>
      <c r="Z26" s="49">
        <v>0</v>
      </c>
      <c r="AA26" s="49">
        <v>1</v>
      </c>
      <c r="AB26" s="49">
        <v>1</v>
      </c>
      <c r="AC26" s="49">
        <v>0</v>
      </c>
      <c r="AD26" s="49" t="s">
        <v>348</v>
      </c>
      <c r="AE26" s="49" t="s">
        <v>348</v>
      </c>
      <c r="AF26" s="49" t="s">
        <v>348</v>
      </c>
      <c r="AG26" s="49">
        <v>1</v>
      </c>
      <c r="AH26" s="49" t="s">
        <v>348</v>
      </c>
      <c r="AI26" s="49" t="s">
        <v>348</v>
      </c>
      <c r="AJ26" s="21" t="s">
        <v>214</v>
      </c>
      <c r="AL26" t="str">
        <f t="shared" ca="1" si="0"/>
        <v xml:space="preserve">    (U1)ALERT_REQ_P_OILPRE_WRN_TT_ON</v>
      </c>
      <c r="AR26" s="50" t="str">
        <f t="shared" si="3"/>
        <v xml:space="preserve">    (U4)0x00000584U,                                                           /* 20 TT_ON                                           */</v>
      </c>
      <c r="AS26" s="50" t="str">
        <f t="shared" si="4"/>
        <v xml:space="preserve">    (U4)0x000007C4U,                                                           /* 20 TT_ON                                           */</v>
      </c>
      <c r="AT26" s="50" t="str">
        <f t="shared" ca="1" si="1"/>
        <v xml:space="preserve">    (U1)ALERT_REQ_P_OILPRE_WRN_TT_ON,                                          /* 20 TT_ON                                           */</v>
      </c>
    </row>
    <row r="27" spans="2:49">
      <c r="B27" s="116"/>
      <c r="C27" s="35">
        <f t="shared" si="2"/>
        <v>21</v>
      </c>
      <c r="D27" s="49" t="s">
        <v>65</v>
      </c>
      <c r="E27" s="49" t="s">
        <v>65</v>
      </c>
      <c r="F27" s="49" t="s">
        <v>65</v>
      </c>
      <c r="G27" s="49" t="s">
        <v>65</v>
      </c>
      <c r="H27" s="49" t="s">
        <v>65</v>
      </c>
      <c r="I27" s="49" t="s">
        <v>65</v>
      </c>
      <c r="J27" s="49" t="s">
        <v>65</v>
      </c>
      <c r="K27" s="49" t="s">
        <v>65</v>
      </c>
      <c r="L27" s="49" t="s">
        <v>65</v>
      </c>
      <c r="M27" s="49" t="s">
        <v>65</v>
      </c>
      <c r="N27" s="49" t="s">
        <v>65</v>
      </c>
      <c r="O27" s="49" t="s">
        <v>65</v>
      </c>
      <c r="P27" s="49" t="s">
        <v>65</v>
      </c>
      <c r="Q27" s="49" t="s">
        <v>65</v>
      </c>
      <c r="R27" s="49" t="s">
        <v>65</v>
      </c>
      <c r="S27" s="49" t="s">
        <v>65</v>
      </c>
      <c r="T27" s="49" t="s">
        <v>65</v>
      </c>
      <c r="U27" s="49" t="s">
        <v>65</v>
      </c>
      <c r="V27" s="49" t="s">
        <v>65</v>
      </c>
      <c r="W27" s="49" t="s">
        <v>65</v>
      </c>
      <c r="X27" s="49" t="s">
        <v>65</v>
      </c>
      <c r="Y27" s="112">
        <v>1</v>
      </c>
      <c r="Z27" s="49">
        <v>0</v>
      </c>
      <c r="AA27" s="49">
        <v>1</v>
      </c>
      <c r="AB27" s="49">
        <v>1</v>
      </c>
      <c r="AC27" s="49">
        <v>0</v>
      </c>
      <c r="AD27" s="49">
        <v>1</v>
      </c>
      <c r="AE27" s="49" t="s">
        <v>348</v>
      </c>
      <c r="AF27" s="49" t="s">
        <v>348</v>
      </c>
      <c r="AG27" s="49">
        <v>0</v>
      </c>
      <c r="AH27" s="49">
        <v>0</v>
      </c>
      <c r="AI27" s="49">
        <v>1</v>
      </c>
      <c r="AJ27" s="21" t="s">
        <v>215</v>
      </c>
      <c r="AL27" t="str">
        <f t="shared" ca="1" si="0"/>
        <v xml:space="preserve">    (U1)ALERT_REQ_P_OILPRE_WRN_WRN_ON</v>
      </c>
      <c r="AR27" s="50" t="str">
        <f t="shared" si="3"/>
        <v xml:space="preserve">    (U4)0x000005A1U,                                                           /* 21 WRN_ON                                          */</v>
      </c>
      <c r="AS27" s="50" t="str">
        <f t="shared" si="4"/>
        <v xml:space="preserve">    (U4)0x000007E7U,                                                           /* 21 WRN_ON                                          */</v>
      </c>
      <c r="AT27" s="50" t="str">
        <f t="shared" ca="1" si="1"/>
        <v xml:space="preserve">    (U1)ALERT_REQ_P_OILPRE_WRN_WRN_ON,                                         /* 21 WRN_ON                                          */</v>
      </c>
    </row>
    <row r="28" spans="2:49">
      <c r="B28" s="116"/>
      <c r="C28" s="35">
        <f t="shared" si="2"/>
        <v>22</v>
      </c>
      <c r="D28" s="49" t="s">
        <v>65</v>
      </c>
      <c r="E28" s="49" t="s">
        <v>65</v>
      </c>
      <c r="F28" s="49" t="s">
        <v>65</v>
      </c>
      <c r="G28" s="49" t="s">
        <v>65</v>
      </c>
      <c r="H28" s="49" t="s">
        <v>65</v>
      </c>
      <c r="I28" s="49" t="s">
        <v>65</v>
      </c>
      <c r="J28" s="49" t="s">
        <v>65</v>
      </c>
      <c r="K28" s="49" t="s">
        <v>65</v>
      </c>
      <c r="L28" s="49" t="s">
        <v>65</v>
      </c>
      <c r="M28" s="49" t="s">
        <v>65</v>
      </c>
      <c r="N28" s="49" t="s">
        <v>65</v>
      </c>
      <c r="O28" s="49" t="s">
        <v>65</v>
      </c>
      <c r="P28" s="49" t="s">
        <v>65</v>
      </c>
      <c r="Q28" s="49" t="s">
        <v>65</v>
      </c>
      <c r="R28" s="49" t="s">
        <v>65</v>
      </c>
      <c r="S28" s="49" t="s">
        <v>65</v>
      </c>
      <c r="T28" s="49" t="s">
        <v>65</v>
      </c>
      <c r="U28" s="49" t="s">
        <v>65</v>
      </c>
      <c r="V28" s="49" t="s">
        <v>65</v>
      </c>
      <c r="W28" s="49" t="s">
        <v>65</v>
      </c>
      <c r="X28" s="49" t="s">
        <v>65</v>
      </c>
      <c r="Y28" s="112">
        <v>1</v>
      </c>
      <c r="Z28" s="49">
        <v>0</v>
      </c>
      <c r="AA28" s="49">
        <v>1</v>
      </c>
      <c r="AB28" s="49">
        <v>1</v>
      </c>
      <c r="AC28" s="49">
        <v>0</v>
      </c>
      <c r="AD28" s="49">
        <v>1</v>
      </c>
      <c r="AE28" s="49">
        <v>0</v>
      </c>
      <c r="AF28" s="49" t="s">
        <v>348</v>
      </c>
      <c r="AG28" s="49">
        <v>0</v>
      </c>
      <c r="AH28" s="49">
        <v>1</v>
      </c>
      <c r="AI28" s="49" t="s">
        <v>348</v>
      </c>
      <c r="AJ28" s="21" t="s">
        <v>215</v>
      </c>
      <c r="AL28" t="str">
        <f t="shared" ca="1" si="0"/>
        <v xml:space="preserve">    (U1)ALERT_REQ_P_OILPRE_WRN_WRN_ON</v>
      </c>
      <c r="AR28" s="50" t="str">
        <f t="shared" si="3"/>
        <v xml:space="preserve">    (U4)0x000005A2U,                                                           /* 22 WRN_ON                                          */</v>
      </c>
      <c r="AS28" s="50" t="str">
        <f t="shared" si="4"/>
        <v xml:space="preserve">    (U4)0x000007F6U,                                                           /* 22 WRN_ON                                          */</v>
      </c>
      <c r="AT28" s="50" t="str">
        <f t="shared" ca="1" si="1"/>
        <v xml:space="preserve">    (U1)ALERT_REQ_P_OILPRE_WRN_WRN_ON,                                         /* 22 WRN_ON                                          */</v>
      </c>
    </row>
    <row r="29" spans="2:49">
      <c r="B29" s="116"/>
      <c r="C29" s="35">
        <f t="shared" si="2"/>
        <v>23</v>
      </c>
      <c r="D29" s="49" t="s">
        <v>65</v>
      </c>
      <c r="E29" s="49" t="s">
        <v>65</v>
      </c>
      <c r="F29" s="49" t="s">
        <v>65</v>
      </c>
      <c r="G29" s="49" t="s">
        <v>65</v>
      </c>
      <c r="H29" s="49" t="s">
        <v>65</v>
      </c>
      <c r="I29" s="49" t="s">
        <v>65</v>
      </c>
      <c r="J29" s="49" t="s">
        <v>65</v>
      </c>
      <c r="K29" s="49" t="s">
        <v>65</v>
      </c>
      <c r="L29" s="49" t="s">
        <v>65</v>
      </c>
      <c r="M29" s="49" t="s">
        <v>65</v>
      </c>
      <c r="N29" s="49" t="s">
        <v>65</v>
      </c>
      <c r="O29" s="49" t="s">
        <v>65</v>
      </c>
      <c r="P29" s="49" t="s">
        <v>65</v>
      </c>
      <c r="Q29" s="49" t="s">
        <v>65</v>
      </c>
      <c r="R29" s="49" t="s">
        <v>65</v>
      </c>
      <c r="S29" s="49" t="s">
        <v>65</v>
      </c>
      <c r="T29" s="49" t="s">
        <v>65</v>
      </c>
      <c r="U29" s="49" t="s">
        <v>65</v>
      </c>
      <c r="V29" s="49" t="s">
        <v>65</v>
      </c>
      <c r="W29" s="49" t="s">
        <v>65</v>
      </c>
      <c r="X29" s="49" t="s">
        <v>65</v>
      </c>
      <c r="Y29" s="112">
        <v>1</v>
      </c>
      <c r="Z29" s="49">
        <v>0</v>
      </c>
      <c r="AA29" s="49">
        <v>1</v>
      </c>
      <c r="AB29" s="49">
        <v>1</v>
      </c>
      <c r="AC29" s="49">
        <v>0</v>
      </c>
      <c r="AD29" s="49">
        <v>1</v>
      </c>
      <c r="AE29" s="49">
        <v>1</v>
      </c>
      <c r="AF29" s="49" t="s">
        <v>348</v>
      </c>
      <c r="AG29" s="49">
        <v>0</v>
      </c>
      <c r="AH29" s="49">
        <v>1</v>
      </c>
      <c r="AI29" s="49">
        <v>0</v>
      </c>
      <c r="AJ29" s="21" t="s">
        <v>211</v>
      </c>
      <c r="AL29" t="str">
        <f t="shared" ca="1" si="0"/>
        <v xml:space="preserve">    (U1)ALERT_REQ_P_OILPRE_WRN_WRN_FLSH</v>
      </c>
      <c r="AR29" s="50" t="str">
        <f t="shared" si="3"/>
        <v xml:space="preserve">    (U4)0x000005B2U,                                                           /* 23 WRN_FLSH                                        */</v>
      </c>
      <c r="AS29" s="50" t="str">
        <f t="shared" si="4"/>
        <v xml:space="preserve">    (U4)0x000007F7U,                                                           /* 23 WRN_FLSH                                        */</v>
      </c>
      <c r="AT29" s="50" t="str">
        <f t="shared" ca="1" si="1"/>
        <v xml:space="preserve">    (U1)ALERT_REQ_P_OILPRE_WRN_WRN_FLSH,                                       /* 23 WRN_FLSH                                        */</v>
      </c>
    </row>
    <row r="30" spans="2:49">
      <c r="B30" s="116"/>
      <c r="C30" s="35">
        <f t="shared" si="2"/>
        <v>24</v>
      </c>
      <c r="D30" s="49" t="s">
        <v>65</v>
      </c>
      <c r="E30" s="49" t="s">
        <v>65</v>
      </c>
      <c r="F30" s="49" t="s">
        <v>65</v>
      </c>
      <c r="G30" s="49" t="s">
        <v>65</v>
      </c>
      <c r="H30" s="49" t="s">
        <v>65</v>
      </c>
      <c r="I30" s="49" t="s">
        <v>65</v>
      </c>
      <c r="J30" s="49" t="s">
        <v>65</v>
      </c>
      <c r="K30" s="49" t="s">
        <v>65</v>
      </c>
      <c r="L30" s="49" t="s">
        <v>65</v>
      </c>
      <c r="M30" s="49" t="s">
        <v>65</v>
      </c>
      <c r="N30" s="49" t="s">
        <v>65</v>
      </c>
      <c r="O30" s="49" t="s">
        <v>65</v>
      </c>
      <c r="P30" s="49" t="s">
        <v>65</v>
      </c>
      <c r="Q30" s="49" t="s">
        <v>65</v>
      </c>
      <c r="R30" s="49" t="s">
        <v>65</v>
      </c>
      <c r="S30" s="49" t="s">
        <v>65</v>
      </c>
      <c r="T30" s="49" t="s">
        <v>65</v>
      </c>
      <c r="U30" s="49" t="s">
        <v>65</v>
      </c>
      <c r="V30" s="49" t="s">
        <v>65</v>
      </c>
      <c r="W30" s="49" t="s">
        <v>65</v>
      </c>
      <c r="X30" s="49" t="s">
        <v>65</v>
      </c>
      <c r="Y30" s="112">
        <v>1</v>
      </c>
      <c r="Z30" s="49">
        <v>0</v>
      </c>
      <c r="AA30" s="49">
        <v>1</v>
      </c>
      <c r="AB30" s="49">
        <v>1</v>
      </c>
      <c r="AC30" s="49">
        <v>0</v>
      </c>
      <c r="AD30" s="49">
        <v>1</v>
      </c>
      <c r="AE30" s="49">
        <v>1</v>
      </c>
      <c r="AF30" s="49" t="s">
        <v>348</v>
      </c>
      <c r="AG30" s="49">
        <v>0</v>
      </c>
      <c r="AH30" s="49">
        <v>1</v>
      </c>
      <c r="AI30" s="49">
        <v>1</v>
      </c>
      <c r="AJ30" s="21" t="s">
        <v>215</v>
      </c>
      <c r="AL30" t="str">
        <f t="shared" ca="1" si="0"/>
        <v xml:space="preserve">    (U1)ALERT_REQ_P_OILPRE_WRN_WRN_ON</v>
      </c>
      <c r="AR30" s="50" t="str">
        <f t="shared" si="3"/>
        <v xml:space="preserve">    (U4)0x000005B3U,                                                           /* 24 WRN_ON                                          */</v>
      </c>
      <c r="AS30" s="50" t="str">
        <f t="shared" si="4"/>
        <v xml:space="preserve">    (U4)0x000007F7U,                                                           /* 24 WRN_ON                                          */</v>
      </c>
      <c r="AT30" s="50" t="str">
        <f t="shared" ca="1" si="1"/>
        <v xml:space="preserve">    (U1)ALERT_REQ_P_OILPRE_WRN_WRN_ON,                                         /* 24 WRN_ON                                          */</v>
      </c>
    </row>
    <row r="31" spans="2:49">
      <c r="B31" s="116"/>
      <c r="C31" s="35">
        <f t="shared" si="2"/>
        <v>25</v>
      </c>
      <c r="D31" s="49" t="s">
        <v>65</v>
      </c>
      <c r="E31" s="49" t="s">
        <v>65</v>
      </c>
      <c r="F31" s="49" t="s">
        <v>65</v>
      </c>
      <c r="G31" s="49" t="s">
        <v>65</v>
      </c>
      <c r="H31" s="49" t="s">
        <v>65</v>
      </c>
      <c r="I31" s="49" t="s">
        <v>65</v>
      </c>
      <c r="J31" s="49" t="s">
        <v>65</v>
      </c>
      <c r="K31" s="49" t="s">
        <v>65</v>
      </c>
      <c r="L31" s="49" t="s">
        <v>65</v>
      </c>
      <c r="M31" s="49" t="s">
        <v>65</v>
      </c>
      <c r="N31" s="49" t="s">
        <v>65</v>
      </c>
      <c r="O31" s="49" t="s">
        <v>65</v>
      </c>
      <c r="P31" s="49" t="s">
        <v>65</v>
      </c>
      <c r="Q31" s="49" t="s">
        <v>65</v>
      </c>
      <c r="R31" s="49" t="s">
        <v>65</v>
      </c>
      <c r="S31" s="49" t="s">
        <v>65</v>
      </c>
      <c r="T31" s="49" t="s">
        <v>65</v>
      </c>
      <c r="U31" s="49" t="s">
        <v>65</v>
      </c>
      <c r="V31" s="49" t="s">
        <v>65</v>
      </c>
      <c r="W31" s="49" t="s">
        <v>65</v>
      </c>
      <c r="X31" s="49" t="s">
        <v>65</v>
      </c>
      <c r="Y31" s="112">
        <v>1</v>
      </c>
      <c r="Z31" s="49">
        <v>0</v>
      </c>
      <c r="AA31" s="49">
        <v>1</v>
      </c>
      <c r="AB31" s="49">
        <v>1</v>
      </c>
      <c r="AC31" s="49">
        <v>1</v>
      </c>
      <c r="AD31" s="49">
        <v>0</v>
      </c>
      <c r="AE31" s="49" t="s">
        <v>348</v>
      </c>
      <c r="AF31" s="49">
        <v>0</v>
      </c>
      <c r="AG31" s="49">
        <v>0</v>
      </c>
      <c r="AH31" s="49">
        <v>0</v>
      </c>
      <c r="AI31" s="49">
        <v>0</v>
      </c>
      <c r="AJ31" s="21" t="s">
        <v>214</v>
      </c>
      <c r="AL31" t="str">
        <f t="shared" ca="1" si="0"/>
        <v xml:space="preserve">    (U1)ALERT_REQ_P_OILPRE_WRN_TT_ON</v>
      </c>
      <c r="AR31" s="50" t="str">
        <f t="shared" si="3"/>
        <v xml:space="preserve">    (U4)0x000005C0U,                                                           /* 25 TT_ON                                           */</v>
      </c>
      <c r="AS31" s="50" t="str">
        <f t="shared" si="4"/>
        <v xml:space="preserve">    (U4)0x000007EFU,                                                           /* 25 TT_ON                                           */</v>
      </c>
      <c r="AT31" s="50" t="str">
        <f t="shared" ca="1" si="1"/>
        <v xml:space="preserve">    (U1)ALERT_REQ_P_OILPRE_WRN_TT_ON,                                          /* 25 TT_ON                                           */</v>
      </c>
    </row>
    <row r="32" spans="2:49">
      <c r="B32" s="116"/>
      <c r="C32" s="35">
        <f t="shared" si="2"/>
        <v>26</v>
      </c>
      <c r="D32" s="49" t="s">
        <v>65</v>
      </c>
      <c r="E32" s="49" t="s">
        <v>65</v>
      </c>
      <c r="F32" s="49" t="s">
        <v>65</v>
      </c>
      <c r="G32" s="49" t="s">
        <v>65</v>
      </c>
      <c r="H32" s="49" t="s">
        <v>65</v>
      </c>
      <c r="I32" s="49" t="s">
        <v>65</v>
      </c>
      <c r="J32" s="49" t="s">
        <v>65</v>
      </c>
      <c r="K32" s="49" t="s">
        <v>65</v>
      </c>
      <c r="L32" s="49" t="s">
        <v>65</v>
      </c>
      <c r="M32" s="49" t="s">
        <v>65</v>
      </c>
      <c r="N32" s="49" t="s">
        <v>65</v>
      </c>
      <c r="O32" s="49" t="s">
        <v>65</v>
      </c>
      <c r="P32" s="49" t="s">
        <v>65</v>
      </c>
      <c r="Q32" s="49" t="s">
        <v>65</v>
      </c>
      <c r="R32" s="49" t="s">
        <v>65</v>
      </c>
      <c r="S32" s="49" t="s">
        <v>65</v>
      </c>
      <c r="T32" s="49" t="s">
        <v>65</v>
      </c>
      <c r="U32" s="49" t="s">
        <v>65</v>
      </c>
      <c r="V32" s="49" t="s">
        <v>65</v>
      </c>
      <c r="W32" s="49" t="s">
        <v>65</v>
      </c>
      <c r="X32" s="49" t="s">
        <v>65</v>
      </c>
      <c r="Y32" s="112">
        <v>1</v>
      </c>
      <c r="Z32" s="49">
        <v>0</v>
      </c>
      <c r="AA32" s="49">
        <v>1</v>
      </c>
      <c r="AB32" s="49">
        <v>1</v>
      </c>
      <c r="AC32" s="49">
        <v>1</v>
      </c>
      <c r="AD32" s="49">
        <v>0</v>
      </c>
      <c r="AE32" s="49" t="s">
        <v>348</v>
      </c>
      <c r="AF32" s="49">
        <v>0</v>
      </c>
      <c r="AG32" s="49">
        <v>0</v>
      </c>
      <c r="AH32" s="49" t="s">
        <v>348</v>
      </c>
      <c r="AI32" s="49">
        <v>1</v>
      </c>
      <c r="AJ32" s="21" t="s">
        <v>215</v>
      </c>
      <c r="AL32" t="str">
        <f t="shared" ca="1" si="0"/>
        <v xml:space="preserve">    (U1)ALERT_REQ_P_OILPRE_WRN_WRN_ON</v>
      </c>
      <c r="AR32" s="50" t="str">
        <f t="shared" si="3"/>
        <v xml:space="preserve">    (U4)0x000005C1U,                                                           /* 26 WRN_ON                                          */</v>
      </c>
      <c r="AS32" s="50" t="str">
        <f t="shared" si="4"/>
        <v xml:space="preserve">    (U4)0x000007EDU,                                                           /* 26 WRN_ON                                          */</v>
      </c>
      <c r="AT32" s="50" t="str">
        <f t="shared" ca="1" si="1"/>
        <v xml:space="preserve">    (U1)ALERT_REQ_P_OILPRE_WRN_WRN_ON,                                         /* 26 WRN_ON                                          */</v>
      </c>
    </row>
    <row r="33" spans="2:46">
      <c r="B33" s="116"/>
      <c r="C33" s="35">
        <f t="shared" si="2"/>
        <v>27</v>
      </c>
      <c r="D33" s="49" t="s">
        <v>65</v>
      </c>
      <c r="E33" s="49" t="s">
        <v>65</v>
      </c>
      <c r="F33" s="49" t="s">
        <v>65</v>
      </c>
      <c r="G33" s="49" t="s">
        <v>65</v>
      </c>
      <c r="H33" s="49" t="s">
        <v>65</v>
      </c>
      <c r="I33" s="49" t="s">
        <v>65</v>
      </c>
      <c r="J33" s="49" t="s">
        <v>65</v>
      </c>
      <c r="K33" s="49" t="s">
        <v>65</v>
      </c>
      <c r="L33" s="49" t="s">
        <v>65</v>
      </c>
      <c r="M33" s="49" t="s">
        <v>65</v>
      </c>
      <c r="N33" s="49" t="s">
        <v>65</v>
      </c>
      <c r="O33" s="49" t="s">
        <v>65</v>
      </c>
      <c r="P33" s="49" t="s">
        <v>65</v>
      </c>
      <c r="Q33" s="49" t="s">
        <v>65</v>
      </c>
      <c r="R33" s="49" t="s">
        <v>65</v>
      </c>
      <c r="S33" s="49" t="s">
        <v>65</v>
      </c>
      <c r="T33" s="49" t="s">
        <v>65</v>
      </c>
      <c r="U33" s="49" t="s">
        <v>65</v>
      </c>
      <c r="V33" s="49" t="s">
        <v>65</v>
      </c>
      <c r="W33" s="49" t="s">
        <v>65</v>
      </c>
      <c r="X33" s="49" t="s">
        <v>65</v>
      </c>
      <c r="Y33" s="112">
        <v>1</v>
      </c>
      <c r="Z33" s="49">
        <v>0</v>
      </c>
      <c r="AA33" s="49">
        <v>1</v>
      </c>
      <c r="AB33" s="49">
        <v>1</v>
      </c>
      <c r="AC33" s="49">
        <v>1</v>
      </c>
      <c r="AD33" s="49">
        <v>0</v>
      </c>
      <c r="AE33" s="49" t="s">
        <v>348</v>
      </c>
      <c r="AF33" s="49">
        <v>0</v>
      </c>
      <c r="AG33" s="49">
        <v>0</v>
      </c>
      <c r="AH33" s="49">
        <v>1</v>
      </c>
      <c r="AI33" s="49">
        <v>0</v>
      </c>
      <c r="AJ33" s="21" t="s">
        <v>211</v>
      </c>
      <c r="AL33" t="str">
        <f t="shared" ca="1" si="0"/>
        <v xml:space="preserve">    (U1)ALERT_REQ_P_OILPRE_WRN_WRN_FLSH</v>
      </c>
      <c r="AR33" s="50" t="str">
        <f t="shared" si="3"/>
        <v xml:space="preserve">    (U4)0x000005C2U,                                                           /* 27 WRN_FLSH                                        */</v>
      </c>
      <c r="AS33" s="50" t="str">
        <f t="shared" si="4"/>
        <v xml:space="preserve">    (U4)0x000007EFU,                                                           /* 27 WRN_FLSH                                        */</v>
      </c>
      <c r="AT33" s="50" t="str">
        <f t="shared" ca="1" si="1"/>
        <v xml:space="preserve">    (U1)ALERT_REQ_P_OILPRE_WRN_WRN_FLSH,                                       /* 27 WRN_FLSH                                        */</v>
      </c>
    </row>
    <row r="34" spans="2:46">
      <c r="B34" s="116"/>
      <c r="C34" s="35">
        <f t="shared" si="2"/>
        <v>28</v>
      </c>
      <c r="D34" s="49" t="s">
        <v>65</v>
      </c>
      <c r="E34" s="49" t="s">
        <v>65</v>
      </c>
      <c r="F34" s="49" t="s">
        <v>65</v>
      </c>
      <c r="G34" s="49" t="s">
        <v>65</v>
      </c>
      <c r="H34" s="49" t="s">
        <v>65</v>
      </c>
      <c r="I34" s="49" t="s">
        <v>65</v>
      </c>
      <c r="J34" s="49" t="s">
        <v>65</v>
      </c>
      <c r="K34" s="49" t="s">
        <v>65</v>
      </c>
      <c r="L34" s="49" t="s">
        <v>65</v>
      </c>
      <c r="M34" s="49" t="s">
        <v>65</v>
      </c>
      <c r="N34" s="49" t="s">
        <v>65</v>
      </c>
      <c r="O34" s="49" t="s">
        <v>65</v>
      </c>
      <c r="P34" s="49" t="s">
        <v>65</v>
      </c>
      <c r="Q34" s="49" t="s">
        <v>65</v>
      </c>
      <c r="R34" s="49" t="s">
        <v>65</v>
      </c>
      <c r="S34" s="49" t="s">
        <v>65</v>
      </c>
      <c r="T34" s="49" t="s">
        <v>65</v>
      </c>
      <c r="U34" s="49" t="s">
        <v>65</v>
      </c>
      <c r="V34" s="49" t="s">
        <v>65</v>
      </c>
      <c r="W34" s="49" t="s">
        <v>65</v>
      </c>
      <c r="X34" s="49" t="s">
        <v>65</v>
      </c>
      <c r="Y34" s="112">
        <v>1</v>
      </c>
      <c r="Z34" s="49">
        <v>0</v>
      </c>
      <c r="AA34" s="49">
        <v>1</v>
      </c>
      <c r="AB34" s="49">
        <v>1</v>
      </c>
      <c r="AC34" s="49">
        <v>1</v>
      </c>
      <c r="AD34" s="49">
        <v>0</v>
      </c>
      <c r="AE34" s="49" t="s">
        <v>348</v>
      </c>
      <c r="AF34" s="49">
        <v>0</v>
      </c>
      <c r="AG34" s="49">
        <v>1</v>
      </c>
      <c r="AH34" s="49" t="s">
        <v>348</v>
      </c>
      <c r="AI34" s="49" t="s">
        <v>348</v>
      </c>
      <c r="AJ34" s="21" t="s">
        <v>214</v>
      </c>
      <c r="AL34" t="str">
        <f t="shared" ca="1" si="0"/>
        <v xml:space="preserve">    (U1)ALERT_REQ_P_OILPRE_WRN_TT_ON</v>
      </c>
      <c r="AR34" s="50" t="str">
        <f t="shared" si="3"/>
        <v xml:space="preserve">    (U4)0x000005C4U,                                                           /* 28 TT_ON                                           */</v>
      </c>
      <c r="AS34" s="50" t="str">
        <f t="shared" si="4"/>
        <v xml:space="preserve">    (U4)0x000007ECU,                                                           /* 28 TT_ON                                           */</v>
      </c>
      <c r="AT34" s="50" t="str">
        <f t="shared" ca="1" si="1"/>
        <v xml:space="preserve">    (U1)ALERT_REQ_P_OILPRE_WRN_TT_ON,                                          /* 28 TT_ON                                           */</v>
      </c>
    </row>
    <row r="35" spans="2:46">
      <c r="B35" s="116"/>
      <c r="C35" s="35">
        <f t="shared" si="2"/>
        <v>29</v>
      </c>
      <c r="D35" s="49" t="s">
        <v>65</v>
      </c>
      <c r="E35" s="49" t="s">
        <v>65</v>
      </c>
      <c r="F35" s="49" t="s">
        <v>65</v>
      </c>
      <c r="G35" s="49" t="s">
        <v>65</v>
      </c>
      <c r="H35" s="49" t="s">
        <v>65</v>
      </c>
      <c r="I35" s="49" t="s">
        <v>65</v>
      </c>
      <c r="J35" s="49" t="s">
        <v>65</v>
      </c>
      <c r="K35" s="49" t="s">
        <v>65</v>
      </c>
      <c r="L35" s="49" t="s">
        <v>65</v>
      </c>
      <c r="M35" s="49" t="s">
        <v>65</v>
      </c>
      <c r="N35" s="49" t="s">
        <v>65</v>
      </c>
      <c r="O35" s="49" t="s">
        <v>65</v>
      </c>
      <c r="P35" s="49" t="s">
        <v>65</v>
      </c>
      <c r="Q35" s="49" t="s">
        <v>65</v>
      </c>
      <c r="R35" s="49" t="s">
        <v>65</v>
      </c>
      <c r="S35" s="49" t="s">
        <v>65</v>
      </c>
      <c r="T35" s="49" t="s">
        <v>65</v>
      </c>
      <c r="U35" s="49" t="s">
        <v>65</v>
      </c>
      <c r="V35" s="49" t="s">
        <v>65</v>
      </c>
      <c r="W35" s="49" t="s">
        <v>65</v>
      </c>
      <c r="X35" s="49" t="s">
        <v>65</v>
      </c>
      <c r="Y35" s="112">
        <v>1</v>
      </c>
      <c r="Z35" s="49">
        <v>0</v>
      </c>
      <c r="AA35" s="49">
        <v>1</v>
      </c>
      <c r="AB35" s="49">
        <v>1</v>
      </c>
      <c r="AC35" s="49">
        <v>1</v>
      </c>
      <c r="AD35" s="49">
        <v>0</v>
      </c>
      <c r="AE35" s="49" t="s">
        <v>348</v>
      </c>
      <c r="AF35" s="49">
        <v>1</v>
      </c>
      <c r="AG35" s="49" t="s">
        <v>348</v>
      </c>
      <c r="AH35" s="49" t="s">
        <v>348</v>
      </c>
      <c r="AI35" s="49" t="s">
        <v>348</v>
      </c>
      <c r="AJ35" s="21" t="s">
        <v>211</v>
      </c>
      <c r="AL35" t="str">
        <f t="shared" ca="1" si="0"/>
        <v xml:space="preserve">    (U1)ALERT_REQ_P_OILPRE_WRN_WRN_FLSH</v>
      </c>
      <c r="AR35" s="50" t="str">
        <f t="shared" si="3"/>
        <v xml:space="preserve">    (U4)0x000005C8U,                                                           /* 29 WRN_FLSH                                        */</v>
      </c>
      <c r="AS35" s="50" t="str">
        <f t="shared" si="4"/>
        <v xml:space="preserve">    (U4)0x000007E8U,                                                           /* 29 WRN_FLSH                                        */</v>
      </c>
      <c r="AT35" s="50" t="str">
        <f t="shared" ca="1" si="1"/>
        <v xml:space="preserve">    (U1)ALERT_REQ_P_OILPRE_WRN_WRN_FLSH,                                       /* 29 WRN_FLSH                                        */</v>
      </c>
    </row>
    <row r="36" spans="2:46">
      <c r="B36" s="116"/>
      <c r="C36" s="35">
        <f t="shared" si="2"/>
        <v>30</v>
      </c>
      <c r="D36" s="49" t="s">
        <v>65</v>
      </c>
      <c r="E36" s="49" t="s">
        <v>65</v>
      </c>
      <c r="F36" s="49" t="s">
        <v>65</v>
      </c>
      <c r="G36" s="49" t="s">
        <v>65</v>
      </c>
      <c r="H36" s="49" t="s">
        <v>65</v>
      </c>
      <c r="I36" s="49" t="s">
        <v>65</v>
      </c>
      <c r="J36" s="49" t="s">
        <v>65</v>
      </c>
      <c r="K36" s="49" t="s">
        <v>65</v>
      </c>
      <c r="L36" s="49" t="s">
        <v>65</v>
      </c>
      <c r="M36" s="49" t="s">
        <v>65</v>
      </c>
      <c r="N36" s="49" t="s">
        <v>65</v>
      </c>
      <c r="O36" s="49" t="s">
        <v>65</v>
      </c>
      <c r="P36" s="49" t="s">
        <v>65</v>
      </c>
      <c r="Q36" s="49" t="s">
        <v>65</v>
      </c>
      <c r="R36" s="49" t="s">
        <v>65</v>
      </c>
      <c r="S36" s="49" t="s">
        <v>65</v>
      </c>
      <c r="T36" s="49" t="s">
        <v>65</v>
      </c>
      <c r="U36" s="49" t="s">
        <v>65</v>
      </c>
      <c r="V36" s="49" t="s">
        <v>65</v>
      </c>
      <c r="W36" s="49" t="s">
        <v>65</v>
      </c>
      <c r="X36" s="49" t="s">
        <v>65</v>
      </c>
      <c r="Y36" s="49">
        <v>1</v>
      </c>
      <c r="Z36" s="49">
        <v>1</v>
      </c>
      <c r="AA36" s="49">
        <v>1</v>
      </c>
      <c r="AB36" s="49" t="s">
        <v>348</v>
      </c>
      <c r="AC36" s="49" t="s">
        <v>348</v>
      </c>
      <c r="AD36" s="49" t="s">
        <v>348</v>
      </c>
      <c r="AE36" s="49" t="s">
        <v>348</v>
      </c>
      <c r="AF36" s="49" t="s">
        <v>348</v>
      </c>
      <c r="AG36" s="49" t="s">
        <v>348</v>
      </c>
      <c r="AH36" s="49" t="s">
        <v>348</v>
      </c>
      <c r="AI36" s="49" t="s">
        <v>348</v>
      </c>
      <c r="AJ36" s="21" t="s">
        <v>297</v>
      </c>
      <c r="AL36" t="str">
        <f t="shared" ca="1" si="0"/>
        <v xml:space="preserve">    (U1)ALERT_REQ_P_OILPRE_WRN_WRN_FLSH</v>
      </c>
      <c r="AR36" s="50" t="str">
        <f t="shared" si="3"/>
        <v xml:space="preserve">    (U4)0x00000700U                                                            /* 30 WRN_FLSH                                        */</v>
      </c>
      <c r="AS36" s="50" t="str">
        <f t="shared" si="4"/>
        <v xml:space="preserve">    (U4)0x00000700U                                                            /* 30 WRN_FLSH                                        */</v>
      </c>
      <c r="AT36" s="50" t="str">
        <f t="shared" ca="1" si="1"/>
        <v xml:space="preserve">    (U1)ALERT_REQ_P_OILPRE_WRN_WRN_FLSH                                        /* 30 WRN_FLSH                                        */</v>
      </c>
    </row>
    <row r="37" spans="2:46">
      <c r="B37" s="116"/>
      <c r="C37" s="35">
        <f t="shared" si="2"/>
        <v>31</v>
      </c>
      <c r="D37" s="49" t="s">
        <v>65</v>
      </c>
      <c r="E37" s="49" t="s">
        <v>65</v>
      </c>
      <c r="F37" s="49" t="s">
        <v>65</v>
      </c>
      <c r="G37" s="49" t="s">
        <v>65</v>
      </c>
      <c r="H37" s="49" t="s">
        <v>65</v>
      </c>
      <c r="I37" s="49" t="s">
        <v>65</v>
      </c>
      <c r="J37" s="49" t="s">
        <v>65</v>
      </c>
      <c r="K37" s="49" t="s">
        <v>65</v>
      </c>
      <c r="L37" s="49" t="s">
        <v>65</v>
      </c>
      <c r="M37" s="49" t="s">
        <v>65</v>
      </c>
      <c r="N37" s="49" t="s">
        <v>65</v>
      </c>
      <c r="O37" s="49" t="s">
        <v>65</v>
      </c>
      <c r="P37" s="49" t="s">
        <v>65</v>
      </c>
      <c r="Q37" s="49" t="s">
        <v>65</v>
      </c>
      <c r="R37" s="49" t="s">
        <v>65</v>
      </c>
      <c r="S37" s="49" t="s">
        <v>65</v>
      </c>
      <c r="T37" s="49" t="s">
        <v>65</v>
      </c>
      <c r="U37" s="49" t="s">
        <v>65</v>
      </c>
      <c r="V37" s="49" t="s">
        <v>65</v>
      </c>
      <c r="W37" s="49" t="s">
        <v>65</v>
      </c>
      <c r="X37" s="49" t="s">
        <v>65</v>
      </c>
      <c r="Y37" s="49" t="s">
        <v>348</v>
      </c>
      <c r="Z37" s="49" t="s">
        <v>348</v>
      </c>
      <c r="AA37" s="49" t="s">
        <v>348</v>
      </c>
      <c r="AB37" s="49" t="s">
        <v>348</v>
      </c>
      <c r="AC37" s="49" t="s">
        <v>348</v>
      </c>
      <c r="AD37" s="49" t="s">
        <v>348</v>
      </c>
      <c r="AE37" s="49" t="s">
        <v>348</v>
      </c>
      <c r="AF37" s="49" t="s">
        <v>348</v>
      </c>
      <c r="AG37" s="49" t="s">
        <v>348</v>
      </c>
      <c r="AH37" s="49" t="s">
        <v>348</v>
      </c>
      <c r="AI37" s="49" t="s">
        <v>348</v>
      </c>
      <c r="AJ37" s="21"/>
      <c r="AL37" t="str">
        <f t="shared" ca="1" si="0"/>
        <v xml:space="preserve">    (U1)ALERT_REQ_P_OILPRE_WRN_</v>
      </c>
      <c r="AR37" s="50" t="str">
        <f t="shared" si="3"/>
        <v>};</v>
      </c>
      <c r="AS37" s="50" t="str">
        <f t="shared" si="4"/>
        <v>};</v>
      </c>
      <c r="AT37" s="50" t="str">
        <f t="shared" si="1"/>
        <v>};</v>
      </c>
    </row>
    <row r="38" spans="2:46">
      <c r="B38" s="116"/>
      <c r="C38" s="35">
        <f t="shared" si="2"/>
        <v>32</v>
      </c>
      <c r="D38" s="49" t="s">
        <v>65</v>
      </c>
      <c r="E38" s="49" t="s">
        <v>65</v>
      </c>
      <c r="F38" s="49" t="s">
        <v>65</v>
      </c>
      <c r="G38" s="49" t="s">
        <v>65</v>
      </c>
      <c r="H38" s="49" t="s">
        <v>65</v>
      </c>
      <c r="I38" s="49" t="s">
        <v>65</v>
      </c>
      <c r="J38" s="49" t="s">
        <v>65</v>
      </c>
      <c r="K38" s="49" t="s">
        <v>65</v>
      </c>
      <c r="L38" s="49" t="s">
        <v>65</v>
      </c>
      <c r="M38" s="49" t="s">
        <v>65</v>
      </c>
      <c r="N38" s="49" t="s">
        <v>65</v>
      </c>
      <c r="O38" s="49" t="s">
        <v>65</v>
      </c>
      <c r="P38" s="49" t="s">
        <v>65</v>
      </c>
      <c r="Q38" s="49" t="s">
        <v>65</v>
      </c>
      <c r="R38" s="49" t="s">
        <v>65</v>
      </c>
      <c r="S38" s="49" t="s">
        <v>65</v>
      </c>
      <c r="T38" s="49" t="s">
        <v>65</v>
      </c>
      <c r="U38" s="49" t="s">
        <v>65</v>
      </c>
      <c r="V38" s="49" t="s">
        <v>65</v>
      </c>
      <c r="W38" s="49" t="s">
        <v>65</v>
      </c>
      <c r="X38" s="49" t="s">
        <v>65</v>
      </c>
      <c r="Y38" s="49" t="s">
        <v>348</v>
      </c>
      <c r="Z38" s="49" t="s">
        <v>348</v>
      </c>
      <c r="AA38" s="49" t="s">
        <v>348</v>
      </c>
      <c r="AB38" s="49" t="s">
        <v>348</v>
      </c>
      <c r="AC38" s="49" t="s">
        <v>348</v>
      </c>
      <c r="AD38" s="49" t="s">
        <v>348</v>
      </c>
      <c r="AE38" s="49" t="s">
        <v>348</v>
      </c>
      <c r="AF38" s="49" t="s">
        <v>348</v>
      </c>
      <c r="AG38" s="49" t="s">
        <v>348</v>
      </c>
      <c r="AH38" s="49" t="s">
        <v>348</v>
      </c>
      <c r="AI38" s="49" t="s">
        <v>348</v>
      </c>
      <c r="AJ38" s="21"/>
      <c r="AL38" t="str">
        <f t="shared" ca="1" si="0"/>
        <v xml:space="preserve">    (U1)ALERT_REQ_P_OILPRE_WRN_</v>
      </c>
      <c r="AR38" s="50" t="str">
        <f t="shared" si="3"/>
        <v/>
      </c>
      <c r="AS38" s="50" t="str">
        <f t="shared" si="4"/>
        <v/>
      </c>
      <c r="AT38" s="50" t="str">
        <f t="shared" si="1"/>
        <v/>
      </c>
    </row>
    <row r="39" spans="2:46">
      <c r="B39" s="116"/>
      <c r="C39" s="35">
        <f t="shared" si="2"/>
        <v>33</v>
      </c>
      <c r="D39" s="49" t="s">
        <v>65</v>
      </c>
      <c r="E39" s="49" t="s">
        <v>65</v>
      </c>
      <c r="F39" s="49" t="s">
        <v>65</v>
      </c>
      <c r="G39" s="49" t="s">
        <v>65</v>
      </c>
      <c r="H39" s="49" t="s">
        <v>65</v>
      </c>
      <c r="I39" s="49" t="s">
        <v>65</v>
      </c>
      <c r="J39" s="49" t="s">
        <v>65</v>
      </c>
      <c r="K39" s="49" t="s">
        <v>65</v>
      </c>
      <c r="L39" s="49" t="s">
        <v>65</v>
      </c>
      <c r="M39" s="49" t="s">
        <v>65</v>
      </c>
      <c r="N39" s="49" t="s">
        <v>65</v>
      </c>
      <c r="O39" s="49" t="s">
        <v>65</v>
      </c>
      <c r="P39" s="49" t="s">
        <v>65</v>
      </c>
      <c r="Q39" s="49" t="s">
        <v>65</v>
      </c>
      <c r="R39" s="49" t="s">
        <v>65</v>
      </c>
      <c r="S39" s="49" t="s">
        <v>65</v>
      </c>
      <c r="T39" s="49" t="s">
        <v>65</v>
      </c>
      <c r="U39" s="49" t="s">
        <v>65</v>
      </c>
      <c r="V39" s="49" t="s">
        <v>65</v>
      </c>
      <c r="W39" s="49" t="s">
        <v>65</v>
      </c>
      <c r="X39" s="49" t="s">
        <v>65</v>
      </c>
      <c r="Y39" s="49" t="s">
        <v>348</v>
      </c>
      <c r="Z39" s="49" t="s">
        <v>348</v>
      </c>
      <c r="AA39" s="49" t="s">
        <v>348</v>
      </c>
      <c r="AB39" s="49" t="s">
        <v>348</v>
      </c>
      <c r="AC39" s="49" t="s">
        <v>348</v>
      </c>
      <c r="AD39" s="49" t="s">
        <v>348</v>
      </c>
      <c r="AE39" s="49" t="s">
        <v>348</v>
      </c>
      <c r="AF39" s="49" t="s">
        <v>348</v>
      </c>
      <c r="AG39" s="49" t="s">
        <v>348</v>
      </c>
      <c r="AH39" s="49" t="s">
        <v>348</v>
      </c>
      <c r="AI39" s="49" t="s">
        <v>348</v>
      </c>
      <c r="AJ39" s="21"/>
      <c r="AL39" t="str">
        <f t="shared" ca="1" si="0"/>
        <v xml:space="preserve">    (U1)ALERT_REQ_P_OILPRE_WRN_</v>
      </c>
      <c r="AR39" s="50" t="str">
        <f t="shared" si="3"/>
        <v/>
      </c>
      <c r="AS39" s="50" t="str">
        <f t="shared" si="4"/>
        <v/>
      </c>
      <c r="AT39" s="50" t="str">
        <f t="shared" si="1"/>
        <v/>
      </c>
    </row>
    <row r="40" spans="2:46">
      <c r="B40" s="116"/>
      <c r="C40" s="35">
        <f t="shared" si="2"/>
        <v>34</v>
      </c>
      <c r="D40" s="49" t="s">
        <v>65</v>
      </c>
      <c r="E40" s="49" t="s">
        <v>65</v>
      </c>
      <c r="F40" s="49" t="s">
        <v>65</v>
      </c>
      <c r="G40" s="49" t="s">
        <v>65</v>
      </c>
      <c r="H40" s="49" t="s">
        <v>65</v>
      </c>
      <c r="I40" s="49" t="s">
        <v>65</v>
      </c>
      <c r="J40" s="49" t="s">
        <v>65</v>
      </c>
      <c r="K40" s="49" t="s">
        <v>65</v>
      </c>
      <c r="L40" s="49" t="s">
        <v>65</v>
      </c>
      <c r="M40" s="49" t="s">
        <v>65</v>
      </c>
      <c r="N40" s="49" t="s">
        <v>65</v>
      </c>
      <c r="O40" s="49" t="s">
        <v>65</v>
      </c>
      <c r="P40" s="49" t="s">
        <v>65</v>
      </c>
      <c r="Q40" s="49" t="s">
        <v>65</v>
      </c>
      <c r="R40" s="49" t="s">
        <v>65</v>
      </c>
      <c r="S40" s="49" t="s">
        <v>65</v>
      </c>
      <c r="T40" s="49" t="s">
        <v>65</v>
      </c>
      <c r="U40" s="49" t="s">
        <v>65</v>
      </c>
      <c r="V40" s="49" t="s">
        <v>65</v>
      </c>
      <c r="W40" s="49" t="s">
        <v>65</v>
      </c>
      <c r="X40" s="49" t="s">
        <v>65</v>
      </c>
      <c r="Y40" s="49" t="s">
        <v>348</v>
      </c>
      <c r="Z40" s="49" t="s">
        <v>348</v>
      </c>
      <c r="AA40" s="49" t="s">
        <v>348</v>
      </c>
      <c r="AB40" s="49" t="s">
        <v>348</v>
      </c>
      <c r="AC40" s="49" t="s">
        <v>348</v>
      </c>
      <c r="AD40" s="49" t="s">
        <v>348</v>
      </c>
      <c r="AE40" s="49" t="s">
        <v>348</v>
      </c>
      <c r="AF40" s="49" t="s">
        <v>348</v>
      </c>
      <c r="AG40" s="49" t="s">
        <v>348</v>
      </c>
      <c r="AH40" s="49" t="s">
        <v>348</v>
      </c>
      <c r="AI40" s="49" t="s">
        <v>348</v>
      </c>
      <c r="AJ40" s="21"/>
      <c r="AL40" t="str">
        <f t="shared" ca="1" si="0"/>
        <v xml:space="preserve">    (U1)ALERT_REQ_P_OILPRE_WRN_</v>
      </c>
      <c r="AR40" s="50" t="str">
        <f t="shared" si="3"/>
        <v/>
      </c>
      <c r="AS40" s="50" t="str">
        <f t="shared" si="4"/>
        <v/>
      </c>
      <c r="AT40" s="50" t="str">
        <f t="shared" si="1"/>
        <v/>
      </c>
    </row>
    <row r="41" spans="2:46">
      <c r="B41" s="116"/>
      <c r="C41" s="35">
        <f t="shared" si="2"/>
        <v>35</v>
      </c>
      <c r="D41" s="49" t="s">
        <v>65</v>
      </c>
      <c r="E41" s="49" t="s">
        <v>65</v>
      </c>
      <c r="F41" s="49" t="s">
        <v>65</v>
      </c>
      <c r="G41" s="49" t="s">
        <v>65</v>
      </c>
      <c r="H41" s="49" t="s">
        <v>65</v>
      </c>
      <c r="I41" s="49" t="s">
        <v>65</v>
      </c>
      <c r="J41" s="49" t="s">
        <v>65</v>
      </c>
      <c r="K41" s="49" t="s">
        <v>65</v>
      </c>
      <c r="L41" s="49" t="s">
        <v>65</v>
      </c>
      <c r="M41" s="49" t="s">
        <v>65</v>
      </c>
      <c r="N41" s="49" t="s">
        <v>65</v>
      </c>
      <c r="O41" s="49" t="s">
        <v>65</v>
      </c>
      <c r="P41" s="49" t="s">
        <v>65</v>
      </c>
      <c r="Q41" s="49" t="s">
        <v>65</v>
      </c>
      <c r="R41" s="49" t="s">
        <v>65</v>
      </c>
      <c r="S41" s="49" t="s">
        <v>65</v>
      </c>
      <c r="T41" s="49" t="s">
        <v>65</v>
      </c>
      <c r="U41" s="49" t="s">
        <v>65</v>
      </c>
      <c r="V41" s="49" t="s">
        <v>65</v>
      </c>
      <c r="W41" s="49" t="s">
        <v>65</v>
      </c>
      <c r="X41" s="49" t="s">
        <v>65</v>
      </c>
      <c r="Y41" s="49" t="s">
        <v>348</v>
      </c>
      <c r="Z41" s="49" t="s">
        <v>348</v>
      </c>
      <c r="AA41" s="49" t="s">
        <v>348</v>
      </c>
      <c r="AB41" s="49" t="s">
        <v>348</v>
      </c>
      <c r="AC41" s="49" t="s">
        <v>348</v>
      </c>
      <c r="AD41" s="49" t="s">
        <v>348</v>
      </c>
      <c r="AE41" s="49" t="s">
        <v>348</v>
      </c>
      <c r="AF41" s="49" t="s">
        <v>348</v>
      </c>
      <c r="AG41" s="49" t="s">
        <v>348</v>
      </c>
      <c r="AH41" s="49" t="s">
        <v>348</v>
      </c>
      <c r="AI41" s="49" t="s">
        <v>348</v>
      </c>
      <c r="AJ41" s="21"/>
      <c r="AL41" t="str">
        <f t="shared" ca="1" si="0"/>
        <v xml:space="preserve">    (U1)ALERT_REQ_P_OILPRE_WRN_</v>
      </c>
      <c r="AR41" s="50" t="str">
        <f t="shared" si="3"/>
        <v/>
      </c>
      <c r="AS41" s="50" t="str">
        <f t="shared" si="4"/>
        <v/>
      </c>
      <c r="AT41" s="50" t="str">
        <f t="shared" si="1"/>
        <v/>
      </c>
    </row>
    <row r="42" spans="2:46">
      <c r="B42" s="116"/>
      <c r="C42" s="35">
        <f t="shared" si="2"/>
        <v>36</v>
      </c>
      <c r="D42" s="49" t="s">
        <v>65</v>
      </c>
      <c r="E42" s="49" t="s">
        <v>65</v>
      </c>
      <c r="F42" s="49" t="s">
        <v>65</v>
      </c>
      <c r="G42" s="49" t="s">
        <v>65</v>
      </c>
      <c r="H42" s="49" t="s">
        <v>65</v>
      </c>
      <c r="I42" s="49" t="s">
        <v>65</v>
      </c>
      <c r="J42" s="49" t="s">
        <v>65</v>
      </c>
      <c r="K42" s="49" t="s">
        <v>65</v>
      </c>
      <c r="L42" s="49" t="s">
        <v>65</v>
      </c>
      <c r="M42" s="49" t="s">
        <v>65</v>
      </c>
      <c r="N42" s="49" t="s">
        <v>65</v>
      </c>
      <c r="O42" s="49" t="s">
        <v>65</v>
      </c>
      <c r="P42" s="49" t="s">
        <v>65</v>
      </c>
      <c r="Q42" s="49" t="s">
        <v>65</v>
      </c>
      <c r="R42" s="49" t="s">
        <v>65</v>
      </c>
      <c r="S42" s="49" t="s">
        <v>65</v>
      </c>
      <c r="T42" s="49" t="s">
        <v>65</v>
      </c>
      <c r="U42" s="49" t="s">
        <v>65</v>
      </c>
      <c r="V42" s="49" t="s">
        <v>65</v>
      </c>
      <c r="W42" s="49" t="s">
        <v>65</v>
      </c>
      <c r="X42" s="49" t="s">
        <v>65</v>
      </c>
      <c r="Y42" s="49" t="s">
        <v>348</v>
      </c>
      <c r="Z42" s="49" t="s">
        <v>348</v>
      </c>
      <c r="AA42" s="49" t="s">
        <v>348</v>
      </c>
      <c r="AB42" s="49" t="s">
        <v>348</v>
      </c>
      <c r="AC42" s="49" t="s">
        <v>348</v>
      </c>
      <c r="AD42" s="49" t="s">
        <v>348</v>
      </c>
      <c r="AE42" s="49" t="s">
        <v>348</v>
      </c>
      <c r="AF42" s="49" t="s">
        <v>348</v>
      </c>
      <c r="AG42" s="49" t="s">
        <v>348</v>
      </c>
      <c r="AH42" s="49" t="s">
        <v>348</v>
      </c>
      <c r="AI42" s="49" t="s">
        <v>348</v>
      </c>
      <c r="AJ42" s="21"/>
      <c r="AL42" t="str">
        <f t="shared" ca="1" si="0"/>
        <v xml:space="preserve">    (U1)ALERT_REQ_P_OILPRE_WRN_</v>
      </c>
      <c r="AR42" s="50" t="str">
        <f t="shared" si="3"/>
        <v/>
      </c>
      <c r="AS42" s="50" t="str">
        <f t="shared" si="4"/>
        <v/>
      </c>
      <c r="AT42" s="50" t="str">
        <f t="shared" si="1"/>
        <v/>
      </c>
    </row>
    <row r="43" spans="2:46">
      <c r="B43" s="116"/>
      <c r="C43" s="35">
        <f t="shared" si="2"/>
        <v>37</v>
      </c>
      <c r="D43" s="49" t="s">
        <v>65</v>
      </c>
      <c r="E43" s="49" t="s">
        <v>65</v>
      </c>
      <c r="F43" s="49" t="s">
        <v>65</v>
      </c>
      <c r="G43" s="49" t="s">
        <v>65</v>
      </c>
      <c r="H43" s="49" t="s">
        <v>65</v>
      </c>
      <c r="I43" s="49" t="s">
        <v>65</v>
      </c>
      <c r="J43" s="49" t="s">
        <v>65</v>
      </c>
      <c r="K43" s="49" t="s">
        <v>65</v>
      </c>
      <c r="L43" s="49" t="s">
        <v>65</v>
      </c>
      <c r="M43" s="49" t="s">
        <v>65</v>
      </c>
      <c r="N43" s="49" t="s">
        <v>65</v>
      </c>
      <c r="O43" s="49" t="s">
        <v>65</v>
      </c>
      <c r="P43" s="49" t="s">
        <v>65</v>
      </c>
      <c r="Q43" s="49" t="s">
        <v>65</v>
      </c>
      <c r="R43" s="49" t="s">
        <v>65</v>
      </c>
      <c r="S43" s="49" t="s">
        <v>65</v>
      </c>
      <c r="T43" s="49" t="s">
        <v>65</v>
      </c>
      <c r="U43" s="49" t="s">
        <v>65</v>
      </c>
      <c r="V43" s="49" t="s">
        <v>65</v>
      </c>
      <c r="W43" s="49" t="s">
        <v>65</v>
      </c>
      <c r="X43" s="49" t="s">
        <v>65</v>
      </c>
      <c r="Y43" s="49" t="s">
        <v>348</v>
      </c>
      <c r="Z43" s="49" t="s">
        <v>348</v>
      </c>
      <c r="AA43" s="49" t="s">
        <v>348</v>
      </c>
      <c r="AB43" s="49" t="s">
        <v>348</v>
      </c>
      <c r="AC43" s="49" t="s">
        <v>348</v>
      </c>
      <c r="AD43" s="49" t="s">
        <v>348</v>
      </c>
      <c r="AE43" s="49" t="s">
        <v>348</v>
      </c>
      <c r="AF43" s="49" t="s">
        <v>348</v>
      </c>
      <c r="AG43" s="49" t="s">
        <v>348</v>
      </c>
      <c r="AH43" s="49" t="s">
        <v>348</v>
      </c>
      <c r="AI43" s="49" t="s">
        <v>348</v>
      </c>
      <c r="AJ43" s="21"/>
      <c r="AL43" t="str">
        <f t="shared" ca="1" si="0"/>
        <v xml:space="preserve">    (U1)ALERT_REQ_P_OILPRE_WRN_</v>
      </c>
      <c r="AR43" s="50" t="str">
        <f t="shared" si="3"/>
        <v/>
      </c>
      <c r="AS43" s="50" t="str">
        <f t="shared" si="4"/>
        <v/>
      </c>
      <c r="AT43" s="50" t="str">
        <f t="shared" si="1"/>
        <v/>
      </c>
    </row>
    <row r="44" spans="2:46">
      <c r="B44" s="116"/>
      <c r="C44" s="35">
        <f t="shared" si="2"/>
        <v>38</v>
      </c>
      <c r="D44" s="49" t="s">
        <v>65</v>
      </c>
      <c r="E44" s="49" t="s">
        <v>65</v>
      </c>
      <c r="F44" s="49" t="s">
        <v>65</v>
      </c>
      <c r="G44" s="49" t="s">
        <v>65</v>
      </c>
      <c r="H44" s="49" t="s">
        <v>65</v>
      </c>
      <c r="I44" s="49" t="s">
        <v>65</v>
      </c>
      <c r="J44" s="49" t="s">
        <v>65</v>
      </c>
      <c r="K44" s="49" t="s">
        <v>65</v>
      </c>
      <c r="L44" s="49" t="s">
        <v>65</v>
      </c>
      <c r="M44" s="49" t="s">
        <v>65</v>
      </c>
      <c r="N44" s="49" t="s">
        <v>65</v>
      </c>
      <c r="O44" s="49" t="s">
        <v>65</v>
      </c>
      <c r="P44" s="49" t="s">
        <v>65</v>
      </c>
      <c r="Q44" s="49" t="s">
        <v>65</v>
      </c>
      <c r="R44" s="49" t="s">
        <v>65</v>
      </c>
      <c r="S44" s="49" t="s">
        <v>65</v>
      </c>
      <c r="T44" s="49" t="s">
        <v>65</v>
      </c>
      <c r="U44" s="49" t="s">
        <v>65</v>
      </c>
      <c r="V44" s="49" t="s">
        <v>65</v>
      </c>
      <c r="W44" s="49" t="s">
        <v>65</v>
      </c>
      <c r="X44" s="49" t="s">
        <v>65</v>
      </c>
      <c r="Y44" s="49" t="s">
        <v>348</v>
      </c>
      <c r="Z44" s="49" t="s">
        <v>348</v>
      </c>
      <c r="AA44" s="49" t="s">
        <v>348</v>
      </c>
      <c r="AB44" s="49" t="s">
        <v>348</v>
      </c>
      <c r="AC44" s="49" t="s">
        <v>348</v>
      </c>
      <c r="AD44" s="49" t="s">
        <v>348</v>
      </c>
      <c r="AE44" s="49" t="s">
        <v>348</v>
      </c>
      <c r="AF44" s="49" t="s">
        <v>348</v>
      </c>
      <c r="AG44" s="49" t="s">
        <v>348</v>
      </c>
      <c r="AH44" s="49" t="s">
        <v>348</v>
      </c>
      <c r="AI44" s="49" t="s">
        <v>348</v>
      </c>
      <c r="AJ44" s="21"/>
      <c r="AL44" t="str">
        <f t="shared" ca="1" si="0"/>
        <v xml:space="preserve">    (U1)ALERT_REQ_P_OILPRE_WRN_</v>
      </c>
      <c r="AR44" s="50" t="str">
        <f t="shared" si="3"/>
        <v/>
      </c>
      <c r="AS44" s="50" t="str">
        <f t="shared" si="4"/>
        <v/>
      </c>
      <c r="AT44" s="50" t="str">
        <f t="shared" si="1"/>
        <v/>
      </c>
    </row>
    <row r="45" spans="2:46">
      <c r="B45" s="116"/>
      <c r="C45" s="35">
        <f t="shared" si="2"/>
        <v>39</v>
      </c>
      <c r="D45" s="49" t="s">
        <v>65</v>
      </c>
      <c r="E45" s="49" t="s">
        <v>65</v>
      </c>
      <c r="F45" s="49" t="s">
        <v>65</v>
      </c>
      <c r="G45" s="49" t="s">
        <v>65</v>
      </c>
      <c r="H45" s="49" t="s">
        <v>65</v>
      </c>
      <c r="I45" s="49" t="s">
        <v>65</v>
      </c>
      <c r="J45" s="49" t="s">
        <v>65</v>
      </c>
      <c r="K45" s="49" t="s">
        <v>65</v>
      </c>
      <c r="L45" s="49" t="s">
        <v>65</v>
      </c>
      <c r="M45" s="49" t="s">
        <v>65</v>
      </c>
      <c r="N45" s="49" t="s">
        <v>65</v>
      </c>
      <c r="O45" s="49" t="s">
        <v>65</v>
      </c>
      <c r="P45" s="49" t="s">
        <v>65</v>
      </c>
      <c r="Q45" s="49" t="s">
        <v>65</v>
      </c>
      <c r="R45" s="49" t="s">
        <v>65</v>
      </c>
      <c r="S45" s="49" t="s">
        <v>65</v>
      </c>
      <c r="T45" s="49" t="s">
        <v>65</v>
      </c>
      <c r="U45" s="49" t="s">
        <v>65</v>
      </c>
      <c r="V45" s="49" t="s">
        <v>65</v>
      </c>
      <c r="W45" s="49" t="s">
        <v>65</v>
      </c>
      <c r="X45" s="49" t="s">
        <v>65</v>
      </c>
      <c r="Y45" s="49" t="s">
        <v>348</v>
      </c>
      <c r="Z45" s="49" t="s">
        <v>348</v>
      </c>
      <c r="AA45" s="49" t="s">
        <v>348</v>
      </c>
      <c r="AB45" s="49" t="s">
        <v>348</v>
      </c>
      <c r="AC45" s="49" t="s">
        <v>348</v>
      </c>
      <c r="AD45" s="49" t="s">
        <v>348</v>
      </c>
      <c r="AE45" s="49" t="s">
        <v>348</v>
      </c>
      <c r="AF45" s="49" t="s">
        <v>348</v>
      </c>
      <c r="AG45" s="49" t="s">
        <v>348</v>
      </c>
      <c r="AH45" s="49" t="s">
        <v>348</v>
      </c>
      <c r="AI45" s="49" t="s">
        <v>348</v>
      </c>
      <c r="AJ45" s="21"/>
      <c r="AL45" t="str">
        <f t="shared" ca="1" si="0"/>
        <v xml:space="preserve">    (U1)ALERT_REQ_P_OILPRE_WRN_</v>
      </c>
      <c r="AR45" s="50" t="str">
        <f t="shared" si="3"/>
        <v/>
      </c>
      <c r="AS45" s="50" t="str">
        <f t="shared" si="4"/>
        <v/>
      </c>
      <c r="AT45" s="50" t="str">
        <f t="shared" si="1"/>
        <v/>
      </c>
    </row>
    <row r="46" spans="2:46">
      <c r="B46" s="116"/>
      <c r="C46" s="35">
        <f t="shared" si="2"/>
        <v>40</v>
      </c>
      <c r="D46" s="49" t="s">
        <v>65</v>
      </c>
      <c r="E46" s="49" t="s">
        <v>65</v>
      </c>
      <c r="F46" s="49" t="s">
        <v>65</v>
      </c>
      <c r="G46" s="49" t="s">
        <v>65</v>
      </c>
      <c r="H46" s="49" t="s">
        <v>65</v>
      </c>
      <c r="I46" s="49" t="s">
        <v>65</v>
      </c>
      <c r="J46" s="49" t="s">
        <v>65</v>
      </c>
      <c r="K46" s="49" t="s">
        <v>65</v>
      </c>
      <c r="L46" s="49" t="s">
        <v>65</v>
      </c>
      <c r="M46" s="49" t="s">
        <v>65</v>
      </c>
      <c r="N46" s="49" t="s">
        <v>65</v>
      </c>
      <c r="O46" s="49" t="s">
        <v>65</v>
      </c>
      <c r="P46" s="49" t="s">
        <v>65</v>
      </c>
      <c r="Q46" s="49" t="s">
        <v>65</v>
      </c>
      <c r="R46" s="49" t="s">
        <v>65</v>
      </c>
      <c r="S46" s="49" t="s">
        <v>65</v>
      </c>
      <c r="T46" s="49" t="s">
        <v>65</v>
      </c>
      <c r="U46" s="49" t="s">
        <v>65</v>
      </c>
      <c r="V46" s="49" t="s">
        <v>65</v>
      </c>
      <c r="W46" s="49" t="s">
        <v>65</v>
      </c>
      <c r="X46" s="49" t="s">
        <v>65</v>
      </c>
      <c r="Y46" s="49" t="s">
        <v>348</v>
      </c>
      <c r="Z46" s="49" t="s">
        <v>348</v>
      </c>
      <c r="AA46" s="49" t="s">
        <v>348</v>
      </c>
      <c r="AB46" s="49" t="s">
        <v>348</v>
      </c>
      <c r="AC46" s="49" t="s">
        <v>348</v>
      </c>
      <c r="AD46" s="49" t="s">
        <v>348</v>
      </c>
      <c r="AE46" s="49" t="s">
        <v>348</v>
      </c>
      <c r="AF46" s="49" t="s">
        <v>348</v>
      </c>
      <c r="AG46" s="49" t="s">
        <v>348</v>
      </c>
      <c r="AH46" s="49" t="s">
        <v>348</v>
      </c>
      <c r="AI46" s="49" t="s">
        <v>348</v>
      </c>
      <c r="AJ46" s="21"/>
      <c r="AL46" t="str">
        <f t="shared" ca="1" si="0"/>
        <v xml:space="preserve">    (U1)ALERT_REQ_P_OILPRE_WRN_</v>
      </c>
      <c r="AR46" s="50" t="str">
        <f t="shared" si="3"/>
        <v/>
      </c>
      <c r="AS46" s="50" t="str">
        <f t="shared" si="4"/>
        <v/>
      </c>
      <c r="AT46" s="50" t="str">
        <f t="shared" si="1"/>
        <v/>
      </c>
    </row>
    <row r="47" spans="2:46">
      <c r="B47" s="116"/>
      <c r="C47" s="35">
        <f t="shared" si="2"/>
        <v>41</v>
      </c>
      <c r="D47" s="49" t="s">
        <v>65</v>
      </c>
      <c r="E47" s="49" t="s">
        <v>65</v>
      </c>
      <c r="F47" s="49" t="s">
        <v>65</v>
      </c>
      <c r="G47" s="49" t="s">
        <v>65</v>
      </c>
      <c r="H47" s="49" t="s">
        <v>65</v>
      </c>
      <c r="I47" s="49" t="s">
        <v>65</v>
      </c>
      <c r="J47" s="49" t="s">
        <v>65</v>
      </c>
      <c r="K47" s="49" t="s">
        <v>65</v>
      </c>
      <c r="L47" s="49" t="s">
        <v>65</v>
      </c>
      <c r="M47" s="49" t="s">
        <v>65</v>
      </c>
      <c r="N47" s="49" t="s">
        <v>65</v>
      </c>
      <c r="O47" s="49" t="s">
        <v>65</v>
      </c>
      <c r="P47" s="49" t="s">
        <v>65</v>
      </c>
      <c r="Q47" s="49" t="s">
        <v>65</v>
      </c>
      <c r="R47" s="49" t="s">
        <v>65</v>
      </c>
      <c r="S47" s="49" t="s">
        <v>65</v>
      </c>
      <c r="T47" s="49" t="s">
        <v>65</v>
      </c>
      <c r="U47" s="49" t="s">
        <v>65</v>
      </c>
      <c r="V47" s="49" t="s">
        <v>65</v>
      </c>
      <c r="W47" s="49" t="s">
        <v>65</v>
      </c>
      <c r="X47" s="49" t="s">
        <v>65</v>
      </c>
      <c r="Y47" s="49" t="s">
        <v>348</v>
      </c>
      <c r="Z47" s="49" t="s">
        <v>348</v>
      </c>
      <c r="AA47" s="49" t="s">
        <v>348</v>
      </c>
      <c r="AB47" s="49" t="s">
        <v>348</v>
      </c>
      <c r="AC47" s="49" t="s">
        <v>348</v>
      </c>
      <c r="AD47" s="49" t="s">
        <v>348</v>
      </c>
      <c r="AE47" s="49" t="s">
        <v>348</v>
      </c>
      <c r="AF47" s="49" t="s">
        <v>348</v>
      </c>
      <c r="AG47" s="49" t="s">
        <v>348</v>
      </c>
      <c r="AH47" s="49" t="s">
        <v>348</v>
      </c>
      <c r="AI47" s="49" t="s">
        <v>348</v>
      </c>
      <c r="AJ47" s="21"/>
      <c r="AL47" t="str">
        <f t="shared" ca="1" si="0"/>
        <v xml:space="preserve">    (U1)ALERT_REQ_P_OILPRE_WRN_</v>
      </c>
      <c r="AR47" s="50" t="str">
        <f t="shared" si="3"/>
        <v/>
      </c>
      <c r="AS47" s="50" t="str">
        <f t="shared" si="4"/>
        <v/>
      </c>
      <c r="AT47" s="50" t="str">
        <f t="shared" si="1"/>
        <v/>
      </c>
    </row>
    <row r="48" spans="2:46">
      <c r="B48" s="116"/>
      <c r="C48" s="35">
        <f t="shared" si="2"/>
        <v>42</v>
      </c>
      <c r="D48" s="49" t="s">
        <v>65</v>
      </c>
      <c r="E48" s="49" t="s">
        <v>65</v>
      </c>
      <c r="F48" s="49" t="s">
        <v>65</v>
      </c>
      <c r="G48" s="49" t="s">
        <v>65</v>
      </c>
      <c r="H48" s="49" t="s">
        <v>65</v>
      </c>
      <c r="I48" s="49" t="s">
        <v>65</v>
      </c>
      <c r="J48" s="49" t="s">
        <v>65</v>
      </c>
      <c r="K48" s="49" t="s">
        <v>65</v>
      </c>
      <c r="L48" s="49" t="s">
        <v>65</v>
      </c>
      <c r="M48" s="49" t="s">
        <v>65</v>
      </c>
      <c r="N48" s="49" t="s">
        <v>65</v>
      </c>
      <c r="O48" s="49" t="s">
        <v>65</v>
      </c>
      <c r="P48" s="49" t="s">
        <v>65</v>
      </c>
      <c r="Q48" s="49" t="s">
        <v>65</v>
      </c>
      <c r="R48" s="49" t="s">
        <v>65</v>
      </c>
      <c r="S48" s="49" t="s">
        <v>65</v>
      </c>
      <c r="T48" s="49" t="s">
        <v>65</v>
      </c>
      <c r="U48" s="49" t="s">
        <v>65</v>
      </c>
      <c r="V48" s="49" t="s">
        <v>65</v>
      </c>
      <c r="W48" s="49" t="s">
        <v>65</v>
      </c>
      <c r="X48" s="49" t="s">
        <v>65</v>
      </c>
      <c r="Y48" s="49" t="s">
        <v>348</v>
      </c>
      <c r="Z48" s="49" t="s">
        <v>348</v>
      </c>
      <c r="AA48" s="49" t="s">
        <v>348</v>
      </c>
      <c r="AB48" s="49" t="s">
        <v>348</v>
      </c>
      <c r="AC48" s="49" t="s">
        <v>348</v>
      </c>
      <c r="AD48" s="49" t="s">
        <v>348</v>
      </c>
      <c r="AE48" s="49" t="s">
        <v>348</v>
      </c>
      <c r="AF48" s="49" t="s">
        <v>348</v>
      </c>
      <c r="AG48" s="49" t="s">
        <v>348</v>
      </c>
      <c r="AH48" s="49" t="s">
        <v>348</v>
      </c>
      <c r="AI48" s="49" t="s">
        <v>348</v>
      </c>
      <c r="AJ48" s="21"/>
      <c r="AL48" t="str">
        <f t="shared" ca="1" si="0"/>
        <v xml:space="preserve">    (U1)ALERT_REQ_P_OILPRE_WRN_</v>
      </c>
      <c r="AR48" s="50" t="str">
        <f t="shared" si="3"/>
        <v/>
      </c>
      <c r="AS48" s="50" t="str">
        <f t="shared" si="4"/>
        <v/>
      </c>
      <c r="AT48" s="50" t="str">
        <f t="shared" si="1"/>
        <v/>
      </c>
    </row>
    <row r="49" spans="2:46">
      <c r="B49" s="116"/>
      <c r="C49" s="35">
        <f t="shared" si="2"/>
        <v>43</v>
      </c>
      <c r="D49" s="49" t="s">
        <v>65</v>
      </c>
      <c r="E49" s="49" t="s">
        <v>65</v>
      </c>
      <c r="F49" s="49" t="s">
        <v>65</v>
      </c>
      <c r="G49" s="49" t="s">
        <v>65</v>
      </c>
      <c r="H49" s="49" t="s">
        <v>65</v>
      </c>
      <c r="I49" s="49" t="s">
        <v>65</v>
      </c>
      <c r="J49" s="49" t="s">
        <v>65</v>
      </c>
      <c r="K49" s="49" t="s">
        <v>65</v>
      </c>
      <c r="L49" s="49" t="s">
        <v>65</v>
      </c>
      <c r="M49" s="49" t="s">
        <v>65</v>
      </c>
      <c r="N49" s="49" t="s">
        <v>65</v>
      </c>
      <c r="O49" s="49" t="s">
        <v>65</v>
      </c>
      <c r="P49" s="49" t="s">
        <v>65</v>
      </c>
      <c r="Q49" s="49" t="s">
        <v>65</v>
      </c>
      <c r="R49" s="49" t="s">
        <v>65</v>
      </c>
      <c r="S49" s="49" t="s">
        <v>65</v>
      </c>
      <c r="T49" s="49" t="s">
        <v>65</v>
      </c>
      <c r="U49" s="49" t="s">
        <v>65</v>
      </c>
      <c r="V49" s="49" t="s">
        <v>65</v>
      </c>
      <c r="W49" s="49" t="s">
        <v>65</v>
      </c>
      <c r="X49" s="49" t="s">
        <v>65</v>
      </c>
      <c r="Y49" s="49" t="s">
        <v>348</v>
      </c>
      <c r="Z49" s="49" t="s">
        <v>348</v>
      </c>
      <c r="AA49" s="49" t="s">
        <v>348</v>
      </c>
      <c r="AB49" s="49" t="s">
        <v>348</v>
      </c>
      <c r="AC49" s="49" t="s">
        <v>348</v>
      </c>
      <c r="AD49" s="49" t="s">
        <v>348</v>
      </c>
      <c r="AE49" s="49" t="s">
        <v>348</v>
      </c>
      <c r="AF49" s="49" t="s">
        <v>348</v>
      </c>
      <c r="AG49" s="49" t="s">
        <v>348</v>
      </c>
      <c r="AH49" s="49" t="s">
        <v>348</v>
      </c>
      <c r="AI49" s="49" t="s">
        <v>348</v>
      </c>
      <c r="AJ49" s="21"/>
      <c r="AL49" t="str">
        <f t="shared" ca="1" si="0"/>
        <v xml:space="preserve">    (U1)ALERT_REQ_P_OILPRE_WRN_</v>
      </c>
      <c r="AR49" s="50" t="str">
        <f t="shared" si="3"/>
        <v/>
      </c>
      <c r="AS49" s="50" t="str">
        <f t="shared" si="4"/>
        <v/>
      </c>
      <c r="AT49" s="50" t="str">
        <f t="shared" si="1"/>
        <v/>
      </c>
    </row>
    <row r="50" spans="2:46">
      <c r="B50" s="116"/>
      <c r="C50" s="35">
        <f t="shared" si="2"/>
        <v>44</v>
      </c>
      <c r="D50" s="49" t="s">
        <v>65</v>
      </c>
      <c r="E50" s="49" t="s">
        <v>65</v>
      </c>
      <c r="F50" s="49" t="s">
        <v>65</v>
      </c>
      <c r="G50" s="49" t="s">
        <v>65</v>
      </c>
      <c r="H50" s="49" t="s">
        <v>65</v>
      </c>
      <c r="I50" s="49" t="s">
        <v>65</v>
      </c>
      <c r="J50" s="49" t="s">
        <v>65</v>
      </c>
      <c r="K50" s="49" t="s">
        <v>65</v>
      </c>
      <c r="L50" s="49" t="s">
        <v>65</v>
      </c>
      <c r="M50" s="49" t="s">
        <v>65</v>
      </c>
      <c r="N50" s="49" t="s">
        <v>65</v>
      </c>
      <c r="O50" s="49" t="s">
        <v>65</v>
      </c>
      <c r="P50" s="49" t="s">
        <v>65</v>
      </c>
      <c r="Q50" s="49" t="s">
        <v>65</v>
      </c>
      <c r="R50" s="49" t="s">
        <v>65</v>
      </c>
      <c r="S50" s="49" t="s">
        <v>65</v>
      </c>
      <c r="T50" s="49" t="s">
        <v>65</v>
      </c>
      <c r="U50" s="49" t="s">
        <v>65</v>
      </c>
      <c r="V50" s="49" t="s">
        <v>65</v>
      </c>
      <c r="W50" s="49" t="s">
        <v>65</v>
      </c>
      <c r="X50" s="49" t="s">
        <v>65</v>
      </c>
      <c r="Y50" s="49" t="s">
        <v>348</v>
      </c>
      <c r="Z50" s="49" t="s">
        <v>348</v>
      </c>
      <c r="AA50" s="49" t="s">
        <v>348</v>
      </c>
      <c r="AB50" s="49" t="s">
        <v>348</v>
      </c>
      <c r="AC50" s="49" t="s">
        <v>348</v>
      </c>
      <c r="AD50" s="49" t="s">
        <v>348</v>
      </c>
      <c r="AE50" s="49" t="s">
        <v>348</v>
      </c>
      <c r="AF50" s="49" t="s">
        <v>348</v>
      </c>
      <c r="AG50" s="49" t="s">
        <v>348</v>
      </c>
      <c r="AH50" s="49" t="s">
        <v>348</v>
      </c>
      <c r="AI50" s="49" t="s">
        <v>348</v>
      </c>
      <c r="AJ50" s="21"/>
      <c r="AL50" t="str">
        <f t="shared" ca="1" si="0"/>
        <v xml:space="preserve">    (U1)ALERT_REQ_P_OILPRE_WRN_</v>
      </c>
      <c r="AR50" s="50" t="str">
        <f t="shared" si="3"/>
        <v/>
      </c>
      <c r="AS50" s="50" t="str">
        <f t="shared" si="4"/>
        <v/>
      </c>
      <c r="AT50" s="50" t="str">
        <f t="shared" si="1"/>
        <v/>
      </c>
    </row>
    <row r="51" spans="2:46">
      <c r="B51" s="116"/>
      <c r="C51" s="35">
        <f t="shared" si="2"/>
        <v>45</v>
      </c>
      <c r="D51" s="49" t="s">
        <v>65</v>
      </c>
      <c r="E51" s="49" t="s">
        <v>65</v>
      </c>
      <c r="F51" s="49" t="s">
        <v>65</v>
      </c>
      <c r="G51" s="49" t="s">
        <v>65</v>
      </c>
      <c r="H51" s="49" t="s">
        <v>65</v>
      </c>
      <c r="I51" s="49" t="s">
        <v>65</v>
      </c>
      <c r="J51" s="49" t="s">
        <v>65</v>
      </c>
      <c r="K51" s="49" t="s">
        <v>65</v>
      </c>
      <c r="L51" s="49" t="s">
        <v>65</v>
      </c>
      <c r="M51" s="49" t="s">
        <v>65</v>
      </c>
      <c r="N51" s="49" t="s">
        <v>65</v>
      </c>
      <c r="O51" s="49" t="s">
        <v>65</v>
      </c>
      <c r="P51" s="49" t="s">
        <v>65</v>
      </c>
      <c r="Q51" s="49" t="s">
        <v>65</v>
      </c>
      <c r="R51" s="49" t="s">
        <v>65</v>
      </c>
      <c r="S51" s="49" t="s">
        <v>65</v>
      </c>
      <c r="T51" s="49" t="s">
        <v>65</v>
      </c>
      <c r="U51" s="49" t="s">
        <v>65</v>
      </c>
      <c r="V51" s="49" t="s">
        <v>65</v>
      </c>
      <c r="W51" s="49" t="s">
        <v>65</v>
      </c>
      <c r="X51" s="49" t="s">
        <v>65</v>
      </c>
      <c r="Y51" s="49" t="s">
        <v>348</v>
      </c>
      <c r="Z51" s="49" t="s">
        <v>348</v>
      </c>
      <c r="AA51" s="49" t="s">
        <v>348</v>
      </c>
      <c r="AB51" s="49" t="s">
        <v>348</v>
      </c>
      <c r="AC51" s="49" t="s">
        <v>348</v>
      </c>
      <c r="AD51" s="49" t="s">
        <v>348</v>
      </c>
      <c r="AE51" s="49" t="s">
        <v>348</v>
      </c>
      <c r="AF51" s="49" t="s">
        <v>348</v>
      </c>
      <c r="AG51" s="49" t="s">
        <v>348</v>
      </c>
      <c r="AH51" s="49" t="s">
        <v>348</v>
      </c>
      <c r="AI51" s="49" t="s">
        <v>348</v>
      </c>
      <c r="AJ51" s="21"/>
      <c r="AL51" t="str">
        <f t="shared" ca="1" si="0"/>
        <v xml:space="preserve">    (U1)ALERT_REQ_P_OILPRE_WRN_</v>
      </c>
      <c r="AR51" s="50" t="str">
        <f t="shared" si="3"/>
        <v/>
      </c>
      <c r="AS51" s="50" t="str">
        <f t="shared" si="4"/>
        <v/>
      </c>
      <c r="AT51" s="50" t="str">
        <f t="shared" si="1"/>
        <v/>
      </c>
    </row>
    <row r="52" spans="2:46">
      <c r="B52" s="116"/>
      <c r="C52" s="35">
        <f t="shared" si="2"/>
        <v>46</v>
      </c>
      <c r="D52" s="49" t="s">
        <v>65</v>
      </c>
      <c r="E52" s="49" t="s">
        <v>65</v>
      </c>
      <c r="F52" s="49" t="s">
        <v>65</v>
      </c>
      <c r="G52" s="49" t="s">
        <v>65</v>
      </c>
      <c r="H52" s="49" t="s">
        <v>65</v>
      </c>
      <c r="I52" s="49" t="s">
        <v>65</v>
      </c>
      <c r="J52" s="49" t="s">
        <v>65</v>
      </c>
      <c r="K52" s="49" t="s">
        <v>65</v>
      </c>
      <c r="L52" s="49" t="s">
        <v>65</v>
      </c>
      <c r="M52" s="49" t="s">
        <v>65</v>
      </c>
      <c r="N52" s="49" t="s">
        <v>65</v>
      </c>
      <c r="O52" s="49" t="s">
        <v>65</v>
      </c>
      <c r="P52" s="49" t="s">
        <v>65</v>
      </c>
      <c r="Q52" s="49" t="s">
        <v>65</v>
      </c>
      <c r="R52" s="49" t="s">
        <v>65</v>
      </c>
      <c r="S52" s="49" t="s">
        <v>65</v>
      </c>
      <c r="T52" s="49" t="s">
        <v>65</v>
      </c>
      <c r="U52" s="49" t="s">
        <v>65</v>
      </c>
      <c r="V52" s="49" t="s">
        <v>65</v>
      </c>
      <c r="W52" s="49" t="s">
        <v>65</v>
      </c>
      <c r="X52" s="49" t="s">
        <v>65</v>
      </c>
      <c r="Y52" s="49" t="s">
        <v>348</v>
      </c>
      <c r="Z52" s="49" t="s">
        <v>348</v>
      </c>
      <c r="AA52" s="49" t="s">
        <v>348</v>
      </c>
      <c r="AB52" s="49" t="s">
        <v>348</v>
      </c>
      <c r="AC52" s="49" t="s">
        <v>348</v>
      </c>
      <c r="AD52" s="49" t="s">
        <v>348</v>
      </c>
      <c r="AE52" s="49" t="s">
        <v>348</v>
      </c>
      <c r="AF52" s="49" t="s">
        <v>348</v>
      </c>
      <c r="AG52" s="49" t="s">
        <v>348</v>
      </c>
      <c r="AH52" s="49" t="s">
        <v>348</v>
      </c>
      <c r="AI52" s="49" t="s">
        <v>348</v>
      </c>
      <c r="AJ52" s="21"/>
      <c r="AL52" t="str">
        <f t="shared" ca="1" si="0"/>
        <v xml:space="preserve">    (U1)ALERT_REQ_P_OILPRE_WRN_</v>
      </c>
      <c r="AR52" s="50" t="str">
        <f t="shared" si="3"/>
        <v/>
      </c>
      <c r="AS52" s="50" t="str">
        <f t="shared" si="4"/>
        <v/>
      </c>
      <c r="AT52" s="50" t="str">
        <f t="shared" si="1"/>
        <v/>
      </c>
    </row>
    <row r="53" spans="2:46">
      <c r="B53" s="116"/>
      <c r="C53" s="35">
        <f t="shared" si="2"/>
        <v>47</v>
      </c>
      <c r="D53" s="49" t="s">
        <v>65</v>
      </c>
      <c r="E53" s="49" t="s">
        <v>65</v>
      </c>
      <c r="F53" s="49" t="s">
        <v>65</v>
      </c>
      <c r="G53" s="49" t="s">
        <v>65</v>
      </c>
      <c r="H53" s="49" t="s">
        <v>65</v>
      </c>
      <c r="I53" s="49" t="s">
        <v>65</v>
      </c>
      <c r="J53" s="49" t="s">
        <v>65</v>
      </c>
      <c r="K53" s="49" t="s">
        <v>65</v>
      </c>
      <c r="L53" s="49" t="s">
        <v>65</v>
      </c>
      <c r="M53" s="49" t="s">
        <v>65</v>
      </c>
      <c r="N53" s="49" t="s">
        <v>65</v>
      </c>
      <c r="O53" s="49" t="s">
        <v>65</v>
      </c>
      <c r="P53" s="49" t="s">
        <v>65</v>
      </c>
      <c r="Q53" s="49" t="s">
        <v>65</v>
      </c>
      <c r="R53" s="49" t="s">
        <v>65</v>
      </c>
      <c r="S53" s="49" t="s">
        <v>65</v>
      </c>
      <c r="T53" s="49" t="s">
        <v>65</v>
      </c>
      <c r="U53" s="49" t="s">
        <v>65</v>
      </c>
      <c r="V53" s="49" t="s">
        <v>65</v>
      </c>
      <c r="W53" s="49" t="s">
        <v>65</v>
      </c>
      <c r="X53" s="49" t="s">
        <v>65</v>
      </c>
      <c r="Y53" s="49" t="s">
        <v>348</v>
      </c>
      <c r="Z53" s="49" t="s">
        <v>348</v>
      </c>
      <c r="AA53" s="49" t="s">
        <v>348</v>
      </c>
      <c r="AB53" s="49" t="s">
        <v>348</v>
      </c>
      <c r="AC53" s="49" t="s">
        <v>348</v>
      </c>
      <c r="AD53" s="49" t="s">
        <v>348</v>
      </c>
      <c r="AE53" s="49" t="s">
        <v>348</v>
      </c>
      <c r="AF53" s="49" t="s">
        <v>348</v>
      </c>
      <c r="AG53" s="49" t="s">
        <v>348</v>
      </c>
      <c r="AH53" s="49" t="s">
        <v>348</v>
      </c>
      <c r="AI53" s="49" t="s">
        <v>348</v>
      </c>
      <c r="AJ53" s="21"/>
      <c r="AL53" t="str">
        <f t="shared" ca="1" si="0"/>
        <v xml:space="preserve">    (U1)ALERT_REQ_P_OILPRE_WRN_</v>
      </c>
      <c r="AR53" s="50" t="str">
        <f t="shared" si="3"/>
        <v/>
      </c>
      <c r="AS53" s="50" t="str">
        <f t="shared" si="4"/>
        <v/>
      </c>
      <c r="AT53" s="50" t="str">
        <f t="shared" si="1"/>
        <v/>
      </c>
    </row>
    <row r="54" spans="2:46">
      <c r="B54" s="116"/>
      <c r="C54" s="35">
        <f t="shared" si="2"/>
        <v>48</v>
      </c>
      <c r="D54" s="49" t="s">
        <v>65</v>
      </c>
      <c r="E54" s="49" t="s">
        <v>65</v>
      </c>
      <c r="F54" s="49" t="s">
        <v>65</v>
      </c>
      <c r="G54" s="49" t="s">
        <v>65</v>
      </c>
      <c r="H54" s="49" t="s">
        <v>65</v>
      </c>
      <c r="I54" s="49" t="s">
        <v>65</v>
      </c>
      <c r="J54" s="49" t="s">
        <v>65</v>
      </c>
      <c r="K54" s="49" t="s">
        <v>65</v>
      </c>
      <c r="L54" s="49" t="s">
        <v>65</v>
      </c>
      <c r="M54" s="49" t="s">
        <v>65</v>
      </c>
      <c r="N54" s="49" t="s">
        <v>65</v>
      </c>
      <c r="O54" s="49" t="s">
        <v>65</v>
      </c>
      <c r="P54" s="49" t="s">
        <v>65</v>
      </c>
      <c r="Q54" s="49" t="s">
        <v>65</v>
      </c>
      <c r="R54" s="49" t="s">
        <v>65</v>
      </c>
      <c r="S54" s="49" t="s">
        <v>65</v>
      </c>
      <c r="T54" s="49" t="s">
        <v>65</v>
      </c>
      <c r="U54" s="49" t="s">
        <v>65</v>
      </c>
      <c r="V54" s="49" t="s">
        <v>65</v>
      </c>
      <c r="W54" s="49" t="s">
        <v>65</v>
      </c>
      <c r="X54" s="49" t="s">
        <v>65</v>
      </c>
      <c r="Y54" s="49" t="s">
        <v>65</v>
      </c>
      <c r="Z54" s="49" t="s">
        <v>65</v>
      </c>
      <c r="AA54" s="49" t="s">
        <v>65</v>
      </c>
      <c r="AB54" s="49" t="s">
        <v>65</v>
      </c>
      <c r="AC54" s="49" t="s">
        <v>65</v>
      </c>
      <c r="AD54" s="49" t="s">
        <v>65</v>
      </c>
      <c r="AE54" s="49" t="s">
        <v>65</v>
      </c>
      <c r="AF54" s="49" t="s">
        <v>65</v>
      </c>
      <c r="AG54" s="49" t="s">
        <v>65</v>
      </c>
      <c r="AH54" s="49" t="s">
        <v>65</v>
      </c>
      <c r="AI54" s="49" t="s">
        <v>65</v>
      </c>
      <c r="AJ54" s="21"/>
      <c r="AL54" t="str">
        <f t="shared" ca="1" si="0"/>
        <v xml:space="preserve">    (U1)ALERT_REQ_P_OILPRE_WRN_</v>
      </c>
      <c r="AR54" s="50" t="str">
        <f t="shared" si="3"/>
        <v/>
      </c>
      <c r="AS54" s="50" t="str">
        <f t="shared" si="4"/>
        <v/>
      </c>
      <c r="AT54" s="50" t="str">
        <f t="shared" si="1"/>
        <v/>
      </c>
    </row>
    <row r="55" spans="2:46">
      <c r="B55" s="116"/>
      <c r="C55" s="35">
        <f t="shared" si="2"/>
        <v>49</v>
      </c>
      <c r="D55" s="49" t="s">
        <v>65</v>
      </c>
      <c r="E55" s="49" t="s">
        <v>65</v>
      </c>
      <c r="F55" s="49" t="s">
        <v>65</v>
      </c>
      <c r="G55" s="49" t="s">
        <v>65</v>
      </c>
      <c r="H55" s="49" t="s">
        <v>65</v>
      </c>
      <c r="I55" s="49" t="s">
        <v>65</v>
      </c>
      <c r="J55" s="49" t="s">
        <v>65</v>
      </c>
      <c r="K55" s="49" t="s">
        <v>65</v>
      </c>
      <c r="L55" s="49" t="s">
        <v>65</v>
      </c>
      <c r="M55" s="49" t="s">
        <v>65</v>
      </c>
      <c r="N55" s="49" t="s">
        <v>65</v>
      </c>
      <c r="O55" s="49" t="s">
        <v>65</v>
      </c>
      <c r="P55" s="49" t="s">
        <v>65</v>
      </c>
      <c r="Q55" s="49" t="s">
        <v>65</v>
      </c>
      <c r="R55" s="49" t="s">
        <v>65</v>
      </c>
      <c r="S55" s="49" t="s">
        <v>65</v>
      </c>
      <c r="T55" s="49" t="s">
        <v>65</v>
      </c>
      <c r="U55" s="49" t="s">
        <v>65</v>
      </c>
      <c r="V55" s="49" t="s">
        <v>65</v>
      </c>
      <c r="W55" s="49" t="s">
        <v>65</v>
      </c>
      <c r="X55" s="49" t="s">
        <v>65</v>
      </c>
      <c r="Y55" s="49" t="s">
        <v>65</v>
      </c>
      <c r="Z55" s="49" t="s">
        <v>65</v>
      </c>
      <c r="AA55" s="49" t="s">
        <v>65</v>
      </c>
      <c r="AB55" s="49" t="s">
        <v>65</v>
      </c>
      <c r="AC55" s="49" t="s">
        <v>65</v>
      </c>
      <c r="AD55" s="49" t="s">
        <v>65</v>
      </c>
      <c r="AE55" s="49" t="s">
        <v>65</v>
      </c>
      <c r="AF55" s="49" t="s">
        <v>65</v>
      </c>
      <c r="AG55" s="49" t="s">
        <v>65</v>
      </c>
      <c r="AH55" s="49" t="s">
        <v>65</v>
      </c>
      <c r="AI55" s="49" t="s">
        <v>65</v>
      </c>
      <c r="AJ55" s="21"/>
      <c r="AL55" t="str">
        <f t="shared" ca="1" si="0"/>
        <v xml:space="preserve">    (U1)ALERT_REQ_P_OILPRE_WRN_</v>
      </c>
      <c r="AR55" s="50" t="str">
        <f t="shared" si="3"/>
        <v/>
      </c>
      <c r="AS55" s="50" t="str">
        <f t="shared" si="4"/>
        <v/>
      </c>
      <c r="AT55" s="50" t="str">
        <f t="shared" si="1"/>
        <v/>
      </c>
    </row>
    <row r="56" spans="2:46">
      <c r="B56" s="116"/>
      <c r="C56" s="35">
        <f t="shared" si="2"/>
        <v>50</v>
      </c>
      <c r="D56" s="49" t="s">
        <v>65</v>
      </c>
      <c r="E56" s="49" t="s">
        <v>65</v>
      </c>
      <c r="F56" s="49" t="s">
        <v>65</v>
      </c>
      <c r="G56" s="49" t="s">
        <v>65</v>
      </c>
      <c r="H56" s="49" t="s">
        <v>65</v>
      </c>
      <c r="I56" s="49" t="s">
        <v>65</v>
      </c>
      <c r="J56" s="49" t="s">
        <v>65</v>
      </c>
      <c r="K56" s="49" t="s">
        <v>65</v>
      </c>
      <c r="L56" s="49" t="s">
        <v>65</v>
      </c>
      <c r="M56" s="49" t="s">
        <v>65</v>
      </c>
      <c r="N56" s="49" t="s">
        <v>65</v>
      </c>
      <c r="O56" s="49" t="s">
        <v>65</v>
      </c>
      <c r="P56" s="49" t="s">
        <v>65</v>
      </c>
      <c r="Q56" s="49" t="s">
        <v>65</v>
      </c>
      <c r="R56" s="49" t="s">
        <v>65</v>
      </c>
      <c r="S56" s="49" t="s">
        <v>65</v>
      </c>
      <c r="T56" s="49" t="s">
        <v>65</v>
      </c>
      <c r="U56" s="49" t="s">
        <v>65</v>
      </c>
      <c r="V56" s="49" t="s">
        <v>65</v>
      </c>
      <c r="W56" s="49" t="s">
        <v>65</v>
      </c>
      <c r="X56" s="49" t="s">
        <v>65</v>
      </c>
      <c r="Y56" s="49" t="s">
        <v>65</v>
      </c>
      <c r="Z56" s="49" t="s">
        <v>65</v>
      </c>
      <c r="AA56" s="49" t="s">
        <v>65</v>
      </c>
      <c r="AB56" s="49" t="s">
        <v>65</v>
      </c>
      <c r="AC56" s="49" t="s">
        <v>65</v>
      </c>
      <c r="AD56" s="49" t="s">
        <v>65</v>
      </c>
      <c r="AE56" s="49" t="s">
        <v>65</v>
      </c>
      <c r="AF56" s="49" t="s">
        <v>65</v>
      </c>
      <c r="AG56" s="49" t="s">
        <v>65</v>
      </c>
      <c r="AH56" s="49" t="s">
        <v>65</v>
      </c>
      <c r="AI56" s="49" t="s">
        <v>65</v>
      </c>
      <c r="AJ56" s="21"/>
      <c r="AL56" t="str">
        <f t="shared" ca="1" si="0"/>
        <v xml:space="preserve">    (U1)ALERT_REQ_P_OILPRE_WRN_</v>
      </c>
      <c r="AR56" s="50" t="str">
        <f t="shared" si="3"/>
        <v/>
      </c>
      <c r="AS56" s="50" t="str">
        <f t="shared" si="4"/>
        <v/>
      </c>
      <c r="AT56" s="50" t="str">
        <f t="shared" si="1"/>
        <v/>
      </c>
    </row>
    <row r="57" spans="2:46">
      <c r="B57" s="116"/>
      <c r="C57" s="35">
        <f t="shared" si="2"/>
        <v>51</v>
      </c>
      <c r="D57" s="49" t="s">
        <v>65</v>
      </c>
      <c r="E57" s="49" t="s">
        <v>65</v>
      </c>
      <c r="F57" s="49" t="s">
        <v>65</v>
      </c>
      <c r="G57" s="49" t="s">
        <v>65</v>
      </c>
      <c r="H57" s="49" t="s">
        <v>65</v>
      </c>
      <c r="I57" s="49" t="s">
        <v>65</v>
      </c>
      <c r="J57" s="49" t="s">
        <v>65</v>
      </c>
      <c r="K57" s="49" t="s">
        <v>65</v>
      </c>
      <c r="L57" s="49" t="s">
        <v>65</v>
      </c>
      <c r="M57" s="49" t="s">
        <v>65</v>
      </c>
      <c r="N57" s="49" t="s">
        <v>65</v>
      </c>
      <c r="O57" s="49" t="s">
        <v>65</v>
      </c>
      <c r="P57" s="49" t="s">
        <v>65</v>
      </c>
      <c r="Q57" s="49" t="s">
        <v>65</v>
      </c>
      <c r="R57" s="49" t="s">
        <v>65</v>
      </c>
      <c r="S57" s="49" t="s">
        <v>65</v>
      </c>
      <c r="T57" s="49" t="s">
        <v>65</v>
      </c>
      <c r="U57" s="49" t="s">
        <v>65</v>
      </c>
      <c r="V57" s="49" t="s">
        <v>65</v>
      </c>
      <c r="W57" s="49" t="s">
        <v>65</v>
      </c>
      <c r="X57" s="49" t="s">
        <v>65</v>
      </c>
      <c r="Y57" s="49" t="s">
        <v>65</v>
      </c>
      <c r="Z57" s="49" t="s">
        <v>65</v>
      </c>
      <c r="AA57" s="49" t="s">
        <v>65</v>
      </c>
      <c r="AB57" s="49" t="s">
        <v>65</v>
      </c>
      <c r="AC57" s="49" t="s">
        <v>65</v>
      </c>
      <c r="AD57" s="49" t="s">
        <v>65</v>
      </c>
      <c r="AE57" s="49" t="s">
        <v>65</v>
      </c>
      <c r="AF57" s="49" t="s">
        <v>65</v>
      </c>
      <c r="AG57" s="49" t="s">
        <v>65</v>
      </c>
      <c r="AH57" s="49" t="s">
        <v>65</v>
      </c>
      <c r="AI57" s="49" t="s">
        <v>65</v>
      </c>
      <c r="AJ57" s="21"/>
      <c r="AL57" t="str">
        <f t="shared" ca="1" si="0"/>
        <v xml:space="preserve">    (U1)ALERT_REQ_P_OILPRE_WRN_</v>
      </c>
      <c r="AR57" s="50" t="str">
        <f t="shared" si="3"/>
        <v/>
      </c>
      <c r="AS57" s="50" t="str">
        <f t="shared" si="4"/>
        <v/>
      </c>
      <c r="AT57" s="50" t="str">
        <f t="shared" si="1"/>
        <v/>
      </c>
    </row>
    <row r="58" spans="2:46">
      <c r="B58" s="116"/>
      <c r="C58" s="35">
        <f t="shared" si="2"/>
        <v>52</v>
      </c>
      <c r="D58" s="49" t="s">
        <v>65</v>
      </c>
      <c r="E58" s="49" t="s">
        <v>65</v>
      </c>
      <c r="F58" s="49" t="s">
        <v>65</v>
      </c>
      <c r="G58" s="49" t="s">
        <v>65</v>
      </c>
      <c r="H58" s="49" t="s">
        <v>65</v>
      </c>
      <c r="I58" s="49" t="s">
        <v>65</v>
      </c>
      <c r="J58" s="49" t="s">
        <v>65</v>
      </c>
      <c r="K58" s="49" t="s">
        <v>65</v>
      </c>
      <c r="L58" s="49" t="s">
        <v>65</v>
      </c>
      <c r="M58" s="49" t="s">
        <v>65</v>
      </c>
      <c r="N58" s="49" t="s">
        <v>65</v>
      </c>
      <c r="O58" s="49" t="s">
        <v>65</v>
      </c>
      <c r="P58" s="49" t="s">
        <v>65</v>
      </c>
      <c r="Q58" s="49" t="s">
        <v>65</v>
      </c>
      <c r="R58" s="49" t="s">
        <v>65</v>
      </c>
      <c r="S58" s="49" t="s">
        <v>65</v>
      </c>
      <c r="T58" s="49" t="s">
        <v>65</v>
      </c>
      <c r="U58" s="49" t="s">
        <v>65</v>
      </c>
      <c r="V58" s="49" t="s">
        <v>65</v>
      </c>
      <c r="W58" s="49" t="s">
        <v>65</v>
      </c>
      <c r="X58" s="49" t="s">
        <v>65</v>
      </c>
      <c r="Y58" s="49" t="s">
        <v>65</v>
      </c>
      <c r="Z58" s="49" t="s">
        <v>65</v>
      </c>
      <c r="AA58" s="49" t="s">
        <v>65</v>
      </c>
      <c r="AB58" s="49" t="s">
        <v>65</v>
      </c>
      <c r="AC58" s="49" t="s">
        <v>65</v>
      </c>
      <c r="AD58" s="49" t="s">
        <v>65</v>
      </c>
      <c r="AE58" s="49" t="s">
        <v>65</v>
      </c>
      <c r="AF58" s="49" t="s">
        <v>65</v>
      </c>
      <c r="AG58" s="49" t="s">
        <v>65</v>
      </c>
      <c r="AH58" s="49" t="s">
        <v>65</v>
      </c>
      <c r="AI58" s="49" t="s">
        <v>65</v>
      </c>
      <c r="AJ58" s="21"/>
      <c r="AL58" t="str">
        <f t="shared" ca="1" si="0"/>
        <v xml:space="preserve">    (U1)ALERT_REQ_P_OILPRE_WRN_</v>
      </c>
      <c r="AR58" s="50" t="str">
        <f t="shared" si="3"/>
        <v/>
      </c>
      <c r="AS58" s="50" t="str">
        <f t="shared" si="4"/>
        <v/>
      </c>
      <c r="AT58" s="50" t="str">
        <f t="shared" si="1"/>
        <v/>
      </c>
    </row>
    <row r="59" spans="2:46">
      <c r="B59" s="116"/>
      <c r="C59" s="35">
        <f t="shared" si="2"/>
        <v>53</v>
      </c>
      <c r="D59" s="49" t="s">
        <v>65</v>
      </c>
      <c r="E59" s="49" t="s">
        <v>65</v>
      </c>
      <c r="F59" s="49" t="s">
        <v>65</v>
      </c>
      <c r="G59" s="49" t="s">
        <v>65</v>
      </c>
      <c r="H59" s="49" t="s">
        <v>65</v>
      </c>
      <c r="I59" s="49" t="s">
        <v>65</v>
      </c>
      <c r="J59" s="49" t="s">
        <v>65</v>
      </c>
      <c r="K59" s="49" t="s">
        <v>65</v>
      </c>
      <c r="L59" s="49" t="s">
        <v>65</v>
      </c>
      <c r="M59" s="49" t="s">
        <v>65</v>
      </c>
      <c r="N59" s="49" t="s">
        <v>65</v>
      </c>
      <c r="O59" s="49" t="s">
        <v>65</v>
      </c>
      <c r="P59" s="49" t="s">
        <v>65</v>
      </c>
      <c r="Q59" s="49" t="s">
        <v>65</v>
      </c>
      <c r="R59" s="49" t="s">
        <v>65</v>
      </c>
      <c r="S59" s="49" t="s">
        <v>65</v>
      </c>
      <c r="T59" s="49" t="s">
        <v>65</v>
      </c>
      <c r="U59" s="49" t="s">
        <v>65</v>
      </c>
      <c r="V59" s="49" t="s">
        <v>65</v>
      </c>
      <c r="W59" s="49" t="s">
        <v>65</v>
      </c>
      <c r="X59" s="49" t="s">
        <v>65</v>
      </c>
      <c r="Y59" s="49" t="s">
        <v>65</v>
      </c>
      <c r="Z59" s="49" t="s">
        <v>65</v>
      </c>
      <c r="AA59" s="49" t="s">
        <v>65</v>
      </c>
      <c r="AB59" s="49" t="s">
        <v>65</v>
      </c>
      <c r="AC59" s="49" t="s">
        <v>65</v>
      </c>
      <c r="AD59" s="49" t="s">
        <v>65</v>
      </c>
      <c r="AE59" s="49" t="s">
        <v>65</v>
      </c>
      <c r="AF59" s="49" t="s">
        <v>65</v>
      </c>
      <c r="AG59" s="49" t="s">
        <v>65</v>
      </c>
      <c r="AH59" s="49" t="s">
        <v>65</v>
      </c>
      <c r="AI59" s="49" t="s">
        <v>65</v>
      </c>
      <c r="AJ59" s="21"/>
      <c r="AL59" t="str">
        <f t="shared" ca="1" si="0"/>
        <v xml:space="preserve">    (U1)ALERT_REQ_P_OILPRE_WRN_</v>
      </c>
      <c r="AR59" s="50" t="str">
        <f t="shared" si="3"/>
        <v/>
      </c>
      <c r="AS59" s="50" t="str">
        <f t="shared" si="4"/>
        <v/>
      </c>
      <c r="AT59" s="50" t="str">
        <f t="shared" si="1"/>
        <v/>
      </c>
    </row>
    <row r="60" spans="2:46">
      <c r="B60" s="116"/>
      <c r="C60" s="35">
        <f t="shared" si="2"/>
        <v>54</v>
      </c>
      <c r="D60" s="49" t="s">
        <v>65</v>
      </c>
      <c r="E60" s="49" t="s">
        <v>65</v>
      </c>
      <c r="F60" s="49" t="s">
        <v>65</v>
      </c>
      <c r="G60" s="49" t="s">
        <v>65</v>
      </c>
      <c r="H60" s="49" t="s">
        <v>65</v>
      </c>
      <c r="I60" s="49" t="s">
        <v>65</v>
      </c>
      <c r="J60" s="49" t="s">
        <v>65</v>
      </c>
      <c r="K60" s="49" t="s">
        <v>65</v>
      </c>
      <c r="L60" s="49" t="s">
        <v>65</v>
      </c>
      <c r="M60" s="49" t="s">
        <v>65</v>
      </c>
      <c r="N60" s="49" t="s">
        <v>65</v>
      </c>
      <c r="O60" s="49" t="s">
        <v>65</v>
      </c>
      <c r="P60" s="49" t="s">
        <v>65</v>
      </c>
      <c r="Q60" s="49" t="s">
        <v>65</v>
      </c>
      <c r="R60" s="49" t="s">
        <v>65</v>
      </c>
      <c r="S60" s="49" t="s">
        <v>65</v>
      </c>
      <c r="T60" s="49" t="s">
        <v>65</v>
      </c>
      <c r="U60" s="49" t="s">
        <v>65</v>
      </c>
      <c r="V60" s="49" t="s">
        <v>65</v>
      </c>
      <c r="W60" s="49" t="s">
        <v>65</v>
      </c>
      <c r="X60" s="49" t="s">
        <v>65</v>
      </c>
      <c r="Y60" s="49" t="s">
        <v>65</v>
      </c>
      <c r="Z60" s="49" t="s">
        <v>65</v>
      </c>
      <c r="AA60" s="49" t="s">
        <v>65</v>
      </c>
      <c r="AB60" s="49" t="s">
        <v>65</v>
      </c>
      <c r="AC60" s="49" t="s">
        <v>65</v>
      </c>
      <c r="AD60" s="49" t="s">
        <v>65</v>
      </c>
      <c r="AE60" s="49" t="s">
        <v>65</v>
      </c>
      <c r="AF60" s="49" t="s">
        <v>65</v>
      </c>
      <c r="AG60" s="49" t="s">
        <v>65</v>
      </c>
      <c r="AH60" s="49" t="s">
        <v>65</v>
      </c>
      <c r="AI60" s="49" t="s">
        <v>65</v>
      </c>
      <c r="AJ60" s="21"/>
      <c r="AL60" t="str">
        <f t="shared" ca="1" si="0"/>
        <v xml:space="preserve">    (U1)ALERT_REQ_P_OILPRE_WRN_</v>
      </c>
      <c r="AR60" s="50" t="str">
        <f t="shared" si="3"/>
        <v/>
      </c>
      <c r="AS60" s="50" t="str">
        <f t="shared" si="4"/>
        <v/>
      </c>
      <c r="AT60" s="50" t="str">
        <f t="shared" si="1"/>
        <v/>
      </c>
    </row>
    <row r="61" spans="2:46">
      <c r="B61" s="116"/>
      <c r="C61" s="35">
        <f t="shared" si="2"/>
        <v>55</v>
      </c>
      <c r="D61" s="49" t="s">
        <v>65</v>
      </c>
      <c r="E61" s="49" t="s">
        <v>65</v>
      </c>
      <c r="F61" s="49" t="s">
        <v>65</v>
      </c>
      <c r="G61" s="49" t="s">
        <v>65</v>
      </c>
      <c r="H61" s="49" t="s">
        <v>65</v>
      </c>
      <c r="I61" s="49" t="s">
        <v>65</v>
      </c>
      <c r="J61" s="49" t="s">
        <v>65</v>
      </c>
      <c r="K61" s="49" t="s">
        <v>65</v>
      </c>
      <c r="L61" s="49" t="s">
        <v>65</v>
      </c>
      <c r="M61" s="49" t="s">
        <v>65</v>
      </c>
      <c r="N61" s="49" t="s">
        <v>65</v>
      </c>
      <c r="O61" s="49" t="s">
        <v>65</v>
      </c>
      <c r="P61" s="49" t="s">
        <v>65</v>
      </c>
      <c r="Q61" s="49" t="s">
        <v>65</v>
      </c>
      <c r="R61" s="49" t="s">
        <v>65</v>
      </c>
      <c r="S61" s="49" t="s">
        <v>65</v>
      </c>
      <c r="T61" s="49" t="s">
        <v>65</v>
      </c>
      <c r="U61" s="49" t="s">
        <v>65</v>
      </c>
      <c r="V61" s="49" t="s">
        <v>65</v>
      </c>
      <c r="W61" s="49" t="s">
        <v>65</v>
      </c>
      <c r="X61" s="49" t="s">
        <v>65</v>
      </c>
      <c r="Y61" s="49" t="s">
        <v>65</v>
      </c>
      <c r="Z61" s="49" t="s">
        <v>65</v>
      </c>
      <c r="AA61" s="49" t="s">
        <v>65</v>
      </c>
      <c r="AB61" s="49" t="s">
        <v>65</v>
      </c>
      <c r="AC61" s="49" t="s">
        <v>65</v>
      </c>
      <c r="AD61" s="49" t="s">
        <v>65</v>
      </c>
      <c r="AE61" s="49" t="s">
        <v>65</v>
      </c>
      <c r="AF61" s="49" t="s">
        <v>65</v>
      </c>
      <c r="AG61" s="49" t="s">
        <v>65</v>
      </c>
      <c r="AH61" s="49" t="s">
        <v>65</v>
      </c>
      <c r="AI61" s="49" t="s">
        <v>65</v>
      </c>
      <c r="AJ61" s="21"/>
      <c r="AL61" t="str">
        <f t="shared" ca="1" si="0"/>
        <v xml:space="preserve">    (U1)ALERT_REQ_P_OILPRE_WRN_</v>
      </c>
      <c r="AR61" s="50" t="str">
        <f t="shared" si="3"/>
        <v/>
      </c>
      <c r="AS61" s="50" t="str">
        <f t="shared" si="4"/>
        <v/>
      </c>
      <c r="AT61" s="50" t="str">
        <f t="shared" si="1"/>
        <v/>
      </c>
    </row>
    <row r="62" spans="2:46">
      <c r="B62" s="116"/>
      <c r="C62" s="35">
        <f t="shared" si="2"/>
        <v>56</v>
      </c>
      <c r="D62" s="49" t="s">
        <v>65</v>
      </c>
      <c r="E62" s="49" t="s">
        <v>65</v>
      </c>
      <c r="F62" s="49" t="s">
        <v>65</v>
      </c>
      <c r="G62" s="49" t="s">
        <v>65</v>
      </c>
      <c r="H62" s="49" t="s">
        <v>65</v>
      </c>
      <c r="I62" s="49" t="s">
        <v>65</v>
      </c>
      <c r="J62" s="49" t="s">
        <v>65</v>
      </c>
      <c r="K62" s="49" t="s">
        <v>65</v>
      </c>
      <c r="L62" s="49" t="s">
        <v>65</v>
      </c>
      <c r="M62" s="49" t="s">
        <v>65</v>
      </c>
      <c r="N62" s="49" t="s">
        <v>65</v>
      </c>
      <c r="O62" s="49" t="s">
        <v>65</v>
      </c>
      <c r="P62" s="49" t="s">
        <v>65</v>
      </c>
      <c r="Q62" s="49" t="s">
        <v>65</v>
      </c>
      <c r="R62" s="49" t="s">
        <v>65</v>
      </c>
      <c r="S62" s="49" t="s">
        <v>65</v>
      </c>
      <c r="T62" s="49" t="s">
        <v>65</v>
      </c>
      <c r="U62" s="49" t="s">
        <v>65</v>
      </c>
      <c r="V62" s="49" t="s">
        <v>65</v>
      </c>
      <c r="W62" s="49" t="s">
        <v>65</v>
      </c>
      <c r="X62" s="49" t="s">
        <v>65</v>
      </c>
      <c r="Y62" s="49" t="s">
        <v>65</v>
      </c>
      <c r="Z62" s="49" t="s">
        <v>65</v>
      </c>
      <c r="AA62" s="49" t="s">
        <v>65</v>
      </c>
      <c r="AB62" s="49" t="s">
        <v>65</v>
      </c>
      <c r="AC62" s="49" t="s">
        <v>65</v>
      </c>
      <c r="AD62" s="49" t="s">
        <v>65</v>
      </c>
      <c r="AE62" s="49" t="s">
        <v>65</v>
      </c>
      <c r="AF62" s="49" t="s">
        <v>65</v>
      </c>
      <c r="AG62" s="49" t="s">
        <v>65</v>
      </c>
      <c r="AH62" s="49" t="s">
        <v>65</v>
      </c>
      <c r="AI62" s="49" t="s">
        <v>65</v>
      </c>
      <c r="AJ62" s="21"/>
      <c r="AL62" t="str">
        <f t="shared" ca="1" si="0"/>
        <v xml:space="preserve">    (U1)ALERT_REQ_P_OILPRE_WRN_</v>
      </c>
      <c r="AR62" s="50" t="str">
        <f t="shared" si="3"/>
        <v/>
      </c>
      <c r="AS62" s="50" t="str">
        <f t="shared" si="4"/>
        <v/>
      </c>
      <c r="AT62" s="50" t="str">
        <f t="shared" si="1"/>
        <v/>
      </c>
    </row>
    <row r="63" spans="2:46">
      <c r="B63" s="116"/>
      <c r="C63" s="35">
        <f t="shared" si="2"/>
        <v>57</v>
      </c>
      <c r="D63" s="49" t="s">
        <v>65</v>
      </c>
      <c r="E63" s="49" t="s">
        <v>65</v>
      </c>
      <c r="F63" s="49" t="s">
        <v>65</v>
      </c>
      <c r="G63" s="49" t="s">
        <v>65</v>
      </c>
      <c r="H63" s="49" t="s">
        <v>65</v>
      </c>
      <c r="I63" s="49" t="s">
        <v>65</v>
      </c>
      <c r="J63" s="49" t="s">
        <v>65</v>
      </c>
      <c r="K63" s="49" t="s">
        <v>65</v>
      </c>
      <c r="L63" s="49" t="s">
        <v>65</v>
      </c>
      <c r="M63" s="49" t="s">
        <v>65</v>
      </c>
      <c r="N63" s="49" t="s">
        <v>65</v>
      </c>
      <c r="O63" s="49" t="s">
        <v>65</v>
      </c>
      <c r="P63" s="49" t="s">
        <v>65</v>
      </c>
      <c r="Q63" s="49" t="s">
        <v>65</v>
      </c>
      <c r="R63" s="49" t="s">
        <v>65</v>
      </c>
      <c r="S63" s="49" t="s">
        <v>65</v>
      </c>
      <c r="T63" s="49" t="s">
        <v>65</v>
      </c>
      <c r="U63" s="49" t="s">
        <v>65</v>
      </c>
      <c r="V63" s="49" t="s">
        <v>65</v>
      </c>
      <c r="W63" s="49" t="s">
        <v>65</v>
      </c>
      <c r="X63" s="49" t="s">
        <v>65</v>
      </c>
      <c r="Y63" s="49" t="s">
        <v>65</v>
      </c>
      <c r="Z63" s="49" t="s">
        <v>65</v>
      </c>
      <c r="AA63" s="49" t="s">
        <v>65</v>
      </c>
      <c r="AB63" s="49" t="s">
        <v>65</v>
      </c>
      <c r="AC63" s="49" t="s">
        <v>65</v>
      </c>
      <c r="AD63" s="49" t="s">
        <v>65</v>
      </c>
      <c r="AE63" s="49" t="s">
        <v>65</v>
      </c>
      <c r="AF63" s="49" t="s">
        <v>65</v>
      </c>
      <c r="AG63" s="49" t="s">
        <v>65</v>
      </c>
      <c r="AH63" s="49" t="s">
        <v>65</v>
      </c>
      <c r="AI63" s="49" t="s">
        <v>65</v>
      </c>
      <c r="AJ63" s="21"/>
      <c r="AL63" t="str">
        <f t="shared" ca="1" si="0"/>
        <v xml:space="preserve">    (U1)ALERT_REQ_P_OILPRE_WRN_</v>
      </c>
      <c r="AR63" s="50" t="str">
        <f t="shared" si="3"/>
        <v/>
      </c>
      <c r="AS63" s="50" t="str">
        <f t="shared" si="4"/>
        <v/>
      </c>
      <c r="AT63" s="50" t="str">
        <f t="shared" si="1"/>
        <v/>
      </c>
    </row>
    <row r="64" spans="2:46">
      <c r="B64" s="116"/>
      <c r="C64" s="35">
        <f t="shared" si="2"/>
        <v>58</v>
      </c>
      <c r="D64" s="49" t="s">
        <v>65</v>
      </c>
      <c r="E64" s="49" t="s">
        <v>65</v>
      </c>
      <c r="F64" s="49" t="s">
        <v>65</v>
      </c>
      <c r="G64" s="49" t="s">
        <v>65</v>
      </c>
      <c r="H64" s="49" t="s">
        <v>65</v>
      </c>
      <c r="I64" s="49" t="s">
        <v>65</v>
      </c>
      <c r="J64" s="49" t="s">
        <v>65</v>
      </c>
      <c r="K64" s="49" t="s">
        <v>65</v>
      </c>
      <c r="L64" s="49" t="s">
        <v>65</v>
      </c>
      <c r="M64" s="49" t="s">
        <v>65</v>
      </c>
      <c r="N64" s="49" t="s">
        <v>65</v>
      </c>
      <c r="O64" s="49" t="s">
        <v>65</v>
      </c>
      <c r="P64" s="49" t="s">
        <v>65</v>
      </c>
      <c r="Q64" s="49" t="s">
        <v>65</v>
      </c>
      <c r="R64" s="49" t="s">
        <v>65</v>
      </c>
      <c r="S64" s="49" t="s">
        <v>65</v>
      </c>
      <c r="T64" s="49" t="s">
        <v>65</v>
      </c>
      <c r="U64" s="49" t="s">
        <v>65</v>
      </c>
      <c r="V64" s="49" t="s">
        <v>65</v>
      </c>
      <c r="W64" s="49" t="s">
        <v>65</v>
      </c>
      <c r="X64" s="49" t="s">
        <v>65</v>
      </c>
      <c r="Y64" s="49" t="s">
        <v>65</v>
      </c>
      <c r="Z64" s="49" t="s">
        <v>65</v>
      </c>
      <c r="AA64" s="49" t="s">
        <v>65</v>
      </c>
      <c r="AB64" s="49" t="s">
        <v>65</v>
      </c>
      <c r="AC64" s="49" t="s">
        <v>65</v>
      </c>
      <c r="AD64" s="49" t="s">
        <v>65</v>
      </c>
      <c r="AE64" s="49" t="s">
        <v>65</v>
      </c>
      <c r="AF64" s="49" t="s">
        <v>65</v>
      </c>
      <c r="AG64" s="49" t="s">
        <v>65</v>
      </c>
      <c r="AH64" s="49" t="s">
        <v>65</v>
      </c>
      <c r="AI64" s="49" t="s">
        <v>65</v>
      </c>
      <c r="AJ64" s="21"/>
      <c r="AL64" t="str">
        <f t="shared" ca="1" si="0"/>
        <v xml:space="preserve">    (U1)ALERT_REQ_P_OILPRE_WRN_</v>
      </c>
      <c r="AR64" s="50" t="str">
        <f t="shared" si="3"/>
        <v/>
      </c>
      <c r="AS64" s="50" t="str">
        <f t="shared" si="4"/>
        <v/>
      </c>
      <c r="AT64" s="50" t="str">
        <f t="shared" si="1"/>
        <v/>
      </c>
    </row>
    <row r="65" spans="1:46">
      <c r="B65" s="116"/>
      <c r="C65" s="35">
        <f t="shared" si="2"/>
        <v>59</v>
      </c>
      <c r="D65" s="49" t="s">
        <v>65</v>
      </c>
      <c r="E65" s="49" t="s">
        <v>65</v>
      </c>
      <c r="F65" s="49" t="s">
        <v>65</v>
      </c>
      <c r="G65" s="49" t="s">
        <v>65</v>
      </c>
      <c r="H65" s="49" t="s">
        <v>65</v>
      </c>
      <c r="I65" s="49" t="s">
        <v>65</v>
      </c>
      <c r="J65" s="49" t="s">
        <v>65</v>
      </c>
      <c r="K65" s="49" t="s">
        <v>65</v>
      </c>
      <c r="L65" s="49" t="s">
        <v>65</v>
      </c>
      <c r="M65" s="49" t="s">
        <v>65</v>
      </c>
      <c r="N65" s="49" t="s">
        <v>65</v>
      </c>
      <c r="O65" s="49" t="s">
        <v>65</v>
      </c>
      <c r="P65" s="49" t="s">
        <v>65</v>
      </c>
      <c r="Q65" s="49" t="s">
        <v>65</v>
      </c>
      <c r="R65" s="49" t="s">
        <v>65</v>
      </c>
      <c r="S65" s="49" t="s">
        <v>65</v>
      </c>
      <c r="T65" s="49" t="s">
        <v>65</v>
      </c>
      <c r="U65" s="49" t="s">
        <v>65</v>
      </c>
      <c r="V65" s="49" t="s">
        <v>65</v>
      </c>
      <c r="W65" s="49" t="s">
        <v>65</v>
      </c>
      <c r="X65" s="49" t="s">
        <v>65</v>
      </c>
      <c r="Y65" s="49" t="s">
        <v>65</v>
      </c>
      <c r="Z65" s="49" t="s">
        <v>65</v>
      </c>
      <c r="AA65" s="49" t="s">
        <v>65</v>
      </c>
      <c r="AB65" s="49" t="s">
        <v>65</v>
      </c>
      <c r="AC65" s="49" t="s">
        <v>65</v>
      </c>
      <c r="AD65" s="49" t="s">
        <v>65</v>
      </c>
      <c r="AE65" s="49" t="s">
        <v>65</v>
      </c>
      <c r="AF65" s="49" t="s">
        <v>65</v>
      </c>
      <c r="AG65" s="49" t="s">
        <v>65</v>
      </c>
      <c r="AH65" s="49" t="s">
        <v>65</v>
      </c>
      <c r="AI65" s="49" t="s">
        <v>65</v>
      </c>
      <c r="AJ65" s="21"/>
      <c r="AL65" t="str">
        <f t="shared" ca="1" si="0"/>
        <v xml:space="preserve">    (U1)ALERT_REQ_P_OILPRE_WRN_</v>
      </c>
      <c r="AR65" s="50" t="str">
        <f t="shared" si="3"/>
        <v/>
      </c>
      <c r="AS65" s="50" t="str">
        <f t="shared" si="4"/>
        <v/>
      </c>
      <c r="AT65" s="50" t="str">
        <f t="shared" si="1"/>
        <v/>
      </c>
    </row>
    <row r="66" spans="1:46">
      <c r="B66" s="116"/>
      <c r="C66" s="35">
        <f t="shared" si="2"/>
        <v>60</v>
      </c>
      <c r="D66" s="49" t="s">
        <v>65</v>
      </c>
      <c r="E66" s="49" t="s">
        <v>65</v>
      </c>
      <c r="F66" s="49" t="s">
        <v>65</v>
      </c>
      <c r="G66" s="49" t="s">
        <v>65</v>
      </c>
      <c r="H66" s="49" t="s">
        <v>65</v>
      </c>
      <c r="I66" s="49" t="s">
        <v>65</v>
      </c>
      <c r="J66" s="49" t="s">
        <v>65</v>
      </c>
      <c r="K66" s="49" t="s">
        <v>65</v>
      </c>
      <c r="L66" s="49" t="s">
        <v>65</v>
      </c>
      <c r="M66" s="49" t="s">
        <v>65</v>
      </c>
      <c r="N66" s="49" t="s">
        <v>65</v>
      </c>
      <c r="O66" s="49" t="s">
        <v>65</v>
      </c>
      <c r="P66" s="49" t="s">
        <v>65</v>
      </c>
      <c r="Q66" s="49" t="s">
        <v>65</v>
      </c>
      <c r="R66" s="49" t="s">
        <v>65</v>
      </c>
      <c r="S66" s="49" t="s">
        <v>65</v>
      </c>
      <c r="T66" s="49" t="s">
        <v>65</v>
      </c>
      <c r="U66" s="49" t="s">
        <v>65</v>
      </c>
      <c r="V66" s="49" t="s">
        <v>65</v>
      </c>
      <c r="W66" s="49" t="s">
        <v>65</v>
      </c>
      <c r="X66" s="49" t="s">
        <v>65</v>
      </c>
      <c r="Y66" s="49" t="s">
        <v>65</v>
      </c>
      <c r="Z66" s="49" t="s">
        <v>65</v>
      </c>
      <c r="AA66" s="49" t="s">
        <v>65</v>
      </c>
      <c r="AB66" s="49" t="s">
        <v>65</v>
      </c>
      <c r="AC66" s="49" t="s">
        <v>65</v>
      </c>
      <c r="AD66" s="49" t="s">
        <v>65</v>
      </c>
      <c r="AE66" s="49" t="s">
        <v>65</v>
      </c>
      <c r="AF66" s="49" t="s">
        <v>65</v>
      </c>
      <c r="AG66" s="49" t="s">
        <v>65</v>
      </c>
      <c r="AH66" s="49" t="s">
        <v>65</v>
      </c>
      <c r="AI66" s="49" t="s">
        <v>65</v>
      </c>
      <c r="AJ66" s="21"/>
      <c r="AL66" t="str">
        <f t="shared" ca="1" si="0"/>
        <v xml:space="preserve">    (U1)ALERT_REQ_P_OILPRE_WRN_</v>
      </c>
      <c r="AR66" s="50" t="str">
        <f t="shared" si="3"/>
        <v/>
      </c>
      <c r="AS66" s="50" t="str">
        <f t="shared" si="4"/>
        <v/>
      </c>
      <c r="AT66" s="50" t="str">
        <f t="shared" si="1"/>
        <v/>
      </c>
    </row>
    <row r="67" spans="1:46">
      <c r="B67" s="116"/>
      <c r="C67" s="35">
        <f t="shared" si="2"/>
        <v>61</v>
      </c>
      <c r="D67" s="49" t="s">
        <v>65</v>
      </c>
      <c r="E67" s="49" t="s">
        <v>65</v>
      </c>
      <c r="F67" s="49" t="s">
        <v>65</v>
      </c>
      <c r="G67" s="49" t="s">
        <v>65</v>
      </c>
      <c r="H67" s="49" t="s">
        <v>65</v>
      </c>
      <c r="I67" s="49" t="s">
        <v>65</v>
      </c>
      <c r="J67" s="49" t="s">
        <v>65</v>
      </c>
      <c r="K67" s="49" t="s">
        <v>65</v>
      </c>
      <c r="L67" s="49" t="s">
        <v>65</v>
      </c>
      <c r="M67" s="49" t="s">
        <v>65</v>
      </c>
      <c r="N67" s="49" t="s">
        <v>65</v>
      </c>
      <c r="O67" s="49" t="s">
        <v>65</v>
      </c>
      <c r="P67" s="49" t="s">
        <v>65</v>
      </c>
      <c r="Q67" s="49" t="s">
        <v>65</v>
      </c>
      <c r="R67" s="49" t="s">
        <v>65</v>
      </c>
      <c r="S67" s="49" t="s">
        <v>65</v>
      </c>
      <c r="T67" s="49" t="s">
        <v>65</v>
      </c>
      <c r="U67" s="49" t="s">
        <v>65</v>
      </c>
      <c r="V67" s="49" t="s">
        <v>65</v>
      </c>
      <c r="W67" s="49" t="s">
        <v>65</v>
      </c>
      <c r="X67" s="49" t="s">
        <v>65</v>
      </c>
      <c r="Y67" s="49" t="s">
        <v>65</v>
      </c>
      <c r="Z67" s="49" t="s">
        <v>65</v>
      </c>
      <c r="AA67" s="49" t="s">
        <v>65</v>
      </c>
      <c r="AB67" s="49" t="s">
        <v>65</v>
      </c>
      <c r="AC67" s="49" t="s">
        <v>65</v>
      </c>
      <c r="AD67" s="49" t="s">
        <v>65</v>
      </c>
      <c r="AE67" s="49" t="s">
        <v>65</v>
      </c>
      <c r="AF67" s="49" t="s">
        <v>65</v>
      </c>
      <c r="AG67" s="49" t="s">
        <v>65</v>
      </c>
      <c r="AH67" s="49" t="s">
        <v>65</v>
      </c>
      <c r="AI67" s="49" t="s">
        <v>65</v>
      </c>
      <c r="AJ67" s="21"/>
      <c r="AL67" t="str">
        <f t="shared" ca="1" si="0"/>
        <v xml:space="preserve">    (U1)ALERT_REQ_P_OILPRE_WRN_</v>
      </c>
      <c r="AR67" s="50" t="str">
        <f t="shared" si="3"/>
        <v/>
      </c>
      <c r="AS67" s="50" t="str">
        <f t="shared" si="4"/>
        <v/>
      </c>
      <c r="AT67" s="50" t="str">
        <f t="shared" si="1"/>
        <v/>
      </c>
    </row>
    <row r="68" spans="1:46">
      <c r="B68" s="116"/>
      <c r="C68" s="35">
        <f t="shared" si="2"/>
        <v>62</v>
      </c>
      <c r="D68" s="49" t="s">
        <v>65</v>
      </c>
      <c r="E68" s="49" t="s">
        <v>65</v>
      </c>
      <c r="F68" s="49" t="s">
        <v>65</v>
      </c>
      <c r="G68" s="49" t="s">
        <v>65</v>
      </c>
      <c r="H68" s="49" t="s">
        <v>65</v>
      </c>
      <c r="I68" s="49" t="s">
        <v>65</v>
      </c>
      <c r="J68" s="49" t="s">
        <v>65</v>
      </c>
      <c r="K68" s="49" t="s">
        <v>65</v>
      </c>
      <c r="L68" s="49" t="s">
        <v>65</v>
      </c>
      <c r="M68" s="49" t="s">
        <v>65</v>
      </c>
      <c r="N68" s="49" t="s">
        <v>65</v>
      </c>
      <c r="O68" s="49" t="s">
        <v>65</v>
      </c>
      <c r="P68" s="49" t="s">
        <v>65</v>
      </c>
      <c r="Q68" s="49" t="s">
        <v>65</v>
      </c>
      <c r="R68" s="49" t="s">
        <v>65</v>
      </c>
      <c r="S68" s="49" t="s">
        <v>65</v>
      </c>
      <c r="T68" s="49" t="s">
        <v>65</v>
      </c>
      <c r="U68" s="49" t="s">
        <v>65</v>
      </c>
      <c r="V68" s="49" t="s">
        <v>65</v>
      </c>
      <c r="W68" s="49" t="s">
        <v>65</v>
      </c>
      <c r="X68" s="49" t="s">
        <v>65</v>
      </c>
      <c r="Y68" s="49" t="s">
        <v>65</v>
      </c>
      <c r="Z68" s="49" t="s">
        <v>65</v>
      </c>
      <c r="AA68" s="49" t="s">
        <v>65</v>
      </c>
      <c r="AB68" s="49" t="s">
        <v>65</v>
      </c>
      <c r="AC68" s="49" t="s">
        <v>65</v>
      </c>
      <c r="AD68" s="49" t="s">
        <v>65</v>
      </c>
      <c r="AE68" s="49" t="s">
        <v>65</v>
      </c>
      <c r="AF68" s="49" t="s">
        <v>65</v>
      </c>
      <c r="AG68" s="49" t="s">
        <v>65</v>
      </c>
      <c r="AH68" s="49" t="s">
        <v>65</v>
      </c>
      <c r="AI68" s="49" t="s">
        <v>65</v>
      </c>
      <c r="AJ68" s="21"/>
      <c r="AL68" t="str">
        <f t="shared" ca="1" si="0"/>
        <v xml:space="preserve">    (U1)ALERT_REQ_P_OILPRE_WRN_</v>
      </c>
      <c r="AR68" s="50" t="str">
        <f t="shared" si="3"/>
        <v/>
      </c>
      <c r="AS68" s="50" t="str">
        <f t="shared" si="4"/>
        <v/>
      </c>
      <c r="AT68" s="50" t="str">
        <f t="shared" si="1"/>
        <v/>
      </c>
    </row>
    <row r="69" spans="1:46">
      <c r="B69" s="117"/>
      <c r="C69" s="35">
        <f t="shared" si="2"/>
        <v>63</v>
      </c>
      <c r="D69" s="49" t="s">
        <v>65</v>
      </c>
      <c r="E69" s="49" t="s">
        <v>65</v>
      </c>
      <c r="F69" s="49" t="s">
        <v>65</v>
      </c>
      <c r="G69" s="49" t="s">
        <v>65</v>
      </c>
      <c r="H69" s="49" t="s">
        <v>65</v>
      </c>
      <c r="I69" s="49" t="s">
        <v>65</v>
      </c>
      <c r="J69" s="49" t="s">
        <v>65</v>
      </c>
      <c r="K69" s="49" t="s">
        <v>65</v>
      </c>
      <c r="L69" s="49" t="s">
        <v>65</v>
      </c>
      <c r="M69" s="49" t="s">
        <v>65</v>
      </c>
      <c r="N69" s="49" t="s">
        <v>65</v>
      </c>
      <c r="O69" s="49" t="s">
        <v>65</v>
      </c>
      <c r="P69" s="49" t="s">
        <v>65</v>
      </c>
      <c r="Q69" s="49" t="s">
        <v>65</v>
      </c>
      <c r="R69" s="49" t="s">
        <v>65</v>
      </c>
      <c r="S69" s="49" t="s">
        <v>65</v>
      </c>
      <c r="T69" s="49" t="s">
        <v>65</v>
      </c>
      <c r="U69" s="49" t="s">
        <v>65</v>
      </c>
      <c r="V69" s="49" t="s">
        <v>65</v>
      </c>
      <c r="W69" s="49" t="s">
        <v>65</v>
      </c>
      <c r="X69" s="49" t="s">
        <v>65</v>
      </c>
      <c r="Y69" s="49" t="s">
        <v>65</v>
      </c>
      <c r="Z69" s="49" t="s">
        <v>65</v>
      </c>
      <c r="AA69" s="49" t="s">
        <v>65</v>
      </c>
      <c r="AB69" s="49" t="s">
        <v>65</v>
      </c>
      <c r="AC69" s="49" t="s">
        <v>65</v>
      </c>
      <c r="AD69" s="49" t="s">
        <v>65</v>
      </c>
      <c r="AE69" s="49" t="s">
        <v>65</v>
      </c>
      <c r="AF69" s="49" t="s">
        <v>65</v>
      </c>
      <c r="AG69" s="49" t="s">
        <v>65</v>
      </c>
      <c r="AH69" s="49" t="s">
        <v>65</v>
      </c>
      <c r="AI69" s="49" t="s">
        <v>65</v>
      </c>
      <c r="AJ69" s="21"/>
      <c r="AL69" t="str">
        <f t="shared" ca="1" si="0"/>
        <v xml:space="preserve">    (U1)ALERT_REQ_P_OILPRE_WRN_</v>
      </c>
      <c r="AR69" s="50" t="str">
        <f t="shared" si="3"/>
        <v/>
      </c>
      <c r="AS69" s="50" t="str">
        <f t="shared" si="4"/>
        <v/>
      </c>
      <c r="AT69" s="50" t="str">
        <f t="shared" si="1"/>
        <v/>
      </c>
    </row>
    <row r="70" spans="1:46" ht="14.25" thickBot="1">
      <c r="A70" s="44" t="s">
        <v>62</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
      </c>
      <c r="AS70" s="51" t="str">
        <f t="shared" si="4"/>
        <v/>
      </c>
      <c r="AT70" s="51" t="str">
        <f t="shared" ref="AT70" si="6">IF(AJ70&lt;&gt;"",AL70&amp;IF(AJ71&lt;&gt;"",","," ")&amp;REPT(" ",78-LEN(AL70))&amp;"/* "&amp;IF(C70&lt;10,"0"&amp;C70,C70)&amp;" "&amp;AJ70&amp;REPT(" ",48-LEN(AJ70))&amp;"*/",IF(AJ69&lt;&gt;"","};",""))</f>
        <v/>
      </c>
    </row>
    <row r="71" spans="1:46">
      <c r="B71" s="118" t="str">
        <f ca="1">IF(B6&lt;&gt;"",B6,"")</f>
        <v>Table WRN</v>
      </c>
      <c r="C71" s="35">
        <f>IF(C6&lt;&gt;"",C6,"")</f>
        <v>0</v>
      </c>
      <c r="D71" s="109">
        <f t="shared" ref="D71:AI78" si="7">IF(D6=1,1,0)</f>
        <v>0</v>
      </c>
      <c r="E71" s="109">
        <f t="shared" si="7"/>
        <v>0</v>
      </c>
      <c r="F71" s="109">
        <f t="shared" si="7"/>
        <v>0</v>
      </c>
      <c r="G71" s="109">
        <f t="shared" si="7"/>
        <v>0</v>
      </c>
      <c r="H71" s="109">
        <f t="shared" si="7"/>
        <v>0</v>
      </c>
      <c r="I71" s="109">
        <f t="shared" si="7"/>
        <v>0</v>
      </c>
      <c r="J71" s="109">
        <f t="shared" si="7"/>
        <v>0</v>
      </c>
      <c r="K71" s="109">
        <f t="shared" si="7"/>
        <v>0</v>
      </c>
      <c r="L71" s="109">
        <f t="shared" si="7"/>
        <v>0</v>
      </c>
      <c r="M71" s="109">
        <f t="shared" si="7"/>
        <v>0</v>
      </c>
      <c r="N71" s="109">
        <f t="shared" si="7"/>
        <v>0</v>
      </c>
      <c r="O71" s="109">
        <f t="shared" si="7"/>
        <v>0</v>
      </c>
      <c r="P71" s="109">
        <f t="shared" si="7"/>
        <v>0</v>
      </c>
      <c r="Q71" s="109">
        <f t="shared" si="7"/>
        <v>0</v>
      </c>
      <c r="R71" s="109">
        <f t="shared" si="7"/>
        <v>0</v>
      </c>
      <c r="S71" s="109">
        <f t="shared" si="7"/>
        <v>0</v>
      </c>
      <c r="T71" s="109">
        <f t="shared" si="7"/>
        <v>0</v>
      </c>
      <c r="U71" s="109">
        <f t="shared" si="7"/>
        <v>0</v>
      </c>
      <c r="V71" s="109">
        <f t="shared" si="7"/>
        <v>0</v>
      </c>
      <c r="W71" s="109">
        <f t="shared" si="7"/>
        <v>0</v>
      </c>
      <c r="X71" s="109">
        <f t="shared" si="7"/>
        <v>0</v>
      </c>
      <c r="Y71" s="109">
        <f t="shared" si="7"/>
        <v>0</v>
      </c>
      <c r="Z71" s="109">
        <f t="shared" si="7"/>
        <v>0</v>
      </c>
      <c r="AA71" s="109">
        <f t="shared" si="7"/>
        <v>0</v>
      </c>
      <c r="AB71" s="109">
        <f t="shared" si="7"/>
        <v>1</v>
      </c>
      <c r="AC71" s="109">
        <f t="shared" si="7"/>
        <v>0</v>
      </c>
      <c r="AD71" s="109">
        <f t="shared" si="7"/>
        <v>0</v>
      </c>
      <c r="AE71" s="109">
        <f t="shared" si="7"/>
        <v>0</v>
      </c>
      <c r="AF71" s="109">
        <f t="shared" si="7"/>
        <v>0</v>
      </c>
      <c r="AG71" s="109">
        <f t="shared" si="7"/>
        <v>0</v>
      </c>
      <c r="AH71" s="109">
        <f t="shared" si="7"/>
        <v>0</v>
      </c>
      <c r="AI71" s="109">
        <f t="shared" si="7"/>
        <v>0</v>
      </c>
      <c r="AJ71" s="35" t="str">
        <f t="shared" ref="AJ71:AJ134" si="8">IF(AJ6&lt;&gt;"",AJ6,"")</f>
        <v>TT_ON</v>
      </c>
      <c r="AK71" s="48"/>
      <c r="AL71" s="48" t="str">
        <f>BIN2HEX(AB71&amp;AC71&amp;AD71&amp;AE71&amp;AF71&amp;AG71&amp;AH71&amp;AI71,2)</f>
        <v>80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9">IF(AJ71="","","    (U4)0x"&amp;AO71&amp;AN71&amp;AM71&amp;AL71&amp;"U"&amp;IF(AJ72=""," ",",")&amp;REPT(" ",59)&amp;"/* "&amp;IF(C71&lt;10,"0"&amp;C71,C71)&amp;" "&amp;AJ71&amp;REPT(" ",47-LEN(AJ71))&amp;" */")</f>
        <v xml:space="preserve">    (U4)0x00000080U,                                                           /* 00 TT_ON                                           */</v>
      </c>
    </row>
    <row r="72" spans="1:46">
      <c r="B72" s="116"/>
      <c r="C72" s="35">
        <f t="shared" ref="C72:C134" si="10">IF(C7&lt;&gt;"",C7,"")</f>
        <v>1</v>
      </c>
      <c r="D72" s="109">
        <f t="shared" si="7"/>
        <v>0</v>
      </c>
      <c r="E72" s="109">
        <f t="shared" si="7"/>
        <v>0</v>
      </c>
      <c r="F72" s="109">
        <f t="shared" si="7"/>
        <v>0</v>
      </c>
      <c r="G72" s="109">
        <f t="shared" si="7"/>
        <v>0</v>
      </c>
      <c r="H72" s="109">
        <f t="shared" si="7"/>
        <v>0</v>
      </c>
      <c r="I72" s="109">
        <f t="shared" si="7"/>
        <v>0</v>
      </c>
      <c r="J72" s="109">
        <f t="shared" si="7"/>
        <v>0</v>
      </c>
      <c r="K72" s="109">
        <f t="shared" si="7"/>
        <v>0</v>
      </c>
      <c r="L72" s="109">
        <f t="shared" si="7"/>
        <v>0</v>
      </c>
      <c r="M72" s="109">
        <f t="shared" si="7"/>
        <v>0</v>
      </c>
      <c r="N72" s="109">
        <f t="shared" si="7"/>
        <v>0</v>
      </c>
      <c r="O72" s="109">
        <f t="shared" si="7"/>
        <v>0</v>
      </c>
      <c r="P72" s="109">
        <f t="shared" si="7"/>
        <v>0</v>
      </c>
      <c r="Q72" s="109">
        <f t="shared" si="7"/>
        <v>0</v>
      </c>
      <c r="R72" s="109">
        <f t="shared" si="7"/>
        <v>0</v>
      </c>
      <c r="S72" s="109">
        <f t="shared" si="7"/>
        <v>0</v>
      </c>
      <c r="T72" s="109">
        <f t="shared" si="7"/>
        <v>0</v>
      </c>
      <c r="U72" s="109">
        <f t="shared" si="7"/>
        <v>0</v>
      </c>
      <c r="V72" s="109">
        <f t="shared" si="7"/>
        <v>0</v>
      </c>
      <c r="W72" s="109">
        <f t="shared" si="7"/>
        <v>0</v>
      </c>
      <c r="X72" s="109">
        <f t="shared" si="7"/>
        <v>0</v>
      </c>
      <c r="Y72" s="109">
        <f t="shared" si="7"/>
        <v>0</v>
      </c>
      <c r="Z72" s="109">
        <f t="shared" si="7"/>
        <v>0</v>
      </c>
      <c r="AA72" s="109">
        <f t="shared" si="7"/>
        <v>1</v>
      </c>
      <c r="AB72" s="109">
        <f t="shared" si="7"/>
        <v>1</v>
      </c>
      <c r="AC72" s="109">
        <f t="shared" si="7"/>
        <v>0</v>
      </c>
      <c r="AD72" s="109">
        <f t="shared" si="7"/>
        <v>0</v>
      </c>
      <c r="AE72" s="109">
        <f t="shared" si="7"/>
        <v>0</v>
      </c>
      <c r="AF72" s="109">
        <f t="shared" si="7"/>
        <v>0</v>
      </c>
      <c r="AG72" s="109">
        <f t="shared" si="7"/>
        <v>0</v>
      </c>
      <c r="AH72" s="109">
        <f t="shared" si="7"/>
        <v>0</v>
      </c>
      <c r="AI72" s="109">
        <f t="shared" si="7"/>
        <v>1</v>
      </c>
      <c r="AJ72" s="35" t="str">
        <f t="shared" si="8"/>
        <v>WRN_ON</v>
      </c>
      <c r="AK72" s="48"/>
      <c r="AL72" s="48" t="str">
        <f t="shared" ref="AL72:AL134" si="11">BIN2HEX(AB72&amp;AC72&amp;AD72&amp;AE72&amp;AF72&amp;AG72&amp;AH72&amp;AI72,2)</f>
        <v>81</v>
      </c>
      <c r="AM72" s="48" t="str">
        <f t="shared" ref="AM72:AM134" si="12">BIN2HEX(T72&amp;U72&amp;V72&amp;W72&amp;X72&amp;Y72&amp;Z72&amp;AA72,2)</f>
        <v>01</v>
      </c>
      <c r="AN72" s="48" t="str">
        <f t="shared" ref="AN72:AN134" si="13">BIN2HEX(L72&amp;M72&amp;N72&amp;O72&amp;P72&amp;Q72&amp;R72&amp;S72,2)</f>
        <v>00</v>
      </c>
      <c r="AO72" s="48" t="str">
        <f t="shared" ref="AO72:AO134" si="14">BIN2HEX(D72&amp;E72&amp;F72&amp;G72&amp;H72&amp;I72&amp;J72&amp;K72,2)</f>
        <v>00</v>
      </c>
      <c r="AQ72" t="str">
        <f t="shared" si="9"/>
        <v xml:space="preserve">    (U4)0x00000181U,                                                           /* 01 WRN_ON                                          */</v>
      </c>
    </row>
    <row r="73" spans="1:46">
      <c r="B73" s="116"/>
      <c r="C73" s="35">
        <f t="shared" si="10"/>
        <v>2</v>
      </c>
      <c r="D73" s="109">
        <f t="shared" si="7"/>
        <v>0</v>
      </c>
      <c r="E73" s="109">
        <f t="shared" si="7"/>
        <v>0</v>
      </c>
      <c r="F73" s="109">
        <f t="shared" si="7"/>
        <v>0</v>
      </c>
      <c r="G73" s="109">
        <f t="shared" si="7"/>
        <v>0</v>
      </c>
      <c r="H73" s="109">
        <f t="shared" si="7"/>
        <v>0</v>
      </c>
      <c r="I73" s="109">
        <f t="shared" si="7"/>
        <v>0</v>
      </c>
      <c r="J73" s="109">
        <f t="shared" si="7"/>
        <v>0</v>
      </c>
      <c r="K73" s="109">
        <f t="shared" si="7"/>
        <v>0</v>
      </c>
      <c r="L73" s="109">
        <f t="shared" si="7"/>
        <v>0</v>
      </c>
      <c r="M73" s="109">
        <f t="shared" si="7"/>
        <v>0</v>
      </c>
      <c r="N73" s="109">
        <f t="shared" si="7"/>
        <v>0</v>
      </c>
      <c r="O73" s="109">
        <f t="shared" si="7"/>
        <v>0</v>
      </c>
      <c r="P73" s="109">
        <f t="shared" si="7"/>
        <v>0</v>
      </c>
      <c r="Q73" s="109">
        <f t="shared" si="7"/>
        <v>0</v>
      </c>
      <c r="R73" s="109">
        <f t="shared" si="7"/>
        <v>0</v>
      </c>
      <c r="S73" s="109">
        <f t="shared" si="7"/>
        <v>0</v>
      </c>
      <c r="T73" s="109">
        <f t="shared" si="7"/>
        <v>0</v>
      </c>
      <c r="U73" s="109">
        <f t="shared" si="7"/>
        <v>0</v>
      </c>
      <c r="V73" s="109">
        <f t="shared" si="7"/>
        <v>0</v>
      </c>
      <c r="W73" s="109">
        <f t="shared" si="7"/>
        <v>0</v>
      </c>
      <c r="X73" s="109">
        <f t="shared" si="7"/>
        <v>0</v>
      </c>
      <c r="Y73" s="109">
        <f t="shared" si="7"/>
        <v>0</v>
      </c>
      <c r="Z73" s="109">
        <f t="shared" ref="Z73:AI73" si="15">IF(Z8=1,1,0)</f>
        <v>0</v>
      </c>
      <c r="AA73" s="109">
        <f t="shared" si="15"/>
        <v>1</v>
      </c>
      <c r="AB73" s="109">
        <f t="shared" si="15"/>
        <v>1</v>
      </c>
      <c r="AC73" s="109">
        <f t="shared" si="15"/>
        <v>0</v>
      </c>
      <c r="AD73" s="109">
        <f t="shared" si="15"/>
        <v>0</v>
      </c>
      <c r="AE73" s="109">
        <f t="shared" si="15"/>
        <v>1</v>
      </c>
      <c r="AF73" s="109">
        <f t="shared" si="15"/>
        <v>0</v>
      </c>
      <c r="AG73" s="109">
        <f t="shared" si="15"/>
        <v>0</v>
      </c>
      <c r="AH73" s="109">
        <f t="shared" si="15"/>
        <v>0</v>
      </c>
      <c r="AI73" s="109">
        <f t="shared" si="15"/>
        <v>1</v>
      </c>
      <c r="AJ73" s="35" t="str">
        <f>IF(AJ8&lt;&gt;"",AJ8,"")</f>
        <v>WRN_OFF</v>
      </c>
      <c r="AK73" s="48"/>
      <c r="AL73" s="48" t="str">
        <f t="shared" si="11"/>
        <v>91</v>
      </c>
      <c r="AM73" s="48" t="str">
        <f t="shared" si="12"/>
        <v>01</v>
      </c>
      <c r="AN73" s="48" t="str">
        <f t="shared" si="13"/>
        <v>00</v>
      </c>
      <c r="AO73" s="48" t="str">
        <f t="shared" si="14"/>
        <v>00</v>
      </c>
      <c r="AQ73" t="str">
        <f t="shared" si="9"/>
        <v xml:space="preserve">    (U4)0x00000191U,                                                           /* 02 WRN_OFF                                         */</v>
      </c>
    </row>
    <row r="74" spans="1:46">
      <c r="B74" s="116"/>
      <c r="C74" s="35">
        <f t="shared" si="10"/>
        <v>3</v>
      </c>
      <c r="D74" s="109">
        <f t="shared" si="7"/>
        <v>0</v>
      </c>
      <c r="E74" s="109">
        <f t="shared" si="7"/>
        <v>0</v>
      </c>
      <c r="F74" s="109">
        <f t="shared" si="7"/>
        <v>0</v>
      </c>
      <c r="G74" s="109">
        <f t="shared" si="7"/>
        <v>0</v>
      </c>
      <c r="H74" s="109">
        <f t="shared" si="7"/>
        <v>0</v>
      </c>
      <c r="I74" s="109">
        <f t="shared" si="7"/>
        <v>0</v>
      </c>
      <c r="J74" s="109">
        <f t="shared" si="7"/>
        <v>0</v>
      </c>
      <c r="K74" s="109">
        <f t="shared" si="7"/>
        <v>0</v>
      </c>
      <c r="L74" s="109">
        <f t="shared" si="7"/>
        <v>0</v>
      </c>
      <c r="M74" s="109">
        <f t="shared" si="7"/>
        <v>0</v>
      </c>
      <c r="N74" s="109">
        <f t="shared" si="7"/>
        <v>0</v>
      </c>
      <c r="O74" s="109">
        <f t="shared" si="7"/>
        <v>0</v>
      </c>
      <c r="P74" s="109">
        <f t="shared" si="7"/>
        <v>0</v>
      </c>
      <c r="Q74" s="109">
        <f t="shared" si="7"/>
        <v>0</v>
      </c>
      <c r="R74" s="109">
        <f t="shared" si="7"/>
        <v>0</v>
      </c>
      <c r="S74" s="109">
        <f t="shared" si="7"/>
        <v>0</v>
      </c>
      <c r="T74" s="109">
        <f t="shared" si="7"/>
        <v>0</v>
      </c>
      <c r="U74" s="109">
        <f t="shared" si="7"/>
        <v>0</v>
      </c>
      <c r="V74" s="109">
        <f t="shared" si="7"/>
        <v>0</v>
      </c>
      <c r="W74" s="109">
        <f t="shared" si="7"/>
        <v>0</v>
      </c>
      <c r="X74" s="109">
        <f t="shared" si="7"/>
        <v>0</v>
      </c>
      <c r="Y74" s="109">
        <f t="shared" si="7"/>
        <v>0</v>
      </c>
      <c r="Z74" s="109">
        <f t="shared" si="7"/>
        <v>0</v>
      </c>
      <c r="AA74" s="109">
        <f t="shared" si="7"/>
        <v>1</v>
      </c>
      <c r="AB74" s="109">
        <f t="shared" si="7"/>
        <v>1</v>
      </c>
      <c r="AC74" s="109">
        <f t="shared" si="7"/>
        <v>0</v>
      </c>
      <c r="AD74" s="109">
        <f t="shared" si="7"/>
        <v>0</v>
      </c>
      <c r="AE74" s="109">
        <f t="shared" si="7"/>
        <v>0</v>
      </c>
      <c r="AF74" s="109">
        <f t="shared" si="7"/>
        <v>0</v>
      </c>
      <c r="AG74" s="109">
        <f t="shared" si="7"/>
        <v>0</v>
      </c>
      <c r="AH74" s="109">
        <f t="shared" si="7"/>
        <v>1</v>
      </c>
      <c r="AI74" s="109">
        <f t="shared" si="7"/>
        <v>0</v>
      </c>
      <c r="AJ74" s="35" t="str">
        <f>IF(AJ9&lt;&gt;"",AJ9,"")</f>
        <v>WRN_FLSH</v>
      </c>
      <c r="AK74" s="48"/>
      <c r="AL74" s="48" t="str">
        <f t="shared" si="11"/>
        <v>82</v>
      </c>
      <c r="AM74" s="48" t="str">
        <f t="shared" si="12"/>
        <v>01</v>
      </c>
      <c r="AN74" s="48" t="str">
        <f t="shared" si="13"/>
        <v>00</v>
      </c>
      <c r="AO74" s="48" t="str">
        <f t="shared" si="14"/>
        <v>00</v>
      </c>
      <c r="AQ74" t="str">
        <f t="shared" si="9"/>
        <v xml:space="preserve">    (U4)0x00000182U,                                                           /* 03 WRN_FLSH                                        */</v>
      </c>
    </row>
    <row r="75" spans="1:46">
      <c r="B75" s="116"/>
      <c r="C75" s="35">
        <f t="shared" si="10"/>
        <v>4</v>
      </c>
      <c r="D75" s="109">
        <f t="shared" si="7"/>
        <v>0</v>
      </c>
      <c r="E75" s="109">
        <f t="shared" si="7"/>
        <v>0</v>
      </c>
      <c r="F75" s="109">
        <f t="shared" si="7"/>
        <v>0</v>
      </c>
      <c r="G75" s="109">
        <f t="shared" si="7"/>
        <v>0</v>
      </c>
      <c r="H75" s="109">
        <f t="shared" si="7"/>
        <v>0</v>
      </c>
      <c r="I75" s="109">
        <f t="shared" si="7"/>
        <v>0</v>
      </c>
      <c r="J75" s="109">
        <f t="shared" si="7"/>
        <v>0</v>
      </c>
      <c r="K75" s="109">
        <f t="shared" si="7"/>
        <v>0</v>
      </c>
      <c r="L75" s="109">
        <f t="shared" si="7"/>
        <v>0</v>
      </c>
      <c r="M75" s="109">
        <f t="shared" si="7"/>
        <v>0</v>
      </c>
      <c r="N75" s="109">
        <f t="shared" si="7"/>
        <v>0</v>
      </c>
      <c r="O75" s="109">
        <f t="shared" si="7"/>
        <v>0</v>
      </c>
      <c r="P75" s="109">
        <f t="shared" si="7"/>
        <v>0</v>
      </c>
      <c r="Q75" s="109">
        <f t="shared" si="7"/>
        <v>0</v>
      </c>
      <c r="R75" s="109">
        <f t="shared" si="7"/>
        <v>0</v>
      </c>
      <c r="S75" s="109">
        <f t="shared" si="7"/>
        <v>0</v>
      </c>
      <c r="T75" s="109">
        <f t="shared" si="7"/>
        <v>0</v>
      </c>
      <c r="U75" s="109">
        <f t="shared" si="7"/>
        <v>0</v>
      </c>
      <c r="V75" s="109">
        <f t="shared" si="7"/>
        <v>0</v>
      </c>
      <c r="W75" s="109">
        <f t="shared" si="7"/>
        <v>0</v>
      </c>
      <c r="X75" s="109">
        <f t="shared" si="7"/>
        <v>0</v>
      </c>
      <c r="Y75" s="109">
        <f t="shared" si="7"/>
        <v>0</v>
      </c>
      <c r="Z75" s="109">
        <f t="shared" si="7"/>
        <v>0</v>
      </c>
      <c r="AA75" s="109">
        <f t="shared" si="7"/>
        <v>1</v>
      </c>
      <c r="AB75" s="109">
        <f t="shared" si="7"/>
        <v>1</v>
      </c>
      <c r="AC75" s="109">
        <f t="shared" si="7"/>
        <v>0</v>
      </c>
      <c r="AD75" s="109">
        <f t="shared" si="7"/>
        <v>0</v>
      </c>
      <c r="AE75" s="109">
        <f t="shared" si="7"/>
        <v>0</v>
      </c>
      <c r="AF75" s="109">
        <f t="shared" si="7"/>
        <v>0</v>
      </c>
      <c r="AG75" s="109">
        <f t="shared" si="7"/>
        <v>0</v>
      </c>
      <c r="AH75" s="109">
        <f t="shared" si="7"/>
        <v>1</v>
      </c>
      <c r="AI75" s="109">
        <f t="shared" si="7"/>
        <v>1</v>
      </c>
      <c r="AJ75" s="35" t="str">
        <f>IF(AJ10&lt;&gt;"",AJ10,"")</f>
        <v>WRN_OFF</v>
      </c>
      <c r="AK75" s="48"/>
      <c r="AL75" s="48" t="str">
        <f t="shared" si="11"/>
        <v>83</v>
      </c>
      <c r="AM75" s="48" t="str">
        <f t="shared" si="12"/>
        <v>01</v>
      </c>
      <c r="AN75" s="48" t="str">
        <f t="shared" si="13"/>
        <v>00</v>
      </c>
      <c r="AO75" s="48" t="str">
        <f t="shared" si="14"/>
        <v>00</v>
      </c>
      <c r="AQ75" t="str">
        <f t="shared" si="9"/>
        <v xml:space="preserve">    (U4)0x00000183U,                                                           /* 04 WRN_OFF                                         */</v>
      </c>
    </row>
    <row r="76" spans="1:46">
      <c r="B76" s="116"/>
      <c r="C76" s="35">
        <f t="shared" si="10"/>
        <v>5</v>
      </c>
      <c r="D76" s="109">
        <f t="shared" si="7"/>
        <v>0</v>
      </c>
      <c r="E76" s="109">
        <f t="shared" si="7"/>
        <v>0</v>
      </c>
      <c r="F76" s="109">
        <f t="shared" si="7"/>
        <v>0</v>
      </c>
      <c r="G76" s="109">
        <f t="shared" si="7"/>
        <v>0</v>
      </c>
      <c r="H76" s="109">
        <f t="shared" si="7"/>
        <v>0</v>
      </c>
      <c r="I76" s="109">
        <f t="shared" si="7"/>
        <v>0</v>
      </c>
      <c r="J76" s="109">
        <f t="shared" si="7"/>
        <v>0</v>
      </c>
      <c r="K76" s="109">
        <f t="shared" si="7"/>
        <v>0</v>
      </c>
      <c r="L76" s="109">
        <f t="shared" si="7"/>
        <v>0</v>
      </c>
      <c r="M76" s="109">
        <f t="shared" si="7"/>
        <v>0</v>
      </c>
      <c r="N76" s="109">
        <f t="shared" si="7"/>
        <v>0</v>
      </c>
      <c r="O76" s="109">
        <f t="shared" si="7"/>
        <v>0</v>
      </c>
      <c r="P76" s="109">
        <f t="shared" si="7"/>
        <v>0</v>
      </c>
      <c r="Q76" s="109">
        <f t="shared" si="7"/>
        <v>0</v>
      </c>
      <c r="R76" s="109">
        <f t="shared" si="7"/>
        <v>0</v>
      </c>
      <c r="S76" s="109">
        <f t="shared" si="7"/>
        <v>0</v>
      </c>
      <c r="T76" s="109">
        <f t="shared" si="7"/>
        <v>0</v>
      </c>
      <c r="U76" s="109">
        <f t="shared" si="7"/>
        <v>0</v>
      </c>
      <c r="V76" s="109">
        <f t="shared" si="7"/>
        <v>0</v>
      </c>
      <c r="W76" s="109">
        <f t="shared" si="7"/>
        <v>0</v>
      </c>
      <c r="X76" s="109">
        <f t="shared" si="7"/>
        <v>0</v>
      </c>
      <c r="Y76" s="109">
        <f t="shared" si="7"/>
        <v>0</v>
      </c>
      <c r="Z76" s="109">
        <f t="shared" si="7"/>
        <v>0</v>
      </c>
      <c r="AA76" s="109">
        <f t="shared" si="7"/>
        <v>1</v>
      </c>
      <c r="AB76" s="109">
        <f t="shared" si="7"/>
        <v>1</v>
      </c>
      <c r="AC76" s="109">
        <f t="shared" si="7"/>
        <v>0</v>
      </c>
      <c r="AD76" s="109">
        <f t="shared" si="7"/>
        <v>1</v>
      </c>
      <c r="AE76" s="109">
        <f t="shared" si="7"/>
        <v>0</v>
      </c>
      <c r="AF76" s="109">
        <f t="shared" si="7"/>
        <v>0</v>
      </c>
      <c r="AG76" s="109">
        <f t="shared" si="7"/>
        <v>0</v>
      </c>
      <c r="AH76" s="109">
        <f t="shared" si="7"/>
        <v>1</v>
      </c>
      <c r="AI76" s="109">
        <f t="shared" si="7"/>
        <v>0</v>
      </c>
      <c r="AJ76" s="35" t="str">
        <f>IF(AJ11&lt;&gt;"",AJ11,"")</f>
        <v>WRN_ON</v>
      </c>
      <c r="AK76" s="48"/>
      <c r="AL76" s="48" t="str">
        <f t="shared" si="11"/>
        <v>A2</v>
      </c>
      <c r="AM76" s="48" t="str">
        <f t="shared" si="12"/>
        <v>01</v>
      </c>
      <c r="AN76" s="48" t="str">
        <f t="shared" si="13"/>
        <v>00</v>
      </c>
      <c r="AO76" s="48" t="str">
        <f t="shared" si="14"/>
        <v>00</v>
      </c>
      <c r="AQ76" t="str">
        <f t="shared" si="9"/>
        <v xml:space="preserve">    (U4)0x000001A2U,                                                           /* 05 WRN_ON                                          */</v>
      </c>
    </row>
    <row r="77" spans="1:46">
      <c r="B77" s="116"/>
      <c r="C77" s="35">
        <f t="shared" si="10"/>
        <v>6</v>
      </c>
      <c r="D77" s="109">
        <f t="shared" si="7"/>
        <v>0</v>
      </c>
      <c r="E77" s="109">
        <f t="shared" si="7"/>
        <v>0</v>
      </c>
      <c r="F77" s="109">
        <f t="shared" si="7"/>
        <v>0</v>
      </c>
      <c r="G77" s="109">
        <f t="shared" si="7"/>
        <v>0</v>
      </c>
      <c r="H77" s="109">
        <f t="shared" si="7"/>
        <v>0</v>
      </c>
      <c r="I77" s="109">
        <f t="shared" si="7"/>
        <v>0</v>
      </c>
      <c r="J77" s="109">
        <f t="shared" si="7"/>
        <v>0</v>
      </c>
      <c r="K77" s="109">
        <f t="shared" si="7"/>
        <v>0</v>
      </c>
      <c r="L77" s="109">
        <f t="shared" si="7"/>
        <v>0</v>
      </c>
      <c r="M77" s="109">
        <f t="shared" si="7"/>
        <v>0</v>
      </c>
      <c r="N77" s="109">
        <f t="shared" si="7"/>
        <v>0</v>
      </c>
      <c r="O77" s="109">
        <f t="shared" si="7"/>
        <v>0</v>
      </c>
      <c r="P77" s="109">
        <f t="shared" si="7"/>
        <v>0</v>
      </c>
      <c r="Q77" s="109">
        <f t="shared" si="7"/>
        <v>0</v>
      </c>
      <c r="R77" s="109">
        <f t="shared" si="7"/>
        <v>0</v>
      </c>
      <c r="S77" s="109">
        <f t="shared" si="7"/>
        <v>0</v>
      </c>
      <c r="T77" s="109">
        <f t="shared" si="7"/>
        <v>0</v>
      </c>
      <c r="U77" s="109">
        <f t="shared" si="7"/>
        <v>0</v>
      </c>
      <c r="V77" s="109">
        <f t="shared" si="7"/>
        <v>0</v>
      </c>
      <c r="W77" s="109">
        <f t="shared" si="7"/>
        <v>0</v>
      </c>
      <c r="X77" s="109">
        <f t="shared" si="7"/>
        <v>0</v>
      </c>
      <c r="Y77" s="109">
        <f t="shared" si="7"/>
        <v>0</v>
      </c>
      <c r="Z77" s="109">
        <f t="shared" si="7"/>
        <v>0</v>
      </c>
      <c r="AA77" s="109">
        <f t="shared" si="7"/>
        <v>0</v>
      </c>
      <c r="AB77" s="109">
        <f t="shared" si="7"/>
        <v>1</v>
      </c>
      <c r="AC77" s="109">
        <f t="shared" si="7"/>
        <v>0</v>
      </c>
      <c r="AD77" s="109">
        <f t="shared" si="7"/>
        <v>1</v>
      </c>
      <c r="AE77" s="109">
        <f t="shared" si="7"/>
        <v>0</v>
      </c>
      <c r="AF77" s="109">
        <f t="shared" si="7"/>
        <v>0</v>
      </c>
      <c r="AG77" s="109">
        <f t="shared" si="7"/>
        <v>1</v>
      </c>
      <c r="AH77" s="109">
        <f t="shared" si="7"/>
        <v>0</v>
      </c>
      <c r="AI77" s="109">
        <f t="shared" si="7"/>
        <v>0</v>
      </c>
      <c r="AJ77" s="35" t="str">
        <f>IF(AJ12&lt;&gt;"",AJ12,"")</f>
        <v>TT_ON</v>
      </c>
      <c r="AK77" s="48"/>
      <c r="AL77" s="48" t="str">
        <f t="shared" si="11"/>
        <v>A4</v>
      </c>
      <c r="AM77" s="48" t="str">
        <f t="shared" si="12"/>
        <v>00</v>
      </c>
      <c r="AN77" s="48" t="str">
        <f t="shared" si="13"/>
        <v>00</v>
      </c>
      <c r="AO77" s="48" t="str">
        <f t="shared" si="14"/>
        <v>00</v>
      </c>
      <c r="AQ77" t="str">
        <f t="shared" si="9"/>
        <v xml:space="preserve">    (U4)0x000000A4U,                                                           /* 06 TT_ON                                           */</v>
      </c>
    </row>
    <row r="78" spans="1:46">
      <c r="B78" s="116"/>
      <c r="C78" s="35">
        <f t="shared" si="10"/>
        <v>7</v>
      </c>
      <c r="D78" s="109">
        <f t="shared" si="7"/>
        <v>0</v>
      </c>
      <c r="E78" s="109">
        <f t="shared" si="7"/>
        <v>0</v>
      </c>
      <c r="F78" s="109">
        <f t="shared" si="7"/>
        <v>0</v>
      </c>
      <c r="G78" s="109">
        <f t="shared" si="7"/>
        <v>0</v>
      </c>
      <c r="H78" s="109">
        <f t="shared" si="7"/>
        <v>0</v>
      </c>
      <c r="I78" s="109">
        <f t="shared" si="7"/>
        <v>0</v>
      </c>
      <c r="J78" s="109">
        <f t="shared" si="7"/>
        <v>0</v>
      </c>
      <c r="K78" s="109">
        <f t="shared" si="7"/>
        <v>0</v>
      </c>
      <c r="L78" s="109">
        <f t="shared" si="7"/>
        <v>0</v>
      </c>
      <c r="M78" s="109">
        <f t="shared" si="7"/>
        <v>0</v>
      </c>
      <c r="N78" s="109">
        <f t="shared" si="7"/>
        <v>0</v>
      </c>
      <c r="O78" s="109">
        <f t="shared" si="7"/>
        <v>0</v>
      </c>
      <c r="P78" s="109">
        <f t="shared" si="7"/>
        <v>0</v>
      </c>
      <c r="Q78" s="109">
        <f t="shared" si="7"/>
        <v>0</v>
      </c>
      <c r="R78" s="109">
        <f t="shared" si="7"/>
        <v>0</v>
      </c>
      <c r="S78" s="109">
        <f t="shared" si="7"/>
        <v>0</v>
      </c>
      <c r="T78" s="109">
        <f t="shared" si="7"/>
        <v>0</v>
      </c>
      <c r="U78" s="109">
        <f t="shared" si="7"/>
        <v>0</v>
      </c>
      <c r="V78" s="109">
        <f t="shared" si="7"/>
        <v>0</v>
      </c>
      <c r="W78" s="109">
        <f t="shared" si="7"/>
        <v>0</v>
      </c>
      <c r="X78" s="109">
        <f t="shared" si="7"/>
        <v>0</v>
      </c>
      <c r="Y78" s="109">
        <f t="shared" si="7"/>
        <v>0</v>
      </c>
      <c r="Z78" s="109">
        <f t="shared" si="7"/>
        <v>0</v>
      </c>
      <c r="AA78" s="109">
        <f t="shared" si="7"/>
        <v>1</v>
      </c>
      <c r="AB78" s="109">
        <f t="shared" si="7"/>
        <v>1</v>
      </c>
      <c r="AC78" s="109">
        <f t="shared" si="7"/>
        <v>0</v>
      </c>
      <c r="AD78" s="109">
        <f t="shared" si="7"/>
        <v>1</v>
      </c>
      <c r="AE78" s="109">
        <f t="shared" si="7"/>
        <v>1</v>
      </c>
      <c r="AF78" s="109">
        <f t="shared" si="7"/>
        <v>0</v>
      </c>
      <c r="AG78" s="109">
        <f t="shared" si="7"/>
        <v>0</v>
      </c>
      <c r="AH78" s="109">
        <f t="shared" si="7"/>
        <v>0</v>
      </c>
      <c r="AI78" s="109">
        <f t="shared" ref="AI78" si="16">IF(AI13=1,1,0)</f>
        <v>1</v>
      </c>
      <c r="AJ78" s="35" t="str">
        <f t="shared" si="8"/>
        <v>WRN_OFF</v>
      </c>
      <c r="AK78" s="48"/>
      <c r="AL78" s="48" t="str">
        <f t="shared" si="11"/>
        <v>B1</v>
      </c>
      <c r="AM78" s="48" t="str">
        <f t="shared" si="12"/>
        <v>01</v>
      </c>
      <c r="AN78" s="48" t="str">
        <f t="shared" si="13"/>
        <v>00</v>
      </c>
      <c r="AO78" s="48" t="str">
        <f t="shared" si="14"/>
        <v>00</v>
      </c>
      <c r="AQ78" t="str">
        <f t="shared" si="9"/>
        <v xml:space="preserve">    (U4)0x000001B1U,                                                           /* 07 WRN_OFF                                         */</v>
      </c>
    </row>
    <row r="79" spans="1:46">
      <c r="B79" s="116"/>
      <c r="C79" s="35">
        <f t="shared" si="10"/>
        <v>8</v>
      </c>
      <c r="D79" s="109">
        <f t="shared" ref="D79:AI86" si="17">IF(D14=1,1,0)</f>
        <v>0</v>
      </c>
      <c r="E79" s="109">
        <f t="shared" si="17"/>
        <v>0</v>
      </c>
      <c r="F79" s="109">
        <f t="shared" si="17"/>
        <v>0</v>
      </c>
      <c r="G79" s="109">
        <f t="shared" si="17"/>
        <v>0</v>
      </c>
      <c r="H79" s="109">
        <f t="shared" si="17"/>
        <v>0</v>
      </c>
      <c r="I79" s="109">
        <f t="shared" si="17"/>
        <v>0</v>
      </c>
      <c r="J79" s="109">
        <f t="shared" si="17"/>
        <v>0</v>
      </c>
      <c r="K79" s="109">
        <f t="shared" si="17"/>
        <v>0</v>
      </c>
      <c r="L79" s="109">
        <f t="shared" si="17"/>
        <v>0</v>
      </c>
      <c r="M79" s="109">
        <f t="shared" si="17"/>
        <v>0</v>
      </c>
      <c r="N79" s="109">
        <f t="shared" si="17"/>
        <v>0</v>
      </c>
      <c r="O79" s="109">
        <f t="shared" si="17"/>
        <v>0</v>
      </c>
      <c r="P79" s="109">
        <f t="shared" si="17"/>
        <v>0</v>
      </c>
      <c r="Q79" s="109">
        <f t="shared" si="17"/>
        <v>0</v>
      </c>
      <c r="R79" s="109">
        <f t="shared" si="17"/>
        <v>0</v>
      </c>
      <c r="S79" s="109">
        <f t="shared" si="17"/>
        <v>0</v>
      </c>
      <c r="T79" s="109">
        <f t="shared" si="17"/>
        <v>0</v>
      </c>
      <c r="U79" s="109">
        <f t="shared" si="17"/>
        <v>0</v>
      </c>
      <c r="V79" s="109">
        <f t="shared" si="17"/>
        <v>0</v>
      </c>
      <c r="W79" s="109">
        <f t="shared" si="17"/>
        <v>0</v>
      </c>
      <c r="X79" s="109">
        <f t="shared" si="17"/>
        <v>0</v>
      </c>
      <c r="Y79" s="109">
        <f t="shared" si="17"/>
        <v>0</v>
      </c>
      <c r="Z79" s="109">
        <f t="shared" si="17"/>
        <v>0</v>
      </c>
      <c r="AA79" s="109">
        <f t="shared" si="17"/>
        <v>1</v>
      </c>
      <c r="AB79" s="109">
        <f t="shared" si="17"/>
        <v>1</v>
      </c>
      <c r="AC79" s="109">
        <f t="shared" si="17"/>
        <v>0</v>
      </c>
      <c r="AD79" s="109">
        <f t="shared" si="17"/>
        <v>1</v>
      </c>
      <c r="AE79" s="109">
        <f t="shared" si="17"/>
        <v>1</v>
      </c>
      <c r="AF79" s="109">
        <f t="shared" si="17"/>
        <v>0</v>
      </c>
      <c r="AG79" s="109">
        <f t="shared" si="17"/>
        <v>0</v>
      </c>
      <c r="AH79" s="109">
        <f t="shared" si="17"/>
        <v>1</v>
      </c>
      <c r="AI79" s="109">
        <f t="shared" si="17"/>
        <v>0</v>
      </c>
      <c r="AJ79" s="35" t="str">
        <f t="shared" si="8"/>
        <v>WRN_FLSH</v>
      </c>
      <c r="AK79" s="48"/>
      <c r="AL79" s="48" t="str">
        <f t="shared" si="11"/>
        <v>B2</v>
      </c>
      <c r="AM79" s="48" t="str">
        <f t="shared" si="12"/>
        <v>01</v>
      </c>
      <c r="AN79" s="48" t="str">
        <f t="shared" si="13"/>
        <v>00</v>
      </c>
      <c r="AO79" s="48" t="str">
        <f t="shared" si="14"/>
        <v>00</v>
      </c>
      <c r="AQ79" t="str">
        <f t="shared" si="9"/>
        <v xml:space="preserve">    (U4)0x000001B2U,                                                           /* 08 WRN_FLSH                                        */</v>
      </c>
    </row>
    <row r="80" spans="1:46">
      <c r="B80" s="116"/>
      <c r="C80" s="35">
        <f t="shared" si="10"/>
        <v>9</v>
      </c>
      <c r="D80" s="109">
        <f t="shared" si="17"/>
        <v>0</v>
      </c>
      <c r="E80" s="109">
        <f t="shared" si="17"/>
        <v>0</v>
      </c>
      <c r="F80" s="109">
        <f t="shared" si="17"/>
        <v>0</v>
      </c>
      <c r="G80" s="109">
        <f t="shared" si="17"/>
        <v>0</v>
      </c>
      <c r="H80" s="109">
        <f t="shared" si="17"/>
        <v>0</v>
      </c>
      <c r="I80" s="109">
        <f t="shared" si="17"/>
        <v>0</v>
      </c>
      <c r="J80" s="109">
        <f t="shared" si="17"/>
        <v>0</v>
      </c>
      <c r="K80" s="109">
        <f t="shared" si="17"/>
        <v>0</v>
      </c>
      <c r="L80" s="109">
        <f t="shared" si="17"/>
        <v>0</v>
      </c>
      <c r="M80" s="109">
        <f t="shared" si="17"/>
        <v>0</v>
      </c>
      <c r="N80" s="109">
        <f t="shared" si="17"/>
        <v>0</v>
      </c>
      <c r="O80" s="109">
        <f t="shared" si="17"/>
        <v>0</v>
      </c>
      <c r="P80" s="109">
        <f t="shared" si="17"/>
        <v>0</v>
      </c>
      <c r="Q80" s="109">
        <f t="shared" si="17"/>
        <v>0</v>
      </c>
      <c r="R80" s="109">
        <f t="shared" si="17"/>
        <v>0</v>
      </c>
      <c r="S80" s="109">
        <f t="shared" si="17"/>
        <v>0</v>
      </c>
      <c r="T80" s="109">
        <f t="shared" si="17"/>
        <v>0</v>
      </c>
      <c r="U80" s="109">
        <f t="shared" si="17"/>
        <v>0</v>
      </c>
      <c r="V80" s="109">
        <f t="shared" si="17"/>
        <v>0</v>
      </c>
      <c r="W80" s="109">
        <f t="shared" si="17"/>
        <v>0</v>
      </c>
      <c r="X80" s="109">
        <f t="shared" si="17"/>
        <v>0</v>
      </c>
      <c r="Y80" s="109">
        <f t="shared" si="17"/>
        <v>0</v>
      </c>
      <c r="Z80" s="109">
        <f t="shared" si="17"/>
        <v>0</v>
      </c>
      <c r="AA80" s="109">
        <f t="shared" si="17"/>
        <v>0</v>
      </c>
      <c r="AB80" s="109">
        <f t="shared" si="17"/>
        <v>1</v>
      </c>
      <c r="AC80" s="109">
        <f t="shared" si="17"/>
        <v>1</v>
      </c>
      <c r="AD80" s="109">
        <f t="shared" si="17"/>
        <v>0</v>
      </c>
      <c r="AE80" s="109">
        <f t="shared" si="17"/>
        <v>0</v>
      </c>
      <c r="AF80" s="109">
        <f t="shared" si="17"/>
        <v>0</v>
      </c>
      <c r="AG80" s="109">
        <f t="shared" si="17"/>
        <v>0</v>
      </c>
      <c r="AH80" s="109">
        <f t="shared" si="17"/>
        <v>0</v>
      </c>
      <c r="AI80" s="109">
        <f t="shared" si="17"/>
        <v>0</v>
      </c>
      <c r="AJ80" s="35" t="str">
        <f t="shared" si="8"/>
        <v>TT_ON</v>
      </c>
      <c r="AK80" s="48"/>
      <c r="AL80" s="48" t="str">
        <f t="shared" si="11"/>
        <v>C0</v>
      </c>
      <c r="AM80" s="48" t="str">
        <f t="shared" si="12"/>
        <v>00</v>
      </c>
      <c r="AN80" s="48" t="str">
        <f t="shared" si="13"/>
        <v>00</v>
      </c>
      <c r="AO80" s="48" t="str">
        <f t="shared" si="14"/>
        <v>00</v>
      </c>
      <c r="AQ80" t="str">
        <f t="shared" si="9"/>
        <v xml:space="preserve">    (U4)0x000000C0U,                                                           /* 09 TT_ON                                           */</v>
      </c>
    </row>
    <row r="81" spans="2:43">
      <c r="B81" s="116"/>
      <c r="C81" s="35">
        <f t="shared" si="10"/>
        <v>10</v>
      </c>
      <c r="D81" s="109">
        <f t="shared" si="17"/>
        <v>0</v>
      </c>
      <c r="E81" s="109">
        <f t="shared" si="17"/>
        <v>0</v>
      </c>
      <c r="F81" s="109">
        <f t="shared" si="17"/>
        <v>0</v>
      </c>
      <c r="G81" s="109">
        <f t="shared" si="17"/>
        <v>0</v>
      </c>
      <c r="H81" s="109">
        <f t="shared" si="17"/>
        <v>0</v>
      </c>
      <c r="I81" s="109">
        <f t="shared" si="17"/>
        <v>0</v>
      </c>
      <c r="J81" s="109">
        <f t="shared" si="17"/>
        <v>0</v>
      </c>
      <c r="K81" s="109">
        <f t="shared" si="17"/>
        <v>0</v>
      </c>
      <c r="L81" s="109">
        <f t="shared" si="17"/>
        <v>0</v>
      </c>
      <c r="M81" s="109">
        <f t="shared" si="17"/>
        <v>0</v>
      </c>
      <c r="N81" s="109">
        <f t="shared" si="17"/>
        <v>0</v>
      </c>
      <c r="O81" s="109">
        <f t="shared" si="17"/>
        <v>0</v>
      </c>
      <c r="P81" s="109">
        <f t="shared" si="17"/>
        <v>0</v>
      </c>
      <c r="Q81" s="109">
        <f t="shared" si="17"/>
        <v>0</v>
      </c>
      <c r="R81" s="109">
        <f t="shared" si="17"/>
        <v>0</v>
      </c>
      <c r="S81" s="109">
        <f t="shared" si="17"/>
        <v>0</v>
      </c>
      <c r="T81" s="109">
        <f t="shared" si="17"/>
        <v>0</v>
      </c>
      <c r="U81" s="109">
        <f t="shared" si="17"/>
        <v>0</v>
      </c>
      <c r="V81" s="109">
        <f t="shared" si="17"/>
        <v>0</v>
      </c>
      <c r="W81" s="109">
        <f t="shared" si="17"/>
        <v>0</v>
      </c>
      <c r="X81" s="109">
        <f t="shared" si="17"/>
        <v>0</v>
      </c>
      <c r="Y81" s="109">
        <f t="shared" si="17"/>
        <v>0</v>
      </c>
      <c r="Z81" s="109">
        <f t="shared" si="17"/>
        <v>0</v>
      </c>
      <c r="AA81" s="109">
        <f t="shared" si="17"/>
        <v>1</v>
      </c>
      <c r="AB81" s="109">
        <f t="shared" si="17"/>
        <v>1</v>
      </c>
      <c r="AC81" s="109">
        <f t="shared" si="17"/>
        <v>1</v>
      </c>
      <c r="AD81" s="109">
        <f t="shared" si="17"/>
        <v>0</v>
      </c>
      <c r="AE81" s="109">
        <f t="shared" si="17"/>
        <v>0</v>
      </c>
      <c r="AF81" s="109">
        <f t="shared" si="17"/>
        <v>0</v>
      </c>
      <c r="AG81" s="109">
        <f t="shared" si="17"/>
        <v>0</v>
      </c>
      <c r="AH81" s="109">
        <f t="shared" si="17"/>
        <v>0</v>
      </c>
      <c r="AI81" s="109">
        <f t="shared" si="17"/>
        <v>1</v>
      </c>
      <c r="AJ81" s="35" t="str">
        <f t="shared" si="8"/>
        <v>WRN_ON</v>
      </c>
      <c r="AK81" s="48"/>
      <c r="AL81" s="48" t="str">
        <f t="shared" si="11"/>
        <v>C1</v>
      </c>
      <c r="AM81" s="48" t="str">
        <f t="shared" si="12"/>
        <v>01</v>
      </c>
      <c r="AN81" s="48" t="str">
        <f t="shared" si="13"/>
        <v>00</v>
      </c>
      <c r="AO81" s="48" t="str">
        <f t="shared" si="14"/>
        <v>00</v>
      </c>
      <c r="AQ81" t="str">
        <f t="shared" si="9"/>
        <v xml:space="preserve">    (U4)0x000001C1U,                                                           /* 10 WRN_ON                                          */</v>
      </c>
    </row>
    <row r="82" spans="2:43">
      <c r="B82" s="116"/>
      <c r="C82" s="35">
        <f t="shared" si="10"/>
        <v>11</v>
      </c>
      <c r="D82" s="109">
        <f t="shared" si="17"/>
        <v>0</v>
      </c>
      <c r="E82" s="109">
        <f t="shared" si="17"/>
        <v>0</v>
      </c>
      <c r="F82" s="109">
        <f t="shared" si="17"/>
        <v>0</v>
      </c>
      <c r="G82" s="109">
        <f t="shared" si="17"/>
        <v>0</v>
      </c>
      <c r="H82" s="109">
        <f t="shared" si="17"/>
        <v>0</v>
      </c>
      <c r="I82" s="109">
        <f t="shared" si="17"/>
        <v>0</v>
      </c>
      <c r="J82" s="109">
        <f t="shared" si="17"/>
        <v>0</v>
      </c>
      <c r="K82" s="109">
        <f t="shared" si="17"/>
        <v>0</v>
      </c>
      <c r="L82" s="109">
        <f t="shared" si="17"/>
        <v>0</v>
      </c>
      <c r="M82" s="109">
        <f t="shared" si="17"/>
        <v>0</v>
      </c>
      <c r="N82" s="109">
        <f t="shared" si="17"/>
        <v>0</v>
      </c>
      <c r="O82" s="109">
        <f t="shared" si="17"/>
        <v>0</v>
      </c>
      <c r="P82" s="109">
        <f t="shared" si="17"/>
        <v>0</v>
      </c>
      <c r="Q82" s="109">
        <f t="shared" si="17"/>
        <v>0</v>
      </c>
      <c r="R82" s="109">
        <f t="shared" si="17"/>
        <v>0</v>
      </c>
      <c r="S82" s="109">
        <f t="shared" si="17"/>
        <v>0</v>
      </c>
      <c r="T82" s="109">
        <f t="shared" si="17"/>
        <v>0</v>
      </c>
      <c r="U82" s="109">
        <f t="shared" si="17"/>
        <v>0</v>
      </c>
      <c r="V82" s="109">
        <f t="shared" si="17"/>
        <v>0</v>
      </c>
      <c r="W82" s="109">
        <f t="shared" si="17"/>
        <v>0</v>
      </c>
      <c r="X82" s="109">
        <f t="shared" si="17"/>
        <v>0</v>
      </c>
      <c r="Y82" s="109">
        <f t="shared" si="17"/>
        <v>0</v>
      </c>
      <c r="Z82" s="109">
        <f t="shared" si="17"/>
        <v>0</v>
      </c>
      <c r="AA82" s="109">
        <f t="shared" si="17"/>
        <v>1</v>
      </c>
      <c r="AB82" s="109">
        <f t="shared" si="17"/>
        <v>1</v>
      </c>
      <c r="AC82" s="109">
        <f t="shared" si="17"/>
        <v>1</v>
      </c>
      <c r="AD82" s="109">
        <f t="shared" si="17"/>
        <v>0</v>
      </c>
      <c r="AE82" s="109">
        <f t="shared" si="17"/>
        <v>0</v>
      </c>
      <c r="AF82" s="109">
        <f t="shared" si="17"/>
        <v>0</v>
      </c>
      <c r="AG82" s="109">
        <f t="shared" si="17"/>
        <v>0</v>
      </c>
      <c r="AH82" s="109">
        <f t="shared" si="17"/>
        <v>1</v>
      </c>
      <c r="AI82" s="109">
        <f t="shared" si="17"/>
        <v>0</v>
      </c>
      <c r="AJ82" s="35" t="str">
        <f t="shared" si="8"/>
        <v>WRN_FLSH</v>
      </c>
      <c r="AK82" s="48"/>
      <c r="AL82" s="48" t="str">
        <f t="shared" si="11"/>
        <v>C2</v>
      </c>
      <c r="AM82" s="48" t="str">
        <f t="shared" si="12"/>
        <v>01</v>
      </c>
      <c r="AN82" s="48" t="str">
        <f t="shared" si="13"/>
        <v>00</v>
      </c>
      <c r="AO82" s="48" t="str">
        <f t="shared" si="14"/>
        <v>00</v>
      </c>
      <c r="AQ82" t="str">
        <f t="shared" si="9"/>
        <v xml:space="preserve">    (U4)0x000001C2U,                                                           /* 11 WRN_FLSH                                        */</v>
      </c>
    </row>
    <row r="83" spans="2:43">
      <c r="B83" s="116"/>
      <c r="C83" s="35">
        <f t="shared" si="10"/>
        <v>12</v>
      </c>
      <c r="D83" s="109">
        <f t="shared" si="17"/>
        <v>0</v>
      </c>
      <c r="E83" s="109">
        <f t="shared" si="17"/>
        <v>0</v>
      </c>
      <c r="F83" s="109">
        <f t="shared" si="17"/>
        <v>0</v>
      </c>
      <c r="G83" s="109">
        <f t="shared" si="17"/>
        <v>0</v>
      </c>
      <c r="H83" s="109">
        <f t="shared" si="17"/>
        <v>0</v>
      </c>
      <c r="I83" s="109">
        <f t="shared" si="17"/>
        <v>0</v>
      </c>
      <c r="J83" s="109">
        <f t="shared" si="17"/>
        <v>0</v>
      </c>
      <c r="K83" s="109">
        <f t="shared" si="17"/>
        <v>0</v>
      </c>
      <c r="L83" s="109">
        <f t="shared" si="17"/>
        <v>0</v>
      </c>
      <c r="M83" s="109">
        <f t="shared" si="17"/>
        <v>0</v>
      </c>
      <c r="N83" s="109">
        <f t="shared" si="17"/>
        <v>0</v>
      </c>
      <c r="O83" s="109">
        <f t="shared" si="17"/>
        <v>0</v>
      </c>
      <c r="P83" s="109">
        <f t="shared" si="17"/>
        <v>0</v>
      </c>
      <c r="Q83" s="109">
        <f t="shared" si="17"/>
        <v>0</v>
      </c>
      <c r="R83" s="109">
        <f t="shared" si="17"/>
        <v>0</v>
      </c>
      <c r="S83" s="109">
        <f t="shared" si="17"/>
        <v>0</v>
      </c>
      <c r="T83" s="109">
        <f t="shared" si="17"/>
        <v>0</v>
      </c>
      <c r="U83" s="109">
        <f t="shared" si="17"/>
        <v>0</v>
      </c>
      <c r="V83" s="109">
        <f t="shared" si="17"/>
        <v>0</v>
      </c>
      <c r="W83" s="109">
        <f t="shared" si="17"/>
        <v>0</v>
      </c>
      <c r="X83" s="109">
        <f t="shared" si="17"/>
        <v>0</v>
      </c>
      <c r="Y83" s="109">
        <f t="shared" si="17"/>
        <v>0</v>
      </c>
      <c r="Z83" s="109">
        <f t="shared" si="17"/>
        <v>0</v>
      </c>
      <c r="AA83" s="109">
        <f t="shared" si="17"/>
        <v>1</v>
      </c>
      <c r="AB83" s="109">
        <f t="shared" si="17"/>
        <v>1</v>
      </c>
      <c r="AC83" s="109">
        <f t="shared" si="17"/>
        <v>1</v>
      </c>
      <c r="AD83" s="109">
        <f t="shared" si="17"/>
        <v>0</v>
      </c>
      <c r="AE83" s="109">
        <f t="shared" si="17"/>
        <v>0</v>
      </c>
      <c r="AF83" s="109">
        <f t="shared" si="17"/>
        <v>0</v>
      </c>
      <c r="AG83" s="109">
        <f t="shared" si="17"/>
        <v>0</v>
      </c>
      <c r="AH83" s="109">
        <f t="shared" si="17"/>
        <v>1</v>
      </c>
      <c r="AI83" s="109">
        <f t="shared" si="17"/>
        <v>1</v>
      </c>
      <c r="AJ83" s="35" t="str">
        <f t="shared" si="8"/>
        <v>WRN_OFF</v>
      </c>
      <c r="AK83" s="48"/>
      <c r="AL83" s="48" t="str">
        <f t="shared" si="11"/>
        <v>C3</v>
      </c>
      <c r="AM83" s="48" t="str">
        <f t="shared" si="12"/>
        <v>01</v>
      </c>
      <c r="AN83" s="48" t="str">
        <f t="shared" si="13"/>
        <v>00</v>
      </c>
      <c r="AO83" s="48" t="str">
        <f t="shared" si="14"/>
        <v>00</v>
      </c>
      <c r="AQ83" t="str">
        <f t="shared" si="9"/>
        <v xml:space="preserve">    (U4)0x000001C3U,                                                           /* 12 WRN_OFF                                         */</v>
      </c>
    </row>
    <row r="84" spans="2:43">
      <c r="B84" s="116"/>
      <c r="C84" s="35">
        <f t="shared" si="10"/>
        <v>13</v>
      </c>
      <c r="D84" s="109">
        <f t="shared" si="17"/>
        <v>0</v>
      </c>
      <c r="E84" s="109">
        <f t="shared" si="17"/>
        <v>0</v>
      </c>
      <c r="F84" s="109">
        <f t="shared" si="17"/>
        <v>0</v>
      </c>
      <c r="G84" s="109">
        <f t="shared" si="17"/>
        <v>0</v>
      </c>
      <c r="H84" s="109">
        <f t="shared" si="17"/>
        <v>0</v>
      </c>
      <c r="I84" s="109">
        <f t="shared" si="17"/>
        <v>0</v>
      </c>
      <c r="J84" s="109">
        <f t="shared" si="17"/>
        <v>0</v>
      </c>
      <c r="K84" s="109">
        <f t="shared" si="17"/>
        <v>0</v>
      </c>
      <c r="L84" s="109">
        <f t="shared" si="17"/>
        <v>0</v>
      </c>
      <c r="M84" s="109">
        <f t="shared" si="17"/>
        <v>0</v>
      </c>
      <c r="N84" s="109">
        <f t="shared" si="17"/>
        <v>0</v>
      </c>
      <c r="O84" s="109">
        <f t="shared" si="17"/>
        <v>0</v>
      </c>
      <c r="P84" s="109">
        <f t="shared" si="17"/>
        <v>0</v>
      </c>
      <c r="Q84" s="109">
        <f t="shared" si="17"/>
        <v>0</v>
      </c>
      <c r="R84" s="109">
        <f t="shared" si="17"/>
        <v>0</v>
      </c>
      <c r="S84" s="109">
        <f t="shared" si="17"/>
        <v>0</v>
      </c>
      <c r="T84" s="109">
        <f t="shared" si="17"/>
        <v>0</v>
      </c>
      <c r="U84" s="109">
        <f t="shared" si="17"/>
        <v>0</v>
      </c>
      <c r="V84" s="109">
        <f t="shared" si="17"/>
        <v>0</v>
      </c>
      <c r="W84" s="109">
        <f t="shared" si="17"/>
        <v>0</v>
      </c>
      <c r="X84" s="109">
        <f t="shared" si="17"/>
        <v>0</v>
      </c>
      <c r="Y84" s="109">
        <f t="shared" si="17"/>
        <v>0</v>
      </c>
      <c r="Z84" s="109">
        <f t="shared" si="17"/>
        <v>0</v>
      </c>
      <c r="AA84" s="109">
        <f t="shared" si="17"/>
        <v>1</v>
      </c>
      <c r="AB84" s="109">
        <f t="shared" si="17"/>
        <v>1</v>
      </c>
      <c r="AC84" s="109">
        <f t="shared" si="17"/>
        <v>1</v>
      </c>
      <c r="AD84" s="109">
        <f t="shared" si="17"/>
        <v>0</v>
      </c>
      <c r="AE84" s="109">
        <f t="shared" si="17"/>
        <v>0</v>
      </c>
      <c r="AF84" s="109">
        <f t="shared" si="17"/>
        <v>1</v>
      </c>
      <c r="AG84" s="109">
        <f t="shared" si="17"/>
        <v>0</v>
      </c>
      <c r="AH84" s="109">
        <f t="shared" si="17"/>
        <v>0</v>
      </c>
      <c r="AI84" s="109">
        <f t="shared" si="17"/>
        <v>0</v>
      </c>
      <c r="AJ84" s="35" t="str">
        <f t="shared" si="8"/>
        <v>WRN_FLSH</v>
      </c>
      <c r="AK84" s="48"/>
      <c r="AL84" s="48" t="str">
        <f t="shared" si="11"/>
        <v>C8</v>
      </c>
      <c r="AM84" s="48" t="str">
        <f t="shared" si="12"/>
        <v>01</v>
      </c>
      <c r="AN84" s="48" t="str">
        <f t="shared" si="13"/>
        <v>00</v>
      </c>
      <c r="AO84" s="48" t="str">
        <f t="shared" si="14"/>
        <v>00</v>
      </c>
      <c r="AQ84" t="str">
        <f t="shared" si="9"/>
        <v xml:space="preserve">    (U4)0x000001C8U,                                                           /* 13 WRN_FLSH                                        */</v>
      </c>
    </row>
    <row r="85" spans="2:43">
      <c r="B85" s="116"/>
      <c r="C85" s="35">
        <f t="shared" si="10"/>
        <v>14</v>
      </c>
      <c r="D85" s="109">
        <f t="shared" si="17"/>
        <v>0</v>
      </c>
      <c r="E85" s="109">
        <f t="shared" si="17"/>
        <v>0</v>
      </c>
      <c r="F85" s="109">
        <f t="shared" si="17"/>
        <v>0</v>
      </c>
      <c r="G85" s="109">
        <f t="shared" si="17"/>
        <v>0</v>
      </c>
      <c r="H85" s="109">
        <f t="shared" si="17"/>
        <v>0</v>
      </c>
      <c r="I85" s="109">
        <f t="shared" si="17"/>
        <v>0</v>
      </c>
      <c r="J85" s="109">
        <f t="shared" si="17"/>
        <v>0</v>
      </c>
      <c r="K85" s="109">
        <f t="shared" si="17"/>
        <v>0</v>
      </c>
      <c r="L85" s="109">
        <f t="shared" si="17"/>
        <v>0</v>
      </c>
      <c r="M85" s="109">
        <f t="shared" si="17"/>
        <v>0</v>
      </c>
      <c r="N85" s="109">
        <f t="shared" si="17"/>
        <v>0</v>
      </c>
      <c r="O85" s="109">
        <f t="shared" si="17"/>
        <v>0</v>
      </c>
      <c r="P85" s="109">
        <f t="shared" si="17"/>
        <v>0</v>
      </c>
      <c r="Q85" s="109">
        <f t="shared" si="17"/>
        <v>0</v>
      </c>
      <c r="R85" s="109">
        <f t="shared" si="17"/>
        <v>0</v>
      </c>
      <c r="S85" s="109">
        <f t="shared" si="17"/>
        <v>0</v>
      </c>
      <c r="T85" s="109">
        <f t="shared" si="17"/>
        <v>0</v>
      </c>
      <c r="U85" s="109">
        <f t="shared" si="17"/>
        <v>0</v>
      </c>
      <c r="V85" s="109">
        <f t="shared" si="17"/>
        <v>0</v>
      </c>
      <c r="W85" s="109">
        <f t="shared" si="17"/>
        <v>0</v>
      </c>
      <c r="X85" s="109">
        <f t="shared" si="17"/>
        <v>0</v>
      </c>
      <c r="Y85" s="109">
        <f t="shared" si="17"/>
        <v>0</v>
      </c>
      <c r="Z85" s="109">
        <f t="shared" si="17"/>
        <v>0</v>
      </c>
      <c r="AA85" s="109">
        <f t="shared" si="17"/>
        <v>1</v>
      </c>
      <c r="AB85" s="109">
        <f t="shared" si="17"/>
        <v>1</v>
      </c>
      <c r="AC85" s="109">
        <f t="shared" si="17"/>
        <v>1</v>
      </c>
      <c r="AD85" s="109">
        <f t="shared" si="17"/>
        <v>0</v>
      </c>
      <c r="AE85" s="109">
        <f t="shared" si="17"/>
        <v>1</v>
      </c>
      <c r="AF85" s="109">
        <f t="shared" si="17"/>
        <v>0</v>
      </c>
      <c r="AG85" s="109">
        <f t="shared" si="17"/>
        <v>0</v>
      </c>
      <c r="AH85" s="109">
        <f t="shared" si="17"/>
        <v>0</v>
      </c>
      <c r="AI85" s="109">
        <f t="shared" si="17"/>
        <v>1</v>
      </c>
      <c r="AJ85" s="35" t="str">
        <f t="shared" si="8"/>
        <v>WRN_OFF</v>
      </c>
      <c r="AK85" s="48"/>
      <c r="AL85" s="48" t="str">
        <f t="shared" si="11"/>
        <v>D1</v>
      </c>
      <c r="AM85" s="48" t="str">
        <f t="shared" si="12"/>
        <v>01</v>
      </c>
      <c r="AN85" s="48" t="str">
        <f t="shared" si="13"/>
        <v>00</v>
      </c>
      <c r="AO85" s="48" t="str">
        <f t="shared" si="14"/>
        <v>00</v>
      </c>
      <c r="AQ85" t="str">
        <f t="shared" si="9"/>
        <v xml:space="preserve">    (U4)0x000001D1U,                                                           /* 14 WRN_OFF                                         */</v>
      </c>
    </row>
    <row r="86" spans="2:43">
      <c r="B86" s="116"/>
      <c r="C86" s="35">
        <f t="shared" si="10"/>
        <v>15</v>
      </c>
      <c r="D86" s="109">
        <f t="shared" si="17"/>
        <v>0</v>
      </c>
      <c r="E86" s="109">
        <f t="shared" si="17"/>
        <v>0</v>
      </c>
      <c r="F86" s="109">
        <f t="shared" si="17"/>
        <v>0</v>
      </c>
      <c r="G86" s="109">
        <f t="shared" si="17"/>
        <v>0</v>
      </c>
      <c r="H86" s="109">
        <f t="shared" si="17"/>
        <v>0</v>
      </c>
      <c r="I86" s="109">
        <f t="shared" si="17"/>
        <v>0</v>
      </c>
      <c r="J86" s="109">
        <f t="shared" si="17"/>
        <v>0</v>
      </c>
      <c r="K86" s="109">
        <f t="shared" si="17"/>
        <v>0</v>
      </c>
      <c r="L86" s="109">
        <f t="shared" si="17"/>
        <v>0</v>
      </c>
      <c r="M86" s="109">
        <f t="shared" si="17"/>
        <v>0</v>
      </c>
      <c r="N86" s="109">
        <f t="shared" si="17"/>
        <v>0</v>
      </c>
      <c r="O86" s="109">
        <f t="shared" si="17"/>
        <v>0</v>
      </c>
      <c r="P86" s="109">
        <f t="shared" si="17"/>
        <v>0</v>
      </c>
      <c r="Q86" s="109">
        <f t="shared" si="17"/>
        <v>0</v>
      </c>
      <c r="R86" s="109">
        <f t="shared" si="17"/>
        <v>0</v>
      </c>
      <c r="S86" s="109">
        <f t="shared" si="17"/>
        <v>0</v>
      </c>
      <c r="T86" s="109">
        <f t="shared" si="17"/>
        <v>0</v>
      </c>
      <c r="U86" s="109">
        <f t="shared" si="17"/>
        <v>0</v>
      </c>
      <c r="V86" s="109">
        <f t="shared" si="17"/>
        <v>0</v>
      </c>
      <c r="W86" s="109">
        <f t="shared" si="17"/>
        <v>0</v>
      </c>
      <c r="X86" s="109">
        <f t="shared" si="17"/>
        <v>0</v>
      </c>
      <c r="Y86" s="109">
        <f t="shared" si="17"/>
        <v>1</v>
      </c>
      <c r="Z86" s="109">
        <f t="shared" si="17"/>
        <v>0</v>
      </c>
      <c r="AA86" s="109">
        <f t="shared" si="17"/>
        <v>0</v>
      </c>
      <c r="AB86" s="109">
        <f t="shared" si="17"/>
        <v>0</v>
      </c>
      <c r="AC86" s="109">
        <f t="shared" si="17"/>
        <v>0</v>
      </c>
      <c r="AD86" s="109">
        <f t="shared" si="17"/>
        <v>0</v>
      </c>
      <c r="AE86" s="109">
        <f t="shared" si="17"/>
        <v>0</v>
      </c>
      <c r="AF86" s="109">
        <f t="shared" si="17"/>
        <v>0</v>
      </c>
      <c r="AG86" s="109">
        <f t="shared" si="17"/>
        <v>0</v>
      </c>
      <c r="AH86" s="109">
        <f t="shared" si="17"/>
        <v>0</v>
      </c>
      <c r="AI86" s="109">
        <f t="shared" ref="AI86" si="18">IF(AI21=1,1,0)</f>
        <v>0</v>
      </c>
      <c r="AJ86" s="35" t="str">
        <f t="shared" si="8"/>
        <v>TT_ON</v>
      </c>
      <c r="AK86" s="48"/>
      <c r="AL86" s="48" t="str">
        <f t="shared" si="11"/>
        <v>00</v>
      </c>
      <c r="AM86" s="48" t="str">
        <f t="shared" si="12"/>
        <v>04</v>
      </c>
      <c r="AN86" s="48" t="str">
        <f t="shared" si="13"/>
        <v>00</v>
      </c>
      <c r="AO86" s="48" t="str">
        <f t="shared" si="14"/>
        <v>00</v>
      </c>
      <c r="AQ86" t="str">
        <f t="shared" si="9"/>
        <v xml:space="preserve">    (U4)0x00000400U,                                                           /* 15 TT_ON                                           */</v>
      </c>
    </row>
    <row r="87" spans="2:43">
      <c r="B87" s="116"/>
      <c r="C87" s="35">
        <f t="shared" si="10"/>
        <v>16</v>
      </c>
      <c r="D87" s="109">
        <f t="shared" ref="D87:AI94" si="19">IF(D22=1,1,0)</f>
        <v>0</v>
      </c>
      <c r="E87" s="109">
        <f t="shared" si="19"/>
        <v>0</v>
      </c>
      <c r="F87" s="109">
        <f t="shared" si="19"/>
        <v>0</v>
      </c>
      <c r="G87" s="109">
        <f t="shared" si="19"/>
        <v>0</v>
      </c>
      <c r="H87" s="109">
        <f t="shared" si="19"/>
        <v>0</v>
      </c>
      <c r="I87" s="109">
        <f t="shared" si="19"/>
        <v>0</v>
      </c>
      <c r="J87" s="109">
        <f t="shared" si="19"/>
        <v>0</v>
      </c>
      <c r="K87" s="109">
        <f t="shared" si="19"/>
        <v>0</v>
      </c>
      <c r="L87" s="109">
        <f t="shared" si="19"/>
        <v>0</v>
      </c>
      <c r="M87" s="109">
        <f t="shared" si="19"/>
        <v>0</v>
      </c>
      <c r="N87" s="109">
        <f t="shared" si="19"/>
        <v>0</v>
      </c>
      <c r="O87" s="109">
        <f t="shared" si="19"/>
        <v>0</v>
      </c>
      <c r="P87" s="109">
        <f t="shared" si="19"/>
        <v>0</v>
      </c>
      <c r="Q87" s="109">
        <f t="shared" si="19"/>
        <v>0</v>
      </c>
      <c r="R87" s="109">
        <f t="shared" si="19"/>
        <v>0</v>
      </c>
      <c r="S87" s="109">
        <f t="shared" si="19"/>
        <v>0</v>
      </c>
      <c r="T87" s="109">
        <f t="shared" si="19"/>
        <v>0</v>
      </c>
      <c r="U87" s="109">
        <f t="shared" si="19"/>
        <v>0</v>
      </c>
      <c r="V87" s="109">
        <f t="shared" si="19"/>
        <v>0</v>
      </c>
      <c r="W87" s="109">
        <f t="shared" si="19"/>
        <v>0</v>
      </c>
      <c r="X87" s="109">
        <f t="shared" si="19"/>
        <v>0</v>
      </c>
      <c r="Y87" s="109">
        <f t="shared" si="19"/>
        <v>1</v>
      </c>
      <c r="Z87" s="109">
        <f t="shared" si="19"/>
        <v>0</v>
      </c>
      <c r="AA87" s="109">
        <f t="shared" si="19"/>
        <v>1</v>
      </c>
      <c r="AB87" s="109">
        <f t="shared" si="19"/>
        <v>0</v>
      </c>
      <c r="AC87" s="109">
        <f t="shared" si="19"/>
        <v>0</v>
      </c>
      <c r="AD87" s="109">
        <f t="shared" si="19"/>
        <v>0</v>
      </c>
      <c r="AE87" s="109">
        <f t="shared" si="19"/>
        <v>0</v>
      </c>
      <c r="AF87" s="109">
        <f t="shared" si="19"/>
        <v>0</v>
      </c>
      <c r="AG87" s="109">
        <f t="shared" si="19"/>
        <v>0</v>
      </c>
      <c r="AH87" s="109">
        <f t="shared" si="19"/>
        <v>0</v>
      </c>
      <c r="AI87" s="109">
        <f t="shared" si="19"/>
        <v>0</v>
      </c>
      <c r="AJ87" s="35" t="str">
        <f t="shared" si="8"/>
        <v>TT_ON</v>
      </c>
      <c r="AK87" s="48"/>
      <c r="AL87" s="48" t="str">
        <f t="shared" si="11"/>
        <v>00</v>
      </c>
      <c r="AM87" s="48" t="str">
        <f t="shared" si="12"/>
        <v>05</v>
      </c>
      <c r="AN87" s="48" t="str">
        <f t="shared" si="13"/>
        <v>00</v>
      </c>
      <c r="AO87" s="48" t="str">
        <f t="shared" si="14"/>
        <v>00</v>
      </c>
      <c r="AQ87" t="str">
        <f t="shared" si="9"/>
        <v xml:space="preserve">    (U4)0x00000500U,                                                           /* 16 TT_ON                                           */</v>
      </c>
    </row>
    <row r="88" spans="2:43">
      <c r="B88" s="116"/>
      <c r="C88" s="35">
        <f t="shared" si="10"/>
        <v>17</v>
      </c>
      <c r="D88" s="109">
        <f t="shared" si="19"/>
        <v>0</v>
      </c>
      <c r="E88" s="109">
        <f t="shared" si="19"/>
        <v>0</v>
      </c>
      <c r="F88" s="109">
        <f t="shared" si="19"/>
        <v>0</v>
      </c>
      <c r="G88" s="109">
        <f t="shared" si="19"/>
        <v>0</v>
      </c>
      <c r="H88" s="109">
        <f t="shared" si="19"/>
        <v>0</v>
      </c>
      <c r="I88" s="109">
        <f t="shared" si="19"/>
        <v>0</v>
      </c>
      <c r="J88" s="109">
        <f t="shared" si="19"/>
        <v>0</v>
      </c>
      <c r="K88" s="109">
        <f t="shared" si="19"/>
        <v>0</v>
      </c>
      <c r="L88" s="109">
        <f t="shared" si="19"/>
        <v>0</v>
      </c>
      <c r="M88" s="109">
        <f t="shared" si="19"/>
        <v>0</v>
      </c>
      <c r="N88" s="109">
        <f t="shared" si="19"/>
        <v>0</v>
      </c>
      <c r="O88" s="109">
        <f t="shared" si="19"/>
        <v>0</v>
      </c>
      <c r="P88" s="109">
        <f t="shared" si="19"/>
        <v>0</v>
      </c>
      <c r="Q88" s="109">
        <f t="shared" si="19"/>
        <v>0</v>
      </c>
      <c r="R88" s="109">
        <f t="shared" si="19"/>
        <v>0</v>
      </c>
      <c r="S88" s="109">
        <f t="shared" si="19"/>
        <v>0</v>
      </c>
      <c r="T88" s="109">
        <f t="shared" si="19"/>
        <v>0</v>
      </c>
      <c r="U88" s="109">
        <f t="shared" si="19"/>
        <v>0</v>
      </c>
      <c r="V88" s="109">
        <f t="shared" si="19"/>
        <v>0</v>
      </c>
      <c r="W88" s="109">
        <f t="shared" si="19"/>
        <v>0</v>
      </c>
      <c r="X88" s="109">
        <f t="shared" si="19"/>
        <v>0</v>
      </c>
      <c r="Y88" s="109">
        <f t="shared" si="19"/>
        <v>1</v>
      </c>
      <c r="Z88" s="109">
        <f t="shared" si="19"/>
        <v>0</v>
      </c>
      <c r="AA88" s="109">
        <f t="shared" si="19"/>
        <v>1</v>
      </c>
      <c r="AB88" s="109">
        <f t="shared" si="19"/>
        <v>1</v>
      </c>
      <c r="AC88" s="109">
        <f t="shared" si="19"/>
        <v>0</v>
      </c>
      <c r="AD88" s="109">
        <f t="shared" si="19"/>
        <v>0</v>
      </c>
      <c r="AE88" s="109">
        <f t="shared" si="19"/>
        <v>0</v>
      </c>
      <c r="AF88" s="109">
        <f t="shared" si="19"/>
        <v>0</v>
      </c>
      <c r="AG88" s="109">
        <f t="shared" si="19"/>
        <v>0</v>
      </c>
      <c r="AH88" s="109">
        <f t="shared" si="19"/>
        <v>0</v>
      </c>
      <c r="AI88" s="109">
        <f t="shared" si="19"/>
        <v>0</v>
      </c>
      <c r="AJ88" s="35" t="str">
        <f t="shared" si="8"/>
        <v>TT_ON</v>
      </c>
      <c r="AK88" s="48"/>
      <c r="AL88" s="48" t="str">
        <f t="shared" si="11"/>
        <v>80</v>
      </c>
      <c r="AM88" s="48" t="str">
        <f t="shared" si="12"/>
        <v>05</v>
      </c>
      <c r="AN88" s="48" t="str">
        <f t="shared" si="13"/>
        <v>00</v>
      </c>
      <c r="AO88" s="48" t="str">
        <f t="shared" si="14"/>
        <v>00</v>
      </c>
      <c r="AQ88" t="str">
        <f t="shared" si="9"/>
        <v xml:space="preserve">    (U4)0x00000580U,                                                           /* 17 TT_ON                                           */</v>
      </c>
    </row>
    <row r="89" spans="2:43">
      <c r="B89" s="116"/>
      <c r="C89" s="35">
        <f t="shared" si="10"/>
        <v>18</v>
      </c>
      <c r="D89" s="109">
        <f t="shared" si="19"/>
        <v>0</v>
      </c>
      <c r="E89" s="109">
        <f t="shared" si="19"/>
        <v>0</v>
      </c>
      <c r="F89" s="109">
        <f t="shared" si="19"/>
        <v>0</v>
      </c>
      <c r="G89" s="109">
        <f t="shared" si="19"/>
        <v>0</v>
      </c>
      <c r="H89" s="109">
        <f t="shared" si="19"/>
        <v>0</v>
      </c>
      <c r="I89" s="109">
        <f t="shared" si="19"/>
        <v>0</v>
      </c>
      <c r="J89" s="109">
        <f t="shared" si="19"/>
        <v>0</v>
      </c>
      <c r="K89" s="109">
        <f t="shared" si="19"/>
        <v>0</v>
      </c>
      <c r="L89" s="109">
        <f t="shared" si="19"/>
        <v>0</v>
      </c>
      <c r="M89" s="109">
        <f t="shared" si="19"/>
        <v>0</v>
      </c>
      <c r="N89" s="109">
        <f t="shared" si="19"/>
        <v>0</v>
      </c>
      <c r="O89" s="109">
        <f t="shared" si="19"/>
        <v>0</v>
      </c>
      <c r="P89" s="109">
        <f t="shared" si="19"/>
        <v>0</v>
      </c>
      <c r="Q89" s="109">
        <f t="shared" si="19"/>
        <v>0</v>
      </c>
      <c r="R89" s="109">
        <f t="shared" si="19"/>
        <v>0</v>
      </c>
      <c r="S89" s="109">
        <f t="shared" si="19"/>
        <v>0</v>
      </c>
      <c r="T89" s="109">
        <f t="shared" si="19"/>
        <v>0</v>
      </c>
      <c r="U89" s="109">
        <f t="shared" si="19"/>
        <v>0</v>
      </c>
      <c r="V89" s="109">
        <f t="shared" si="19"/>
        <v>0</v>
      </c>
      <c r="W89" s="109">
        <f t="shared" si="19"/>
        <v>0</v>
      </c>
      <c r="X89" s="109">
        <f t="shared" si="19"/>
        <v>0</v>
      </c>
      <c r="Y89" s="109">
        <f t="shared" si="19"/>
        <v>1</v>
      </c>
      <c r="Z89" s="109">
        <f t="shared" si="19"/>
        <v>0</v>
      </c>
      <c r="AA89" s="109">
        <f t="shared" si="19"/>
        <v>1</v>
      </c>
      <c r="AB89" s="109">
        <f t="shared" si="19"/>
        <v>1</v>
      </c>
      <c r="AC89" s="109">
        <f t="shared" si="19"/>
        <v>0</v>
      </c>
      <c r="AD89" s="109">
        <f t="shared" si="19"/>
        <v>0</v>
      </c>
      <c r="AE89" s="109">
        <f t="shared" si="19"/>
        <v>0</v>
      </c>
      <c r="AF89" s="109">
        <f t="shared" si="19"/>
        <v>0</v>
      </c>
      <c r="AG89" s="109">
        <f t="shared" si="19"/>
        <v>0</v>
      </c>
      <c r="AH89" s="109">
        <f t="shared" si="19"/>
        <v>0</v>
      </c>
      <c r="AI89" s="109">
        <f t="shared" si="19"/>
        <v>1</v>
      </c>
      <c r="AJ89" s="35" t="str">
        <f t="shared" si="8"/>
        <v>WRN_ON</v>
      </c>
      <c r="AK89" s="48"/>
      <c r="AL89" s="48" t="str">
        <f t="shared" si="11"/>
        <v>81</v>
      </c>
      <c r="AM89" s="48" t="str">
        <f t="shared" si="12"/>
        <v>05</v>
      </c>
      <c r="AN89" s="48" t="str">
        <f t="shared" si="13"/>
        <v>00</v>
      </c>
      <c r="AO89" s="48" t="str">
        <f t="shared" si="14"/>
        <v>00</v>
      </c>
      <c r="AQ89" t="str">
        <f t="shared" si="9"/>
        <v xml:space="preserve">    (U4)0x00000581U,                                                           /* 18 WRN_ON                                          */</v>
      </c>
    </row>
    <row r="90" spans="2:43">
      <c r="B90" s="116"/>
      <c r="C90" s="35">
        <f t="shared" si="10"/>
        <v>19</v>
      </c>
      <c r="D90" s="109">
        <f t="shared" si="19"/>
        <v>0</v>
      </c>
      <c r="E90" s="109">
        <f t="shared" si="19"/>
        <v>0</v>
      </c>
      <c r="F90" s="109">
        <f t="shared" si="19"/>
        <v>0</v>
      </c>
      <c r="G90" s="109">
        <f t="shared" si="19"/>
        <v>0</v>
      </c>
      <c r="H90" s="109">
        <f t="shared" si="19"/>
        <v>0</v>
      </c>
      <c r="I90" s="109">
        <f t="shared" si="19"/>
        <v>0</v>
      </c>
      <c r="J90" s="109">
        <f t="shared" si="19"/>
        <v>0</v>
      </c>
      <c r="K90" s="109">
        <f t="shared" si="19"/>
        <v>0</v>
      </c>
      <c r="L90" s="109">
        <f t="shared" si="19"/>
        <v>0</v>
      </c>
      <c r="M90" s="109">
        <f t="shared" si="19"/>
        <v>0</v>
      </c>
      <c r="N90" s="109">
        <f t="shared" si="19"/>
        <v>0</v>
      </c>
      <c r="O90" s="109">
        <f t="shared" si="19"/>
        <v>0</v>
      </c>
      <c r="P90" s="109">
        <f t="shared" si="19"/>
        <v>0</v>
      </c>
      <c r="Q90" s="109">
        <f t="shared" si="19"/>
        <v>0</v>
      </c>
      <c r="R90" s="109">
        <f t="shared" si="19"/>
        <v>0</v>
      </c>
      <c r="S90" s="109">
        <f t="shared" si="19"/>
        <v>0</v>
      </c>
      <c r="T90" s="109">
        <f t="shared" si="19"/>
        <v>0</v>
      </c>
      <c r="U90" s="109">
        <f t="shared" si="19"/>
        <v>0</v>
      </c>
      <c r="V90" s="109">
        <f t="shared" si="19"/>
        <v>0</v>
      </c>
      <c r="W90" s="109">
        <f t="shared" si="19"/>
        <v>0</v>
      </c>
      <c r="X90" s="109">
        <f t="shared" si="19"/>
        <v>0</v>
      </c>
      <c r="Y90" s="109">
        <f t="shared" si="19"/>
        <v>1</v>
      </c>
      <c r="Z90" s="109">
        <f t="shared" si="19"/>
        <v>0</v>
      </c>
      <c r="AA90" s="109">
        <f t="shared" si="19"/>
        <v>1</v>
      </c>
      <c r="AB90" s="109">
        <f t="shared" si="19"/>
        <v>1</v>
      </c>
      <c r="AC90" s="109">
        <f t="shared" si="19"/>
        <v>0</v>
      </c>
      <c r="AD90" s="109">
        <f t="shared" si="19"/>
        <v>0</v>
      </c>
      <c r="AE90" s="109">
        <f t="shared" si="19"/>
        <v>0</v>
      </c>
      <c r="AF90" s="109">
        <f t="shared" si="19"/>
        <v>0</v>
      </c>
      <c r="AG90" s="109">
        <f t="shared" si="19"/>
        <v>0</v>
      </c>
      <c r="AH90" s="109">
        <f t="shared" si="19"/>
        <v>1</v>
      </c>
      <c r="AI90" s="109">
        <f t="shared" si="19"/>
        <v>0</v>
      </c>
      <c r="AJ90" s="35" t="str">
        <f t="shared" si="8"/>
        <v>WRN_FLSH</v>
      </c>
      <c r="AK90" s="48"/>
      <c r="AL90" s="48" t="str">
        <f t="shared" si="11"/>
        <v>82</v>
      </c>
      <c r="AM90" s="48" t="str">
        <f t="shared" si="12"/>
        <v>05</v>
      </c>
      <c r="AN90" s="48" t="str">
        <f t="shared" si="13"/>
        <v>00</v>
      </c>
      <c r="AO90" s="48" t="str">
        <f t="shared" si="14"/>
        <v>00</v>
      </c>
      <c r="AQ90" t="str">
        <f t="shared" si="9"/>
        <v xml:space="preserve">    (U4)0x00000582U,                                                           /* 19 WRN_FLSH                                        */</v>
      </c>
    </row>
    <row r="91" spans="2:43">
      <c r="B91" s="116"/>
      <c r="C91" s="35">
        <f t="shared" si="10"/>
        <v>20</v>
      </c>
      <c r="D91" s="109">
        <f t="shared" si="19"/>
        <v>0</v>
      </c>
      <c r="E91" s="109">
        <f t="shared" si="19"/>
        <v>0</v>
      </c>
      <c r="F91" s="109">
        <f t="shared" si="19"/>
        <v>0</v>
      </c>
      <c r="G91" s="109">
        <f t="shared" si="19"/>
        <v>0</v>
      </c>
      <c r="H91" s="109">
        <f t="shared" si="19"/>
        <v>0</v>
      </c>
      <c r="I91" s="109">
        <f t="shared" si="19"/>
        <v>0</v>
      </c>
      <c r="J91" s="109">
        <f t="shared" si="19"/>
        <v>0</v>
      </c>
      <c r="K91" s="109">
        <f t="shared" si="19"/>
        <v>0</v>
      </c>
      <c r="L91" s="109">
        <f t="shared" si="19"/>
        <v>0</v>
      </c>
      <c r="M91" s="109">
        <f t="shared" si="19"/>
        <v>0</v>
      </c>
      <c r="N91" s="109">
        <f t="shared" si="19"/>
        <v>0</v>
      </c>
      <c r="O91" s="109">
        <f t="shared" si="19"/>
        <v>0</v>
      </c>
      <c r="P91" s="109">
        <f t="shared" si="19"/>
        <v>0</v>
      </c>
      <c r="Q91" s="109">
        <f t="shared" si="19"/>
        <v>0</v>
      </c>
      <c r="R91" s="109">
        <f t="shared" si="19"/>
        <v>0</v>
      </c>
      <c r="S91" s="109">
        <f t="shared" si="19"/>
        <v>0</v>
      </c>
      <c r="T91" s="109">
        <f t="shared" si="19"/>
        <v>0</v>
      </c>
      <c r="U91" s="109">
        <f t="shared" si="19"/>
        <v>0</v>
      </c>
      <c r="V91" s="109">
        <f t="shared" si="19"/>
        <v>0</v>
      </c>
      <c r="W91" s="109">
        <f t="shared" si="19"/>
        <v>0</v>
      </c>
      <c r="X91" s="109">
        <f t="shared" si="19"/>
        <v>0</v>
      </c>
      <c r="Y91" s="109">
        <f t="shared" si="19"/>
        <v>1</v>
      </c>
      <c r="Z91" s="109">
        <f t="shared" si="19"/>
        <v>0</v>
      </c>
      <c r="AA91" s="109">
        <f t="shared" si="19"/>
        <v>1</v>
      </c>
      <c r="AB91" s="109">
        <f t="shared" si="19"/>
        <v>1</v>
      </c>
      <c r="AC91" s="109">
        <f t="shared" si="19"/>
        <v>0</v>
      </c>
      <c r="AD91" s="109">
        <f t="shared" si="19"/>
        <v>0</v>
      </c>
      <c r="AE91" s="109">
        <f t="shared" si="19"/>
        <v>0</v>
      </c>
      <c r="AF91" s="109">
        <f t="shared" si="19"/>
        <v>0</v>
      </c>
      <c r="AG91" s="109">
        <f t="shared" si="19"/>
        <v>1</v>
      </c>
      <c r="AH91" s="109">
        <f t="shared" si="19"/>
        <v>0</v>
      </c>
      <c r="AI91" s="109">
        <f t="shared" si="19"/>
        <v>0</v>
      </c>
      <c r="AJ91" s="35" t="str">
        <f t="shared" si="8"/>
        <v>TT_ON</v>
      </c>
      <c r="AK91" s="48"/>
      <c r="AL91" s="48" t="str">
        <f t="shared" si="11"/>
        <v>84</v>
      </c>
      <c r="AM91" s="48" t="str">
        <f t="shared" si="12"/>
        <v>05</v>
      </c>
      <c r="AN91" s="48" t="str">
        <f t="shared" si="13"/>
        <v>00</v>
      </c>
      <c r="AO91" s="48" t="str">
        <f t="shared" si="14"/>
        <v>00</v>
      </c>
      <c r="AQ91" t="str">
        <f t="shared" si="9"/>
        <v xml:space="preserve">    (U4)0x00000584U,                                                           /* 20 TT_ON                                           */</v>
      </c>
    </row>
    <row r="92" spans="2:43">
      <c r="B92" s="116"/>
      <c r="C92" s="35">
        <f t="shared" si="10"/>
        <v>21</v>
      </c>
      <c r="D92" s="109">
        <f t="shared" si="19"/>
        <v>0</v>
      </c>
      <c r="E92" s="109">
        <f t="shared" si="19"/>
        <v>0</v>
      </c>
      <c r="F92" s="109">
        <f t="shared" si="19"/>
        <v>0</v>
      </c>
      <c r="G92" s="109">
        <f t="shared" si="19"/>
        <v>0</v>
      </c>
      <c r="H92" s="109">
        <f t="shared" si="19"/>
        <v>0</v>
      </c>
      <c r="I92" s="109">
        <f t="shared" si="19"/>
        <v>0</v>
      </c>
      <c r="J92" s="109">
        <f t="shared" si="19"/>
        <v>0</v>
      </c>
      <c r="K92" s="109">
        <f t="shared" si="19"/>
        <v>0</v>
      </c>
      <c r="L92" s="109">
        <f t="shared" si="19"/>
        <v>0</v>
      </c>
      <c r="M92" s="109">
        <f t="shared" si="19"/>
        <v>0</v>
      </c>
      <c r="N92" s="109">
        <f t="shared" si="19"/>
        <v>0</v>
      </c>
      <c r="O92" s="109">
        <f t="shared" si="19"/>
        <v>0</v>
      </c>
      <c r="P92" s="109">
        <f t="shared" si="19"/>
        <v>0</v>
      </c>
      <c r="Q92" s="109">
        <f t="shared" si="19"/>
        <v>0</v>
      </c>
      <c r="R92" s="109">
        <f t="shared" si="19"/>
        <v>0</v>
      </c>
      <c r="S92" s="109">
        <f t="shared" si="19"/>
        <v>0</v>
      </c>
      <c r="T92" s="109">
        <f t="shared" si="19"/>
        <v>0</v>
      </c>
      <c r="U92" s="109">
        <f t="shared" si="19"/>
        <v>0</v>
      </c>
      <c r="V92" s="109">
        <f t="shared" si="19"/>
        <v>0</v>
      </c>
      <c r="W92" s="109">
        <f t="shared" si="19"/>
        <v>0</v>
      </c>
      <c r="X92" s="109">
        <f t="shared" si="19"/>
        <v>0</v>
      </c>
      <c r="Y92" s="109">
        <f t="shared" si="19"/>
        <v>1</v>
      </c>
      <c r="Z92" s="109">
        <f t="shared" si="19"/>
        <v>0</v>
      </c>
      <c r="AA92" s="109">
        <f t="shared" si="19"/>
        <v>1</v>
      </c>
      <c r="AB92" s="109">
        <f t="shared" si="19"/>
        <v>1</v>
      </c>
      <c r="AC92" s="109">
        <f t="shared" si="19"/>
        <v>0</v>
      </c>
      <c r="AD92" s="109">
        <f t="shared" si="19"/>
        <v>1</v>
      </c>
      <c r="AE92" s="109">
        <f t="shared" si="19"/>
        <v>0</v>
      </c>
      <c r="AF92" s="109">
        <f t="shared" si="19"/>
        <v>0</v>
      </c>
      <c r="AG92" s="109">
        <f t="shared" si="19"/>
        <v>0</v>
      </c>
      <c r="AH92" s="109">
        <f t="shared" si="19"/>
        <v>0</v>
      </c>
      <c r="AI92" s="109">
        <f t="shared" si="19"/>
        <v>1</v>
      </c>
      <c r="AJ92" s="35" t="str">
        <f t="shared" si="8"/>
        <v>WRN_ON</v>
      </c>
      <c r="AK92" s="48"/>
      <c r="AL92" s="48" t="str">
        <f t="shared" si="11"/>
        <v>A1</v>
      </c>
      <c r="AM92" s="48" t="str">
        <f t="shared" si="12"/>
        <v>05</v>
      </c>
      <c r="AN92" s="48" t="str">
        <f t="shared" si="13"/>
        <v>00</v>
      </c>
      <c r="AO92" s="48" t="str">
        <f t="shared" si="14"/>
        <v>00</v>
      </c>
      <c r="AQ92" t="str">
        <f t="shared" si="9"/>
        <v xml:space="preserve">    (U4)0x000005A1U,                                                           /* 21 WRN_ON                                          */</v>
      </c>
    </row>
    <row r="93" spans="2:43">
      <c r="B93" s="116"/>
      <c r="C93" s="35">
        <f t="shared" si="10"/>
        <v>22</v>
      </c>
      <c r="D93" s="109">
        <f t="shared" si="19"/>
        <v>0</v>
      </c>
      <c r="E93" s="109">
        <f t="shared" si="19"/>
        <v>0</v>
      </c>
      <c r="F93" s="109">
        <f t="shared" si="19"/>
        <v>0</v>
      </c>
      <c r="G93" s="109">
        <f t="shared" si="19"/>
        <v>0</v>
      </c>
      <c r="H93" s="109">
        <f t="shared" si="19"/>
        <v>0</v>
      </c>
      <c r="I93" s="109">
        <f t="shared" si="19"/>
        <v>0</v>
      </c>
      <c r="J93" s="109">
        <f t="shared" si="19"/>
        <v>0</v>
      </c>
      <c r="K93" s="109">
        <f t="shared" si="19"/>
        <v>0</v>
      </c>
      <c r="L93" s="109">
        <f t="shared" si="19"/>
        <v>0</v>
      </c>
      <c r="M93" s="109">
        <f t="shared" si="19"/>
        <v>0</v>
      </c>
      <c r="N93" s="109">
        <f t="shared" si="19"/>
        <v>0</v>
      </c>
      <c r="O93" s="109">
        <f t="shared" si="19"/>
        <v>0</v>
      </c>
      <c r="P93" s="109">
        <f t="shared" si="19"/>
        <v>0</v>
      </c>
      <c r="Q93" s="109">
        <f t="shared" si="19"/>
        <v>0</v>
      </c>
      <c r="R93" s="109">
        <f t="shared" si="19"/>
        <v>0</v>
      </c>
      <c r="S93" s="109">
        <f t="shared" si="19"/>
        <v>0</v>
      </c>
      <c r="T93" s="109">
        <f t="shared" si="19"/>
        <v>0</v>
      </c>
      <c r="U93" s="109">
        <f t="shared" si="19"/>
        <v>0</v>
      </c>
      <c r="V93" s="109">
        <f t="shared" si="19"/>
        <v>0</v>
      </c>
      <c r="W93" s="109">
        <f t="shared" si="19"/>
        <v>0</v>
      </c>
      <c r="X93" s="109">
        <f t="shared" si="19"/>
        <v>0</v>
      </c>
      <c r="Y93" s="109">
        <f t="shared" si="19"/>
        <v>1</v>
      </c>
      <c r="Z93" s="109">
        <f t="shared" si="19"/>
        <v>0</v>
      </c>
      <c r="AA93" s="109">
        <f t="shared" si="19"/>
        <v>1</v>
      </c>
      <c r="AB93" s="109">
        <f t="shared" si="19"/>
        <v>1</v>
      </c>
      <c r="AC93" s="109">
        <f t="shared" si="19"/>
        <v>0</v>
      </c>
      <c r="AD93" s="109">
        <f t="shared" si="19"/>
        <v>1</v>
      </c>
      <c r="AE93" s="109">
        <f t="shared" si="19"/>
        <v>0</v>
      </c>
      <c r="AF93" s="109">
        <f t="shared" si="19"/>
        <v>0</v>
      </c>
      <c r="AG93" s="109">
        <f t="shared" si="19"/>
        <v>0</v>
      </c>
      <c r="AH93" s="109">
        <f t="shared" si="19"/>
        <v>1</v>
      </c>
      <c r="AI93" s="109">
        <f t="shared" si="19"/>
        <v>0</v>
      </c>
      <c r="AJ93" s="35" t="str">
        <f t="shared" si="8"/>
        <v>WRN_ON</v>
      </c>
      <c r="AK93" s="48"/>
      <c r="AL93" s="48" t="str">
        <f t="shared" si="11"/>
        <v>A2</v>
      </c>
      <c r="AM93" s="48" t="str">
        <f t="shared" si="12"/>
        <v>05</v>
      </c>
      <c r="AN93" s="48" t="str">
        <f t="shared" si="13"/>
        <v>00</v>
      </c>
      <c r="AO93" s="48" t="str">
        <f t="shared" si="14"/>
        <v>00</v>
      </c>
      <c r="AQ93" t="str">
        <f t="shared" si="9"/>
        <v xml:space="preserve">    (U4)0x000005A2U,                                                           /* 22 WRN_ON                                          */</v>
      </c>
    </row>
    <row r="94" spans="2:43">
      <c r="B94" s="116"/>
      <c r="C94" s="35">
        <f t="shared" si="10"/>
        <v>23</v>
      </c>
      <c r="D94" s="109">
        <f t="shared" si="19"/>
        <v>0</v>
      </c>
      <c r="E94" s="109">
        <f t="shared" si="19"/>
        <v>0</v>
      </c>
      <c r="F94" s="109">
        <f t="shared" si="19"/>
        <v>0</v>
      </c>
      <c r="G94" s="109">
        <f t="shared" si="19"/>
        <v>0</v>
      </c>
      <c r="H94" s="109">
        <f t="shared" si="19"/>
        <v>0</v>
      </c>
      <c r="I94" s="109">
        <f t="shared" si="19"/>
        <v>0</v>
      </c>
      <c r="J94" s="109">
        <f t="shared" si="19"/>
        <v>0</v>
      </c>
      <c r="K94" s="109">
        <f t="shared" si="19"/>
        <v>0</v>
      </c>
      <c r="L94" s="109">
        <f t="shared" si="19"/>
        <v>0</v>
      </c>
      <c r="M94" s="109">
        <f t="shared" si="19"/>
        <v>0</v>
      </c>
      <c r="N94" s="109">
        <f t="shared" si="19"/>
        <v>0</v>
      </c>
      <c r="O94" s="109">
        <f t="shared" si="19"/>
        <v>0</v>
      </c>
      <c r="P94" s="109">
        <f t="shared" si="19"/>
        <v>0</v>
      </c>
      <c r="Q94" s="109">
        <f t="shared" si="19"/>
        <v>0</v>
      </c>
      <c r="R94" s="109">
        <f t="shared" si="19"/>
        <v>0</v>
      </c>
      <c r="S94" s="109">
        <f t="shared" si="19"/>
        <v>0</v>
      </c>
      <c r="T94" s="109">
        <f t="shared" si="19"/>
        <v>0</v>
      </c>
      <c r="U94" s="109">
        <f t="shared" si="19"/>
        <v>0</v>
      </c>
      <c r="V94" s="109">
        <f t="shared" si="19"/>
        <v>0</v>
      </c>
      <c r="W94" s="109">
        <f t="shared" si="19"/>
        <v>0</v>
      </c>
      <c r="X94" s="109">
        <f t="shared" si="19"/>
        <v>0</v>
      </c>
      <c r="Y94" s="109">
        <f t="shared" si="19"/>
        <v>1</v>
      </c>
      <c r="Z94" s="109">
        <f t="shared" si="19"/>
        <v>0</v>
      </c>
      <c r="AA94" s="109">
        <f t="shared" si="19"/>
        <v>1</v>
      </c>
      <c r="AB94" s="109">
        <f t="shared" si="19"/>
        <v>1</v>
      </c>
      <c r="AC94" s="109">
        <f t="shared" si="19"/>
        <v>0</v>
      </c>
      <c r="AD94" s="109">
        <f t="shared" si="19"/>
        <v>1</v>
      </c>
      <c r="AE94" s="109">
        <f t="shared" si="19"/>
        <v>1</v>
      </c>
      <c r="AF94" s="109">
        <f t="shared" si="19"/>
        <v>0</v>
      </c>
      <c r="AG94" s="109">
        <f t="shared" si="19"/>
        <v>0</v>
      </c>
      <c r="AH94" s="109">
        <f t="shared" si="19"/>
        <v>1</v>
      </c>
      <c r="AI94" s="109">
        <f t="shared" ref="AI94" si="20">IF(AI29=1,1,0)</f>
        <v>0</v>
      </c>
      <c r="AJ94" s="35" t="str">
        <f t="shared" si="8"/>
        <v>WRN_FLSH</v>
      </c>
      <c r="AK94" s="48"/>
      <c r="AL94" s="48" t="str">
        <f t="shared" si="11"/>
        <v>B2</v>
      </c>
      <c r="AM94" s="48" t="str">
        <f t="shared" si="12"/>
        <v>05</v>
      </c>
      <c r="AN94" s="48" t="str">
        <f t="shared" si="13"/>
        <v>00</v>
      </c>
      <c r="AO94" s="48" t="str">
        <f t="shared" si="14"/>
        <v>00</v>
      </c>
      <c r="AQ94" t="str">
        <f t="shared" si="9"/>
        <v xml:space="preserve">    (U4)0x000005B2U,                                                           /* 23 WRN_FLSH                                        */</v>
      </c>
    </row>
    <row r="95" spans="2:43">
      <c r="B95" s="116"/>
      <c r="C95" s="35">
        <f t="shared" si="10"/>
        <v>24</v>
      </c>
      <c r="D95" s="109">
        <f t="shared" ref="D95:AI102" si="21">IF(D30=1,1,0)</f>
        <v>0</v>
      </c>
      <c r="E95" s="109">
        <f t="shared" si="21"/>
        <v>0</v>
      </c>
      <c r="F95" s="109">
        <f t="shared" si="21"/>
        <v>0</v>
      </c>
      <c r="G95" s="109">
        <f t="shared" si="21"/>
        <v>0</v>
      </c>
      <c r="H95" s="109">
        <f t="shared" si="21"/>
        <v>0</v>
      </c>
      <c r="I95" s="109">
        <f t="shared" si="21"/>
        <v>0</v>
      </c>
      <c r="J95" s="109">
        <f t="shared" si="21"/>
        <v>0</v>
      </c>
      <c r="K95" s="109">
        <f t="shared" si="21"/>
        <v>0</v>
      </c>
      <c r="L95" s="109">
        <f t="shared" si="21"/>
        <v>0</v>
      </c>
      <c r="M95" s="109">
        <f t="shared" si="21"/>
        <v>0</v>
      </c>
      <c r="N95" s="109">
        <f t="shared" si="21"/>
        <v>0</v>
      </c>
      <c r="O95" s="109">
        <f t="shared" si="21"/>
        <v>0</v>
      </c>
      <c r="P95" s="109">
        <f t="shared" si="21"/>
        <v>0</v>
      </c>
      <c r="Q95" s="109">
        <f t="shared" si="21"/>
        <v>0</v>
      </c>
      <c r="R95" s="109">
        <f t="shared" si="21"/>
        <v>0</v>
      </c>
      <c r="S95" s="109">
        <f t="shared" si="21"/>
        <v>0</v>
      </c>
      <c r="T95" s="109">
        <f t="shared" si="21"/>
        <v>0</v>
      </c>
      <c r="U95" s="109">
        <f t="shared" si="21"/>
        <v>0</v>
      </c>
      <c r="V95" s="109">
        <f t="shared" si="21"/>
        <v>0</v>
      </c>
      <c r="W95" s="109">
        <f t="shared" si="21"/>
        <v>0</v>
      </c>
      <c r="X95" s="109">
        <f t="shared" si="21"/>
        <v>0</v>
      </c>
      <c r="Y95" s="109">
        <f t="shared" si="21"/>
        <v>1</v>
      </c>
      <c r="Z95" s="109">
        <f t="shared" si="21"/>
        <v>0</v>
      </c>
      <c r="AA95" s="109">
        <f t="shared" si="21"/>
        <v>1</v>
      </c>
      <c r="AB95" s="109">
        <f t="shared" si="21"/>
        <v>1</v>
      </c>
      <c r="AC95" s="109">
        <f t="shared" si="21"/>
        <v>0</v>
      </c>
      <c r="AD95" s="109">
        <f t="shared" si="21"/>
        <v>1</v>
      </c>
      <c r="AE95" s="109">
        <f t="shared" si="21"/>
        <v>1</v>
      </c>
      <c r="AF95" s="109">
        <f t="shared" si="21"/>
        <v>0</v>
      </c>
      <c r="AG95" s="109">
        <f t="shared" si="21"/>
        <v>0</v>
      </c>
      <c r="AH95" s="109">
        <f t="shared" si="21"/>
        <v>1</v>
      </c>
      <c r="AI95" s="109">
        <f t="shared" si="21"/>
        <v>1</v>
      </c>
      <c r="AJ95" s="35" t="str">
        <f t="shared" si="8"/>
        <v>WRN_ON</v>
      </c>
      <c r="AK95" s="48"/>
      <c r="AL95" s="48" t="str">
        <f t="shared" si="11"/>
        <v>B3</v>
      </c>
      <c r="AM95" s="48" t="str">
        <f t="shared" si="12"/>
        <v>05</v>
      </c>
      <c r="AN95" s="48" t="str">
        <f t="shared" si="13"/>
        <v>00</v>
      </c>
      <c r="AO95" s="48" t="str">
        <f t="shared" si="14"/>
        <v>00</v>
      </c>
      <c r="AQ95" t="str">
        <f t="shared" si="9"/>
        <v xml:space="preserve">    (U4)0x000005B3U,                                                           /* 24 WRN_ON                                          */</v>
      </c>
    </row>
    <row r="96" spans="2:43">
      <c r="B96" s="116"/>
      <c r="C96" s="35">
        <f t="shared" si="10"/>
        <v>25</v>
      </c>
      <c r="D96" s="109">
        <f t="shared" si="21"/>
        <v>0</v>
      </c>
      <c r="E96" s="109">
        <f t="shared" si="21"/>
        <v>0</v>
      </c>
      <c r="F96" s="109">
        <f t="shared" si="21"/>
        <v>0</v>
      </c>
      <c r="G96" s="109">
        <f t="shared" si="21"/>
        <v>0</v>
      </c>
      <c r="H96" s="109">
        <f t="shared" si="21"/>
        <v>0</v>
      </c>
      <c r="I96" s="109">
        <f t="shared" si="21"/>
        <v>0</v>
      </c>
      <c r="J96" s="109">
        <f t="shared" si="21"/>
        <v>0</v>
      </c>
      <c r="K96" s="109">
        <f t="shared" si="21"/>
        <v>0</v>
      </c>
      <c r="L96" s="109">
        <f t="shared" si="21"/>
        <v>0</v>
      </c>
      <c r="M96" s="109">
        <f t="shared" si="21"/>
        <v>0</v>
      </c>
      <c r="N96" s="109">
        <f t="shared" si="21"/>
        <v>0</v>
      </c>
      <c r="O96" s="109">
        <f t="shared" si="21"/>
        <v>0</v>
      </c>
      <c r="P96" s="109">
        <f t="shared" si="21"/>
        <v>0</v>
      </c>
      <c r="Q96" s="109">
        <f t="shared" si="21"/>
        <v>0</v>
      </c>
      <c r="R96" s="109">
        <f t="shared" si="21"/>
        <v>0</v>
      </c>
      <c r="S96" s="109">
        <f t="shared" si="21"/>
        <v>0</v>
      </c>
      <c r="T96" s="109">
        <f t="shared" si="21"/>
        <v>0</v>
      </c>
      <c r="U96" s="109">
        <f t="shared" si="21"/>
        <v>0</v>
      </c>
      <c r="V96" s="109">
        <f t="shared" si="21"/>
        <v>0</v>
      </c>
      <c r="W96" s="109">
        <f t="shared" si="21"/>
        <v>0</v>
      </c>
      <c r="X96" s="109">
        <f t="shared" si="21"/>
        <v>0</v>
      </c>
      <c r="Y96" s="109">
        <f t="shared" si="21"/>
        <v>1</v>
      </c>
      <c r="Z96" s="109">
        <f t="shared" si="21"/>
        <v>0</v>
      </c>
      <c r="AA96" s="109">
        <f t="shared" si="21"/>
        <v>1</v>
      </c>
      <c r="AB96" s="109">
        <f t="shared" si="21"/>
        <v>1</v>
      </c>
      <c r="AC96" s="109">
        <f t="shared" si="21"/>
        <v>1</v>
      </c>
      <c r="AD96" s="109">
        <f t="shared" si="21"/>
        <v>0</v>
      </c>
      <c r="AE96" s="109">
        <f t="shared" si="21"/>
        <v>0</v>
      </c>
      <c r="AF96" s="109">
        <f t="shared" si="21"/>
        <v>0</v>
      </c>
      <c r="AG96" s="109">
        <f t="shared" si="21"/>
        <v>0</v>
      </c>
      <c r="AH96" s="109">
        <f t="shared" si="21"/>
        <v>0</v>
      </c>
      <c r="AI96" s="109">
        <f t="shared" si="21"/>
        <v>0</v>
      </c>
      <c r="AJ96" s="35" t="str">
        <f t="shared" si="8"/>
        <v>TT_ON</v>
      </c>
      <c r="AK96" s="48"/>
      <c r="AL96" s="48" t="str">
        <f t="shared" si="11"/>
        <v>C0</v>
      </c>
      <c r="AM96" s="48" t="str">
        <f t="shared" si="12"/>
        <v>05</v>
      </c>
      <c r="AN96" s="48" t="str">
        <f t="shared" si="13"/>
        <v>00</v>
      </c>
      <c r="AO96" s="48" t="str">
        <f t="shared" si="14"/>
        <v>00</v>
      </c>
      <c r="AQ96" t="str">
        <f t="shared" si="9"/>
        <v xml:space="preserve">    (U4)0x000005C0U,                                                           /* 25 TT_ON                                           */</v>
      </c>
    </row>
    <row r="97" spans="2:43">
      <c r="B97" s="116"/>
      <c r="C97" s="35">
        <f t="shared" si="10"/>
        <v>26</v>
      </c>
      <c r="D97" s="109">
        <f t="shared" si="21"/>
        <v>0</v>
      </c>
      <c r="E97" s="109">
        <f t="shared" si="21"/>
        <v>0</v>
      </c>
      <c r="F97" s="109">
        <f t="shared" si="21"/>
        <v>0</v>
      </c>
      <c r="G97" s="109">
        <f t="shared" si="21"/>
        <v>0</v>
      </c>
      <c r="H97" s="109">
        <f t="shared" si="21"/>
        <v>0</v>
      </c>
      <c r="I97" s="109">
        <f t="shared" si="21"/>
        <v>0</v>
      </c>
      <c r="J97" s="109">
        <f t="shared" si="21"/>
        <v>0</v>
      </c>
      <c r="K97" s="109">
        <f t="shared" si="21"/>
        <v>0</v>
      </c>
      <c r="L97" s="109">
        <f t="shared" si="21"/>
        <v>0</v>
      </c>
      <c r="M97" s="109">
        <f t="shared" si="21"/>
        <v>0</v>
      </c>
      <c r="N97" s="109">
        <f t="shared" si="21"/>
        <v>0</v>
      </c>
      <c r="O97" s="109">
        <f t="shared" si="21"/>
        <v>0</v>
      </c>
      <c r="P97" s="109">
        <f t="shared" si="21"/>
        <v>0</v>
      </c>
      <c r="Q97" s="109">
        <f t="shared" si="21"/>
        <v>0</v>
      </c>
      <c r="R97" s="109">
        <f t="shared" si="21"/>
        <v>0</v>
      </c>
      <c r="S97" s="109">
        <f t="shared" si="21"/>
        <v>0</v>
      </c>
      <c r="T97" s="109">
        <f t="shared" si="21"/>
        <v>0</v>
      </c>
      <c r="U97" s="109">
        <f t="shared" si="21"/>
        <v>0</v>
      </c>
      <c r="V97" s="109">
        <f t="shared" si="21"/>
        <v>0</v>
      </c>
      <c r="W97" s="109">
        <f t="shared" si="21"/>
        <v>0</v>
      </c>
      <c r="X97" s="109">
        <f t="shared" si="21"/>
        <v>0</v>
      </c>
      <c r="Y97" s="109">
        <f t="shared" si="21"/>
        <v>1</v>
      </c>
      <c r="Z97" s="109">
        <f t="shared" si="21"/>
        <v>0</v>
      </c>
      <c r="AA97" s="109">
        <f t="shared" si="21"/>
        <v>1</v>
      </c>
      <c r="AB97" s="109">
        <f t="shared" si="21"/>
        <v>1</v>
      </c>
      <c r="AC97" s="109">
        <f t="shared" si="21"/>
        <v>1</v>
      </c>
      <c r="AD97" s="109">
        <f t="shared" si="21"/>
        <v>0</v>
      </c>
      <c r="AE97" s="109">
        <f t="shared" si="21"/>
        <v>0</v>
      </c>
      <c r="AF97" s="109">
        <f t="shared" si="21"/>
        <v>0</v>
      </c>
      <c r="AG97" s="109">
        <f t="shared" si="21"/>
        <v>0</v>
      </c>
      <c r="AH97" s="109">
        <f t="shared" si="21"/>
        <v>0</v>
      </c>
      <c r="AI97" s="109">
        <f t="shared" si="21"/>
        <v>1</v>
      </c>
      <c r="AJ97" s="35" t="str">
        <f t="shared" si="8"/>
        <v>WRN_ON</v>
      </c>
      <c r="AK97" s="48"/>
      <c r="AL97" s="48" t="str">
        <f t="shared" si="11"/>
        <v>C1</v>
      </c>
      <c r="AM97" s="48" t="str">
        <f t="shared" si="12"/>
        <v>05</v>
      </c>
      <c r="AN97" s="48" t="str">
        <f t="shared" si="13"/>
        <v>00</v>
      </c>
      <c r="AO97" s="48" t="str">
        <f t="shared" si="14"/>
        <v>00</v>
      </c>
      <c r="AQ97" t="str">
        <f t="shared" si="9"/>
        <v xml:space="preserve">    (U4)0x000005C1U,                                                           /* 26 WRN_ON                                          */</v>
      </c>
    </row>
    <row r="98" spans="2:43">
      <c r="B98" s="116"/>
      <c r="C98" s="35">
        <f t="shared" si="10"/>
        <v>27</v>
      </c>
      <c r="D98" s="109">
        <f t="shared" si="21"/>
        <v>0</v>
      </c>
      <c r="E98" s="109">
        <f t="shared" si="21"/>
        <v>0</v>
      </c>
      <c r="F98" s="109">
        <f t="shared" si="21"/>
        <v>0</v>
      </c>
      <c r="G98" s="109">
        <f t="shared" si="21"/>
        <v>0</v>
      </c>
      <c r="H98" s="109">
        <f t="shared" si="21"/>
        <v>0</v>
      </c>
      <c r="I98" s="109">
        <f t="shared" si="21"/>
        <v>0</v>
      </c>
      <c r="J98" s="109">
        <f t="shared" si="21"/>
        <v>0</v>
      </c>
      <c r="K98" s="109">
        <f t="shared" si="21"/>
        <v>0</v>
      </c>
      <c r="L98" s="109">
        <f t="shared" si="21"/>
        <v>0</v>
      </c>
      <c r="M98" s="109">
        <f t="shared" si="21"/>
        <v>0</v>
      </c>
      <c r="N98" s="109">
        <f t="shared" si="21"/>
        <v>0</v>
      </c>
      <c r="O98" s="109">
        <f t="shared" si="21"/>
        <v>0</v>
      </c>
      <c r="P98" s="109">
        <f t="shared" si="21"/>
        <v>0</v>
      </c>
      <c r="Q98" s="109">
        <f t="shared" si="21"/>
        <v>0</v>
      </c>
      <c r="R98" s="109">
        <f t="shared" si="21"/>
        <v>0</v>
      </c>
      <c r="S98" s="109">
        <f t="shared" si="21"/>
        <v>0</v>
      </c>
      <c r="T98" s="109">
        <f t="shared" si="21"/>
        <v>0</v>
      </c>
      <c r="U98" s="109">
        <f t="shared" si="21"/>
        <v>0</v>
      </c>
      <c r="V98" s="109">
        <f t="shared" si="21"/>
        <v>0</v>
      </c>
      <c r="W98" s="109">
        <f t="shared" si="21"/>
        <v>0</v>
      </c>
      <c r="X98" s="109">
        <f t="shared" si="21"/>
        <v>0</v>
      </c>
      <c r="Y98" s="109">
        <f t="shared" si="21"/>
        <v>1</v>
      </c>
      <c r="Z98" s="109">
        <f t="shared" si="21"/>
        <v>0</v>
      </c>
      <c r="AA98" s="109">
        <f t="shared" si="21"/>
        <v>1</v>
      </c>
      <c r="AB98" s="109">
        <f t="shared" si="21"/>
        <v>1</v>
      </c>
      <c r="AC98" s="109">
        <f t="shared" si="21"/>
        <v>1</v>
      </c>
      <c r="AD98" s="109">
        <f t="shared" si="21"/>
        <v>0</v>
      </c>
      <c r="AE98" s="109">
        <f t="shared" si="21"/>
        <v>0</v>
      </c>
      <c r="AF98" s="109">
        <f t="shared" si="21"/>
        <v>0</v>
      </c>
      <c r="AG98" s="109">
        <f t="shared" si="21"/>
        <v>0</v>
      </c>
      <c r="AH98" s="109">
        <f t="shared" si="21"/>
        <v>1</v>
      </c>
      <c r="AI98" s="109">
        <f t="shared" si="21"/>
        <v>0</v>
      </c>
      <c r="AJ98" s="35" t="str">
        <f t="shared" si="8"/>
        <v>WRN_FLSH</v>
      </c>
      <c r="AK98" s="48"/>
      <c r="AL98" s="48" t="str">
        <f t="shared" si="11"/>
        <v>C2</v>
      </c>
      <c r="AM98" s="48" t="str">
        <f t="shared" si="12"/>
        <v>05</v>
      </c>
      <c r="AN98" s="48" t="str">
        <f t="shared" si="13"/>
        <v>00</v>
      </c>
      <c r="AO98" s="48" t="str">
        <f t="shared" si="14"/>
        <v>00</v>
      </c>
      <c r="AQ98" t="str">
        <f t="shared" si="9"/>
        <v xml:space="preserve">    (U4)0x000005C2U,                                                           /* 27 WRN_FLSH                                        */</v>
      </c>
    </row>
    <row r="99" spans="2:43">
      <c r="B99" s="116"/>
      <c r="C99" s="35">
        <f t="shared" si="10"/>
        <v>28</v>
      </c>
      <c r="D99" s="109">
        <f t="shared" si="21"/>
        <v>0</v>
      </c>
      <c r="E99" s="109">
        <f t="shared" si="21"/>
        <v>0</v>
      </c>
      <c r="F99" s="109">
        <f t="shared" si="21"/>
        <v>0</v>
      </c>
      <c r="G99" s="109">
        <f t="shared" si="21"/>
        <v>0</v>
      </c>
      <c r="H99" s="109">
        <f t="shared" si="21"/>
        <v>0</v>
      </c>
      <c r="I99" s="109">
        <f t="shared" si="21"/>
        <v>0</v>
      </c>
      <c r="J99" s="109">
        <f t="shared" si="21"/>
        <v>0</v>
      </c>
      <c r="K99" s="109">
        <f t="shared" si="21"/>
        <v>0</v>
      </c>
      <c r="L99" s="109">
        <f t="shared" si="21"/>
        <v>0</v>
      </c>
      <c r="M99" s="109">
        <f t="shared" si="21"/>
        <v>0</v>
      </c>
      <c r="N99" s="109">
        <f t="shared" si="21"/>
        <v>0</v>
      </c>
      <c r="O99" s="109">
        <f t="shared" si="21"/>
        <v>0</v>
      </c>
      <c r="P99" s="109">
        <f t="shared" si="21"/>
        <v>0</v>
      </c>
      <c r="Q99" s="109">
        <f t="shared" si="21"/>
        <v>0</v>
      </c>
      <c r="R99" s="109">
        <f t="shared" si="21"/>
        <v>0</v>
      </c>
      <c r="S99" s="109">
        <f t="shared" si="21"/>
        <v>0</v>
      </c>
      <c r="T99" s="109">
        <f t="shared" si="21"/>
        <v>0</v>
      </c>
      <c r="U99" s="109">
        <f t="shared" si="21"/>
        <v>0</v>
      </c>
      <c r="V99" s="109">
        <f t="shared" si="21"/>
        <v>0</v>
      </c>
      <c r="W99" s="109">
        <f t="shared" si="21"/>
        <v>0</v>
      </c>
      <c r="X99" s="109">
        <f t="shared" si="21"/>
        <v>0</v>
      </c>
      <c r="Y99" s="109">
        <f t="shared" si="21"/>
        <v>1</v>
      </c>
      <c r="Z99" s="109">
        <f t="shared" si="21"/>
        <v>0</v>
      </c>
      <c r="AA99" s="109">
        <f t="shared" si="21"/>
        <v>1</v>
      </c>
      <c r="AB99" s="109">
        <f t="shared" si="21"/>
        <v>1</v>
      </c>
      <c r="AC99" s="109">
        <f t="shared" si="21"/>
        <v>1</v>
      </c>
      <c r="AD99" s="109">
        <f t="shared" si="21"/>
        <v>0</v>
      </c>
      <c r="AE99" s="109">
        <f t="shared" si="21"/>
        <v>0</v>
      </c>
      <c r="AF99" s="109">
        <f t="shared" si="21"/>
        <v>0</v>
      </c>
      <c r="AG99" s="109">
        <f t="shared" si="21"/>
        <v>1</v>
      </c>
      <c r="AH99" s="109">
        <f t="shared" si="21"/>
        <v>0</v>
      </c>
      <c r="AI99" s="109">
        <f t="shared" si="21"/>
        <v>0</v>
      </c>
      <c r="AJ99" s="35" t="str">
        <f t="shared" si="8"/>
        <v>TT_ON</v>
      </c>
      <c r="AK99" s="48"/>
      <c r="AL99" s="48" t="str">
        <f t="shared" si="11"/>
        <v>C4</v>
      </c>
      <c r="AM99" s="48" t="str">
        <f t="shared" si="12"/>
        <v>05</v>
      </c>
      <c r="AN99" s="48" t="str">
        <f t="shared" si="13"/>
        <v>00</v>
      </c>
      <c r="AO99" s="48" t="str">
        <f t="shared" si="14"/>
        <v>00</v>
      </c>
      <c r="AQ99" t="str">
        <f t="shared" si="9"/>
        <v xml:space="preserve">    (U4)0x000005C4U,                                                           /* 28 TT_ON                                           */</v>
      </c>
    </row>
    <row r="100" spans="2:43">
      <c r="B100" s="116"/>
      <c r="C100" s="35">
        <f t="shared" si="10"/>
        <v>29</v>
      </c>
      <c r="D100" s="109">
        <f t="shared" si="21"/>
        <v>0</v>
      </c>
      <c r="E100" s="109">
        <f t="shared" si="21"/>
        <v>0</v>
      </c>
      <c r="F100" s="109">
        <f t="shared" si="21"/>
        <v>0</v>
      </c>
      <c r="G100" s="109">
        <f t="shared" si="21"/>
        <v>0</v>
      </c>
      <c r="H100" s="109">
        <f t="shared" si="21"/>
        <v>0</v>
      </c>
      <c r="I100" s="109">
        <f t="shared" si="21"/>
        <v>0</v>
      </c>
      <c r="J100" s="109">
        <f t="shared" si="21"/>
        <v>0</v>
      </c>
      <c r="K100" s="109">
        <f t="shared" si="21"/>
        <v>0</v>
      </c>
      <c r="L100" s="109">
        <f t="shared" si="21"/>
        <v>0</v>
      </c>
      <c r="M100" s="109">
        <f t="shared" si="21"/>
        <v>0</v>
      </c>
      <c r="N100" s="109">
        <f t="shared" si="21"/>
        <v>0</v>
      </c>
      <c r="O100" s="109">
        <f t="shared" si="21"/>
        <v>0</v>
      </c>
      <c r="P100" s="109">
        <f t="shared" si="21"/>
        <v>0</v>
      </c>
      <c r="Q100" s="109">
        <f t="shared" si="21"/>
        <v>0</v>
      </c>
      <c r="R100" s="109">
        <f t="shared" si="21"/>
        <v>0</v>
      </c>
      <c r="S100" s="109">
        <f t="shared" si="21"/>
        <v>0</v>
      </c>
      <c r="T100" s="109">
        <f t="shared" si="21"/>
        <v>0</v>
      </c>
      <c r="U100" s="109">
        <f t="shared" si="21"/>
        <v>0</v>
      </c>
      <c r="V100" s="109">
        <f t="shared" si="21"/>
        <v>0</v>
      </c>
      <c r="W100" s="109">
        <f t="shared" si="21"/>
        <v>0</v>
      </c>
      <c r="X100" s="109">
        <f t="shared" si="21"/>
        <v>0</v>
      </c>
      <c r="Y100" s="109">
        <f t="shared" si="21"/>
        <v>1</v>
      </c>
      <c r="Z100" s="109">
        <f t="shared" si="21"/>
        <v>0</v>
      </c>
      <c r="AA100" s="109">
        <f t="shared" si="21"/>
        <v>1</v>
      </c>
      <c r="AB100" s="109">
        <f t="shared" si="21"/>
        <v>1</v>
      </c>
      <c r="AC100" s="109">
        <f t="shared" si="21"/>
        <v>1</v>
      </c>
      <c r="AD100" s="109">
        <f t="shared" si="21"/>
        <v>0</v>
      </c>
      <c r="AE100" s="109">
        <f t="shared" si="21"/>
        <v>0</v>
      </c>
      <c r="AF100" s="109">
        <f t="shared" si="21"/>
        <v>1</v>
      </c>
      <c r="AG100" s="109">
        <f t="shared" si="21"/>
        <v>0</v>
      </c>
      <c r="AH100" s="109">
        <f t="shared" si="21"/>
        <v>0</v>
      </c>
      <c r="AI100" s="109">
        <f t="shared" si="21"/>
        <v>0</v>
      </c>
      <c r="AJ100" s="35" t="str">
        <f t="shared" si="8"/>
        <v>WRN_FLSH</v>
      </c>
      <c r="AK100" s="48"/>
      <c r="AL100" s="48" t="str">
        <f t="shared" si="11"/>
        <v>C8</v>
      </c>
      <c r="AM100" s="48" t="str">
        <f t="shared" si="12"/>
        <v>05</v>
      </c>
      <c r="AN100" s="48" t="str">
        <f t="shared" si="13"/>
        <v>00</v>
      </c>
      <c r="AO100" s="48" t="str">
        <f t="shared" si="14"/>
        <v>00</v>
      </c>
      <c r="AQ100" t="str">
        <f t="shared" si="9"/>
        <v xml:space="preserve">    (U4)0x000005C8U,                                                           /* 29 WRN_FLSH                                        */</v>
      </c>
    </row>
    <row r="101" spans="2:43">
      <c r="B101" s="116"/>
      <c r="C101" s="35">
        <f t="shared" si="10"/>
        <v>30</v>
      </c>
      <c r="D101" s="109">
        <f t="shared" si="21"/>
        <v>0</v>
      </c>
      <c r="E101" s="109">
        <f t="shared" si="21"/>
        <v>0</v>
      </c>
      <c r="F101" s="109">
        <f t="shared" si="21"/>
        <v>0</v>
      </c>
      <c r="G101" s="109">
        <f t="shared" si="21"/>
        <v>0</v>
      </c>
      <c r="H101" s="109">
        <f t="shared" si="21"/>
        <v>0</v>
      </c>
      <c r="I101" s="109">
        <f t="shared" si="21"/>
        <v>0</v>
      </c>
      <c r="J101" s="109">
        <f t="shared" si="21"/>
        <v>0</v>
      </c>
      <c r="K101" s="109">
        <f t="shared" si="21"/>
        <v>0</v>
      </c>
      <c r="L101" s="109">
        <f t="shared" si="21"/>
        <v>0</v>
      </c>
      <c r="M101" s="109">
        <f t="shared" si="21"/>
        <v>0</v>
      </c>
      <c r="N101" s="109">
        <f t="shared" si="21"/>
        <v>0</v>
      </c>
      <c r="O101" s="109">
        <f t="shared" si="21"/>
        <v>0</v>
      </c>
      <c r="P101" s="109">
        <f t="shared" si="21"/>
        <v>0</v>
      </c>
      <c r="Q101" s="109">
        <f t="shared" si="21"/>
        <v>0</v>
      </c>
      <c r="R101" s="109">
        <f t="shared" si="21"/>
        <v>0</v>
      </c>
      <c r="S101" s="109">
        <f t="shared" si="21"/>
        <v>0</v>
      </c>
      <c r="T101" s="109">
        <f t="shared" si="21"/>
        <v>0</v>
      </c>
      <c r="U101" s="109">
        <f t="shared" si="21"/>
        <v>0</v>
      </c>
      <c r="V101" s="109">
        <f t="shared" si="21"/>
        <v>0</v>
      </c>
      <c r="W101" s="109">
        <f t="shared" si="21"/>
        <v>0</v>
      </c>
      <c r="X101" s="109">
        <f t="shared" si="21"/>
        <v>0</v>
      </c>
      <c r="Y101" s="109">
        <f t="shared" si="21"/>
        <v>1</v>
      </c>
      <c r="Z101" s="109">
        <f t="shared" si="21"/>
        <v>1</v>
      </c>
      <c r="AA101" s="109">
        <f t="shared" si="21"/>
        <v>1</v>
      </c>
      <c r="AB101" s="109">
        <f t="shared" si="21"/>
        <v>0</v>
      </c>
      <c r="AC101" s="109">
        <f t="shared" si="21"/>
        <v>0</v>
      </c>
      <c r="AD101" s="109">
        <f t="shared" si="21"/>
        <v>0</v>
      </c>
      <c r="AE101" s="109">
        <f t="shared" si="21"/>
        <v>0</v>
      </c>
      <c r="AF101" s="109">
        <f t="shared" si="21"/>
        <v>0</v>
      </c>
      <c r="AG101" s="109">
        <f t="shared" si="21"/>
        <v>0</v>
      </c>
      <c r="AH101" s="109">
        <f t="shared" si="21"/>
        <v>0</v>
      </c>
      <c r="AI101" s="109">
        <f t="shared" si="21"/>
        <v>0</v>
      </c>
      <c r="AJ101" s="35" t="str">
        <f t="shared" si="8"/>
        <v>WRN_FLSH</v>
      </c>
      <c r="AK101" s="48"/>
      <c r="AL101" s="48" t="str">
        <f t="shared" si="11"/>
        <v>00</v>
      </c>
      <c r="AM101" s="48" t="str">
        <f t="shared" si="12"/>
        <v>07</v>
      </c>
      <c r="AN101" s="48" t="str">
        <f t="shared" si="13"/>
        <v>00</v>
      </c>
      <c r="AO101" s="48" t="str">
        <f t="shared" si="14"/>
        <v>00</v>
      </c>
      <c r="AQ101" t="str">
        <f t="shared" si="9"/>
        <v xml:space="preserve">    (U4)0x00000700U                                                            /* 30 WRN_FLSH                                        */</v>
      </c>
    </row>
    <row r="102" spans="2:43">
      <c r="B102" s="116"/>
      <c r="C102" s="35">
        <f t="shared" si="10"/>
        <v>31</v>
      </c>
      <c r="D102" s="109">
        <f t="shared" si="21"/>
        <v>0</v>
      </c>
      <c r="E102" s="109">
        <f t="shared" si="21"/>
        <v>0</v>
      </c>
      <c r="F102" s="109">
        <f t="shared" si="21"/>
        <v>0</v>
      </c>
      <c r="G102" s="109">
        <f t="shared" si="21"/>
        <v>0</v>
      </c>
      <c r="H102" s="109">
        <f t="shared" si="21"/>
        <v>0</v>
      </c>
      <c r="I102" s="109">
        <f t="shared" si="21"/>
        <v>0</v>
      </c>
      <c r="J102" s="109">
        <f t="shared" si="21"/>
        <v>0</v>
      </c>
      <c r="K102" s="109">
        <f t="shared" si="21"/>
        <v>0</v>
      </c>
      <c r="L102" s="109">
        <f t="shared" si="21"/>
        <v>0</v>
      </c>
      <c r="M102" s="109">
        <f t="shared" si="21"/>
        <v>0</v>
      </c>
      <c r="N102" s="109">
        <f t="shared" si="21"/>
        <v>0</v>
      </c>
      <c r="O102" s="109">
        <f t="shared" si="21"/>
        <v>0</v>
      </c>
      <c r="P102" s="109">
        <f t="shared" si="21"/>
        <v>0</v>
      </c>
      <c r="Q102" s="109">
        <f t="shared" si="21"/>
        <v>0</v>
      </c>
      <c r="R102" s="109">
        <f t="shared" si="21"/>
        <v>0</v>
      </c>
      <c r="S102" s="109">
        <f t="shared" si="21"/>
        <v>0</v>
      </c>
      <c r="T102" s="109">
        <f t="shared" si="21"/>
        <v>0</v>
      </c>
      <c r="U102" s="109">
        <f t="shared" si="21"/>
        <v>0</v>
      </c>
      <c r="V102" s="109">
        <f t="shared" si="21"/>
        <v>0</v>
      </c>
      <c r="W102" s="109">
        <f t="shared" si="21"/>
        <v>0</v>
      </c>
      <c r="X102" s="109">
        <f t="shared" si="21"/>
        <v>0</v>
      </c>
      <c r="Y102" s="109">
        <f t="shared" si="21"/>
        <v>0</v>
      </c>
      <c r="Z102" s="109">
        <f t="shared" si="21"/>
        <v>0</v>
      </c>
      <c r="AA102" s="109">
        <f t="shared" si="21"/>
        <v>0</v>
      </c>
      <c r="AB102" s="109">
        <f t="shared" si="21"/>
        <v>0</v>
      </c>
      <c r="AC102" s="109">
        <f t="shared" si="21"/>
        <v>0</v>
      </c>
      <c r="AD102" s="109">
        <f t="shared" si="21"/>
        <v>0</v>
      </c>
      <c r="AE102" s="109">
        <f t="shared" si="21"/>
        <v>0</v>
      </c>
      <c r="AF102" s="109">
        <f t="shared" si="21"/>
        <v>0</v>
      </c>
      <c r="AG102" s="109">
        <f t="shared" si="21"/>
        <v>0</v>
      </c>
      <c r="AH102" s="109">
        <f t="shared" si="21"/>
        <v>0</v>
      </c>
      <c r="AI102" s="109">
        <f t="shared" ref="AI102" si="22">IF(AI37=1,1,0)</f>
        <v>0</v>
      </c>
      <c r="AJ102" s="35" t="str">
        <f t="shared" si="8"/>
        <v/>
      </c>
      <c r="AK102" s="48"/>
      <c r="AL102" s="48" t="str">
        <f t="shared" si="11"/>
        <v>00</v>
      </c>
      <c r="AM102" s="48" t="str">
        <f t="shared" si="12"/>
        <v>00</v>
      </c>
      <c r="AN102" s="48" t="str">
        <f t="shared" si="13"/>
        <v>00</v>
      </c>
      <c r="AO102" s="48" t="str">
        <f t="shared" si="14"/>
        <v>00</v>
      </c>
      <c r="AQ102" t="str">
        <f t="shared" si="9"/>
        <v/>
      </c>
    </row>
    <row r="103" spans="2:43">
      <c r="B103" s="116"/>
      <c r="C103" s="35">
        <f t="shared" si="10"/>
        <v>32</v>
      </c>
      <c r="D103" s="109">
        <f t="shared" ref="D103:AI110" si="23">IF(D38=1,1,0)</f>
        <v>0</v>
      </c>
      <c r="E103" s="109">
        <f t="shared" si="23"/>
        <v>0</v>
      </c>
      <c r="F103" s="109">
        <f t="shared" si="23"/>
        <v>0</v>
      </c>
      <c r="G103" s="109">
        <f t="shared" si="23"/>
        <v>0</v>
      </c>
      <c r="H103" s="109">
        <f t="shared" si="23"/>
        <v>0</v>
      </c>
      <c r="I103" s="109">
        <f t="shared" si="23"/>
        <v>0</v>
      </c>
      <c r="J103" s="109">
        <f t="shared" si="23"/>
        <v>0</v>
      </c>
      <c r="K103" s="109">
        <f t="shared" si="23"/>
        <v>0</v>
      </c>
      <c r="L103" s="109">
        <f t="shared" si="23"/>
        <v>0</v>
      </c>
      <c r="M103" s="109">
        <f t="shared" si="23"/>
        <v>0</v>
      </c>
      <c r="N103" s="109">
        <f t="shared" si="23"/>
        <v>0</v>
      </c>
      <c r="O103" s="109">
        <f t="shared" si="23"/>
        <v>0</v>
      </c>
      <c r="P103" s="109">
        <f t="shared" si="23"/>
        <v>0</v>
      </c>
      <c r="Q103" s="109">
        <f t="shared" si="23"/>
        <v>0</v>
      </c>
      <c r="R103" s="109">
        <f t="shared" si="23"/>
        <v>0</v>
      </c>
      <c r="S103" s="109">
        <f t="shared" si="23"/>
        <v>0</v>
      </c>
      <c r="T103" s="109">
        <f t="shared" si="23"/>
        <v>0</v>
      </c>
      <c r="U103" s="109">
        <f t="shared" si="23"/>
        <v>0</v>
      </c>
      <c r="V103" s="109">
        <f t="shared" si="23"/>
        <v>0</v>
      </c>
      <c r="W103" s="109">
        <f t="shared" si="23"/>
        <v>0</v>
      </c>
      <c r="X103" s="109">
        <f t="shared" si="23"/>
        <v>0</v>
      </c>
      <c r="Y103" s="109">
        <f t="shared" si="23"/>
        <v>0</v>
      </c>
      <c r="Z103" s="109">
        <f t="shared" si="23"/>
        <v>0</v>
      </c>
      <c r="AA103" s="109">
        <f t="shared" si="23"/>
        <v>0</v>
      </c>
      <c r="AB103" s="109">
        <f t="shared" si="23"/>
        <v>0</v>
      </c>
      <c r="AC103" s="109">
        <f t="shared" si="23"/>
        <v>0</v>
      </c>
      <c r="AD103" s="109">
        <f t="shared" si="23"/>
        <v>0</v>
      </c>
      <c r="AE103" s="109">
        <f t="shared" si="23"/>
        <v>0</v>
      </c>
      <c r="AF103" s="109">
        <f t="shared" si="23"/>
        <v>0</v>
      </c>
      <c r="AG103" s="109">
        <f t="shared" si="23"/>
        <v>0</v>
      </c>
      <c r="AH103" s="109">
        <f t="shared" si="23"/>
        <v>0</v>
      </c>
      <c r="AI103" s="109">
        <f t="shared" si="23"/>
        <v>0</v>
      </c>
      <c r="AJ103" s="35" t="str">
        <f t="shared" si="8"/>
        <v/>
      </c>
      <c r="AK103" s="48"/>
      <c r="AL103" s="48" t="str">
        <f t="shared" si="11"/>
        <v>00</v>
      </c>
      <c r="AM103" s="48" t="str">
        <f t="shared" si="12"/>
        <v>00</v>
      </c>
      <c r="AN103" s="48" t="str">
        <f t="shared" si="13"/>
        <v>00</v>
      </c>
      <c r="AO103" s="48" t="str">
        <f t="shared" si="14"/>
        <v>00</v>
      </c>
      <c r="AQ103" t="str">
        <f t="shared" si="9"/>
        <v/>
      </c>
    </row>
    <row r="104" spans="2:43">
      <c r="B104" s="116"/>
      <c r="C104" s="35">
        <f t="shared" si="10"/>
        <v>33</v>
      </c>
      <c r="D104" s="109">
        <f t="shared" si="23"/>
        <v>0</v>
      </c>
      <c r="E104" s="109">
        <f t="shared" si="23"/>
        <v>0</v>
      </c>
      <c r="F104" s="109">
        <f t="shared" si="23"/>
        <v>0</v>
      </c>
      <c r="G104" s="109">
        <f t="shared" si="23"/>
        <v>0</v>
      </c>
      <c r="H104" s="109">
        <f t="shared" si="23"/>
        <v>0</v>
      </c>
      <c r="I104" s="109">
        <f t="shared" si="23"/>
        <v>0</v>
      </c>
      <c r="J104" s="109">
        <f t="shared" si="23"/>
        <v>0</v>
      </c>
      <c r="K104" s="109">
        <f t="shared" si="23"/>
        <v>0</v>
      </c>
      <c r="L104" s="109">
        <f t="shared" si="23"/>
        <v>0</v>
      </c>
      <c r="M104" s="109">
        <f t="shared" si="23"/>
        <v>0</v>
      </c>
      <c r="N104" s="109">
        <f t="shared" si="23"/>
        <v>0</v>
      </c>
      <c r="O104" s="109">
        <f t="shared" si="23"/>
        <v>0</v>
      </c>
      <c r="P104" s="109">
        <f t="shared" si="23"/>
        <v>0</v>
      </c>
      <c r="Q104" s="109">
        <f t="shared" si="23"/>
        <v>0</v>
      </c>
      <c r="R104" s="109">
        <f t="shared" si="23"/>
        <v>0</v>
      </c>
      <c r="S104" s="109">
        <f t="shared" si="23"/>
        <v>0</v>
      </c>
      <c r="T104" s="109">
        <f t="shared" si="23"/>
        <v>0</v>
      </c>
      <c r="U104" s="109">
        <f t="shared" si="23"/>
        <v>0</v>
      </c>
      <c r="V104" s="109">
        <f t="shared" si="23"/>
        <v>0</v>
      </c>
      <c r="W104" s="109">
        <f t="shared" si="23"/>
        <v>0</v>
      </c>
      <c r="X104" s="109">
        <f t="shared" si="23"/>
        <v>0</v>
      </c>
      <c r="Y104" s="109">
        <f t="shared" si="23"/>
        <v>0</v>
      </c>
      <c r="Z104" s="109">
        <f t="shared" si="23"/>
        <v>0</v>
      </c>
      <c r="AA104" s="109">
        <f t="shared" si="23"/>
        <v>0</v>
      </c>
      <c r="AB104" s="109">
        <f t="shared" si="23"/>
        <v>0</v>
      </c>
      <c r="AC104" s="109">
        <f t="shared" si="23"/>
        <v>0</v>
      </c>
      <c r="AD104" s="109">
        <f t="shared" si="23"/>
        <v>0</v>
      </c>
      <c r="AE104" s="109">
        <f t="shared" si="23"/>
        <v>0</v>
      </c>
      <c r="AF104" s="109">
        <f t="shared" si="23"/>
        <v>0</v>
      </c>
      <c r="AG104" s="109">
        <f t="shared" si="23"/>
        <v>0</v>
      </c>
      <c r="AH104" s="109">
        <f t="shared" si="23"/>
        <v>0</v>
      </c>
      <c r="AI104" s="109">
        <f t="shared" si="23"/>
        <v>0</v>
      </c>
      <c r="AJ104" s="35" t="str">
        <f t="shared" si="8"/>
        <v/>
      </c>
      <c r="AK104" s="48"/>
      <c r="AL104" s="48" t="str">
        <f t="shared" si="11"/>
        <v>00</v>
      </c>
      <c r="AM104" s="48" t="str">
        <f t="shared" si="12"/>
        <v>00</v>
      </c>
      <c r="AN104" s="48" t="str">
        <f t="shared" si="13"/>
        <v>00</v>
      </c>
      <c r="AO104" s="48" t="str">
        <f t="shared" si="14"/>
        <v>00</v>
      </c>
      <c r="AQ104" t="str">
        <f t="shared" si="9"/>
        <v/>
      </c>
    </row>
    <row r="105" spans="2:43">
      <c r="B105" s="116"/>
      <c r="C105" s="35">
        <f t="shared" si="10"/>
        <v>34</v>
      </c>
      <c r="D105" s="109">
        <f t="shared" si="23"/>
        <v>0</v>
      </c>
      <c r="E105" s="109">
        <f t="shared" si="23"/>
        <v>0</v>
      </c>
      <c r="F105" s="109">
        <f t="shared" si="23"/>
        <v>0</v>
      </c>
      <c r="G105" s="109">
        <f t="shared" si="23"/>
        <v>0</v>
      </c>
      <c r="H105" s="109">
        <f t="shared" si="23"/>
        <v>0</v>
      </c>
      <c r="I105" s="109">
        <f t="shared" si="23"/>
        <v>0</v>
      </c>
      <c r="J105" s="109">
        <f t="shared" si="23"/>
        <v>0</v>
      </c>
      <c r="K105" s="109">
        <f t="shared" si="23"/>
        <v>0</v>
      </c>
      <c r="L105" s="109">
        <f t="shared" si="23"/>
        <v>0</v>
      </c>
      <c r="M105" s="109">
        <f t="shared" si="23"/>
        <v>0</v>
      </c>
      <c r="N105" s="109">
        <f t="shared" si="23"/>
        <v>0</v>
      </c>
      <c r="O105" s="109">
        <f t="shared" si="23"/>
        <v>0</v>
      </c>
      <c r="P105" s="109">
        <f t="shared" si="23"/>
        <v>0</v>
      </c>
      <c r="Q105" s="109">
        <f t="shared" si="23"/>
        <v>0</v>
      </c>
      <c r="R105" s="109">
        <f t="shared" si="23"/>
        <v>0</v>
      </c>
      <c r="S105" s="109">
        <f t="shared" si="23"/>
        <v>0</v>
      </c>
      <c r="T105" s="109">
        <f t="shared" si="23"/>
        <v>0</v>
      </c>
      <c r="U105" s="109">
        <f t="shared" si="23"/>
        <v>0</v>
      </c>
      <c r="V105" s="109">
        <f t="shared" si="23"/>
        <v>0</v>
      </c>
      <c r="W105" s="109">
        <f t="shared" si="23"/>
        <v>0</v>
      </c>
      <c r="X105" s="109">
        <f t="shared" si="23"/>
        <v>0</v>
      </c>
      <c r="Y105" s="109">
        <f t="shared" si="23"/>
        <v>0</v>
      </c>
      <c r="Z105" s="109">
        <f t="shared" si="23"/>
        <v>0</v>
      </c>
      <c r="AA105" s="109">
        <f t="shared" si="23"/>
        <v>0</v>
      </c>
      <c r="AB105" s="109">
        <f t="shared" si="23"/>
        <v>0</v>
      </c>
      <c r="AC105" s="109">
        <f t="shared" si="23"/>
        <v>0</v>
      </c>
      <c r="AD105" s="109">
        <f t="shared" si="23"/>
        <v>0</v>
      </c>
      <c r="AE105" s="109">
        <f t="shared" si="23"/>
        <v>0</v>
      </c>
      <c r="AF105" s="109">
        <f t="shared" si="23"/>
        <v>0</v>
      </c>
      <c r="AG105" s="109">
        <f t="shared" si="23"/>
        <v>0</v>
      </c>
      <c r="AH105" s="109">
        <f t="shared" si="23"/>
        <v>0</v>
      </c>
      <c r="AI105" s="109">
        <f t="shared" si="23"/>
        <v>0</v>
      </c>
      <c r="AJ105" s="35" t="str">
        <f t="shared" si="8"/>
        <v/>
      </c>
      <c r="AK105" s="48"/>
      <c r="AL105" s="48" t="str">
        <f t="shared" si="11"/>
        <v>00</v>
      </c>
      <c r="AM105" s="48" t="str">
        <f t="shared" si="12"/>
        <v>00</v>
      </c>
      <c r="AN105" s="48" t="str">
        <f t="shared" si="13"/>
        <v>00</v>
      </c>
      <c r="AO105" s="48" t="str">
        <f t="shared" si="14"/>
        <v>00</v>
      </c>
      <c r="AQ105" t="str">
        <f t="shared" si="9"/>
        <v/>
      </c>
    </row>
    <row r="106" spans="2:43">
      <c r="B106" s="116"/>
      <c r="C106" s="35">
        <f t="shared" si="10"/>
        <v>35</v>
      </c>
      <c r="D106" s="109">
        <f t="shared" si="23"/>
        <v>0</v>
      </c>
      <c r="E106" s="109">
        <f t="shared" si="23"/>
        <v>0</v>
      </c>
      <c r="F106" s="109">
        <f t="shared" si="23"/>
        <v>0</v>
      </c>
      <c r="G106" s="109">
        <f t="shared" si="23"/>
        <v>0</v>
      </c>
      <c r="H106" s="109">
        <f t="shared" si="23"/>
        <v>0</v>
      </c>
      <c r="I106" s="109">
        <f t="shared" si="23"/>
        <v>0</v>
      </c>
      <c r="J106" s="109">
        <f t="shared" si="23"/>
        <v>0</v>
      </c>
      <c r="K106" s="109">
        <f t="shared" si="23"/>
        <v>0</v>
      </c>
      <c r="L106" s="109">
        <f t="shared" si="23"/>
        <v>0</v>
      </c>
      <c r="M106" s="109">
        <f t="shared" si="23"/>
        <v>0</v>
      </c>
      <c r="N106" s="109">
        <f t="shared" si="23"/>
        <v>0</v>
      </c>
      <c r="O106" s="109">
        <f t="shared" si="23"/>
        <v>0</v>
      </c>
      <c r="P106" s="109">
        <f t="shared" si="23"/>
        <v>0</v>
      </c>
      <c r="Q106" s="109">
        <f t="shared" si="23"/>
        <v>0</v>
      </c>
      <c r="R106" s="109">
        <f t="shared" si="23"/>
        <v>0</v>
      </c>
      <c r="S106" s="109">
        <f t="shared" si="23"/>
        <v>0</v>
      </c>
      <c r="T106" s="109">
        <f t="shared" si="23"/>
        <v>0</v>
      </c>
      <c r="U106" s="109">
        <f t="shared" si="23"/>
        <v>0</v>
      </c>
      <c r="V106" s="109">
        <f t="shared" si="23"/>
        <v>0</v>
      </c>
      <c r="W106" s="109">
        <f t="shared" si="23"/>
        <v>0</v>
      </c>
      <c r="X106" s="109">
        <f t="shared" si="23"/>
        <v>0</v>
      </c>
      <c r="Y106" s="109">
        <f t="shared" si="23"/>
        <v>0</v>
      </c>
      <c r="Z106" s="109">
        <f t="shared" si="23"/>
        <v>0</v>
      </c>
      <c r="AA106" s="109">
        <f t="shared" si="23"/>
        <v>0</v>
      </c>
      <c r="AB106" s="109">
        <f t="shared" si="23"/>
        <v>0</v>
      </c>
      <c r="AC106" s="109">
        <f t="shared" si="23"/>
        <v>0</v>
      </c>
      <c r="AD106" s="109">
        <f t="shared" si="23"/>
        <v>0</v>
      </c>
      <c r="AE106" s="109">
        <f t="shared" si="23"/>
        <v>0</v>
      </c>
      <c r="AF106" s="109">
        <f t="shared" si="23"/>
        <v>0</v>
      </c>
      <c r="AG106" s="109">
        <f t="shared" si="23"/>
        <v>0</v>
      </c>
      <c r="AH106" s="109">
        <f t="shared" si="23"/>
        <v>0</v>
      </c>
      <c r="AI106" s="109">
        <f t="shared" si="23"/>
        <v>0</v>
      </c>
      <c r="AJ106" s="35" t="str">
        <f t="shared" si="8"/>
        <v/>
      </c>
      <c r="AK106" s="48"/>
      <c r="AL106" s="48" t="str">
        <f t="shared" si="11"/>
        <v>00</v>
      </c>
      <c r="AM106" s="48" t="str">
        <f t="shared" si="12"/>
        <v>00</v>
      </c>
      <c r="AN106" s="48" t="str">
        <f t="shared" si="13"/>
        <v>00</v>
      </c>
      <c r="AO106" s="48" t="str">
        <f t="shared" si="14"/>
        <v>00</v>
      </c>
      <c r="AQ106" t="str">
        <f t="shared" si="9"/>
        <v/>
      </c>
    </row>
    <row r="107" spans="2:43">
      <c r="B107" s="116"/>
      <c r="C107" s="35">
        <f t="shared" si="10"/>
        <v>36</v>
      </c>
      <c r="D107" s="109">
        <f t="shared" si="23"/>
        <v>0</v>
      </c>
      <c r="E107" s="109">
        <f t="shared" si="23"/>
        <v>0</v>
      </c>
      <c r="F107" s="109">
        <f t="shared" si="23"/>
        <v>0</v>
      </c>
      <c r="G107" s="109">
        <f t="shared" si="23"/>
        <v>0</v>
      </c>
      <c r="H107" s="109">
        <f t="shared" si="23"/>
        <v>0</v>
      </c>
      <c r="I107" s="109">
        <f t="shared" si="23"/>
        <v>0</v>
      </c>
      <c r="J107" s="109">
        <f t="shared" si="23"/>
        <v>0</v>
      </c>
      <c r="K107" s="109">
        <f t="shared" si="23"/>
        <v>0</v>
      </c>
      <c r="L107" s="109">
        <f t="shared" si="23"/>
        <v>0</v>
      </c>
      <c r="M107" s="109">
        <f t="shared" si="23"/>
        <v>0</v>
      </c>
      <c r="N107" s="109">
        <f t="shared" si="23"/>
        <v>0</v>
      </c>
      <c r="O107" s="109">
        <f t="shared" si="23"/>
        <v>0</v>
      </c>
      <c r="P107" s="109">
        <f t="shared" si="23"/>
        <v>0</v>
      </c>
      <c r="Q107" s="109">
        <f t="shared" si="23"/>
        <v>0</v>
      </c>
      <c r="R107" s="109">
        <f t="shared" si="23"/>
        <v>0</v>
      </c>
      <c r="S107" s="109">
        <f t="shared" si="23"/>
        <v>0</v>
      </c>
      <c r="T107" s="109">
        <f t="shared" si="23"/>
        <v>0</v>
      </c>
      <c r="U107" s="109">
        <f t="shared" si="23"/>
        <v>0</v>
      </c>
      <c r="V107" s="109">
        <f t="shared" si="23"/>
        <v>0</v>
      </c>
      <c r="W107" s="109">
        <f t="shared" si="23"/>
        <v>0</v>
      </c>
      <c r="X107" s="109">
        <f t="shared" si="23"/>
        <v>0</v>
      </c>
      <c r="Y107" s="109">
        <f t="shared" si="23"/>
        <v>0</v>
      </c>
      <c r="Z107" s="109">
        <f t="shared" si="23"/>
        <v>0</v>
      </c>
      <c r="AA107" s="109">
        <f t="shared" si="23"/>
        <v>0</v>
      </c>
      <c r="AB107" s="109">
        <f t="shared" si="23"/>
        <v>0</v>
      </c>
      <c r="AC107" s="109">
        <f t="shared" si="23"/>
        <v>0</v>
      </c>
      <c r="AD107" s="109">
        <f t="shared" si="23"/>
        <v>0</v>
      </c>
      <c r="AE107" s="109">
        <f t="shared" si="23"/>
        <v>0</v>
      </c>
      <c r="AF107" s="109">
        <f t="shared" si="23"/>
        <v>0</v>
      </c>
      <c r="AG107" s="109">
        <f t="shared" si="23"/>
        <v>0</v>
      </c>
      <c r="AH107" s="109">
        <f t="shared" si="23"/>
        <v>0</v>
      </c>
      <c r="AI107" s="109">
        <f t="shared" si="23"/>
        <v>0</v>
      </c>
      <c r="AJ107" s="35" t="str">
        <f t="shared" si="8"/>
        <v/>
      </c>
      <c r="AK107" s="48"/>
      <c r="AL107" s="48" t="str">
        <f t="shared" si="11"/>
        <v>00</v>
      </c>
      <c r="AM107" s="48" t="str">
        <f t="shared" si="12"/>
        <v>00</v>
      </c>
      <c r="AN107" s="48" t="str">
        <f t="shared" si="13"/>
        <v>00</v>
      </c>
      <c r="AO107" s="48" t="str">
        <f t="shared" si="14"/>
        <v>00</v>
      </c>
      <c r="AQ107" t="str">
        <f t="shared" si="9"/>
        <v/>
      </c>
    </row>
    <row r="108" spans="2:43">
      <c r="B108" s="116"/>
      <c r="C108" s="35">
        <f t="shared" si="10"/>
        <v>37</v>
      </c>
      <c r="D108" s="109">
        <f t="shared" si="23"/>
        <v>0</v>
      </c>
      <c r="E108" s="109">
        <f t="shared" si="23"/>
        <v>0</v>
      </c>
      <c r="F108" s="109">
        <f t="shared" si="23"/>
        <v>0</v>
      </c>
      <c r="G108" s="109">
        <f t="shared" si="23"/>
        <v>0</v>
      </c>
      <c r="H108" s="109">
        <f t="shared" si="23"/>
        <v>0</v>
      </c>
      <c r="I108" s="109">
        <f t="shared" si="23"/>
        <v>0</v>
      </c>
      <c r="J108" s="109">
        <f t="shared" si="23"/>
        <v>0</v>
      </c>
      <c r="K108" s="109">
        <f t="shared" si="23"/>
        <v>0</v>
      </c>
      <c r="L108" s="109">
        <f t="shared" si="23"/>
        <v>0</v>
      </c>
      <c r="M108" s="109">
        <f t="shared" si="23"/>
        <v>0</v>
      </c>
      <c r="N108" s="109">
        <f t="shared" si="23"/>
        <v>0</v>
      </c>
      <c r="O108" s="109">
        <f t="shared" si="23"/>
        <v>0</v>
      </c>
      <c r="P108" s="109">
        <f t="shared" si="23"/>
        <v>0</v>
      </c>
      <c r="Q108" s="109">
        <f t="shared" si="23"/>
        <v>0</v>
      </c>
      <c r="R108" s="109">
        <f t="shared" si="23"/>
        <v>0</v>
      </c>
      <c r="S108" s="109">
        <f t="shared" si="23"/>
        <v>0</v>
      </c>
      <c r="T108" s="109">
        <f t="shared" si="23"/>
        <v>0</v>
      </c>
      <c r="U108" s="109">
        <f t="shared" si="23"/>
        <v>0</v>
      </c>
      <c r="V108" s="109">
        <f t="shared" si="23"/>
        <v>0</v>
      </c>
      <c r="W108" s="109">
        <f t="shared" si="23"/>
        <v>0</v>
      </c>
      <c r="X108" s="109">
        <f t="shared" si="23"/>
        <v>0</v>
      </c>
      <c r="Y108" s="109">
        <f t="shared" si="23"/>
        <v>0</v>
      </c>
      <c r="Z108" s="109">
        <f t="shared" si="23"/>
        <v>0</v>
      </c>
      <c r="AA108" s="109">
        <f t="shared" si="23"/>
        <v>0</v>
      </c>
      <c r="AB108" s="109">
        <f t="shared" si="23"/>
        <v>0</v>
      </c>
      <c r="AC108" s="109">
        <f t="shared" si="23"/>
        <v>0</v>
      </c>
      <c r="AD108" s="109">
        <f t="shared" si="23"/>
        <v>0</v>
      </c>
      <c r="AE108" s="109">
        <f t="shared" si="23"/>
        <v>0</v>
      </c>
      <c r="AF108" s="109">
        <f t="shared" si="23"/>
        <v>0</v>
      </c>
      <c r="AG108" s="109">
        <f t="shared" si="23"/>
        <v>0</v>
      </c>
      <c r="AH108" s="109">
        <f t="shared" si="23"/>
        <v>0</v>
      </c>
      <c r="AI108" s="109">
        <f t="shared" si="23"/>
        <v>0</v>
      </c>
      <c r="AJ108" s="35" t="str">
        <f t="shared" si="8"/>
        <v/>
      </c>
      <c r="AK108" s="48"/>
      <c r="AL108" s="48" t="str">
        <f t="shared" si="11"/>
        <v>00</v>
      </c>
      <c r="AM108" s="48" t="str">
        <f t="shared" si="12"/>
        <v>00</v>
      </c>
      <c r="AN108" s="48" t="str">
        <f t="shared" si="13"/>
        <v>00</v>
      </c>
      <c r="AO108" s="48" t="str">
        <f t="shared" si="14"/>
        <v>00</v>
      </c>
      <c r="AQ108" t="str">
        <f t="shared" si="9"/>
        <v/>
      </c>
    </row>
    <row r="109" spans="2:43">
      <c r="B109" s="116"/>
      <c r="C109" s="35">
        <f t="shared" si="10"/>
        <v>38</v>
      </c>
      <c r="D109" s="109">
        <f t="shared" si="23"/>
        <v>0</v>
      </c>
      <c r="E109" s="109">
        <f t="shared" si="23"/>
        <v>0</v>
      </c>
      <c r="F109" s="109">
        <f t="shared" si="23"/>
        <v>0</v>
      </c>
      <c r="G109" s="109">
        <f t="shared" si="23"/>
        <v>0</v>
      </c>
      <c r="H109" s="109">
        <f t="shared" si="23"/>
        <v>0</v>
      </c>
      <c r="I109" s="109">
        <f t="shared" si="23"/>
        <v>0</v>
      </c>
      <c r="J109" s="109">
        <f t="shared" si="23"/>
        <v>0</v>
      </c>
      <c r="K109" s="109">
        <f t="shared" si="23"/>
        <v>0</v>
      </c>
      <c r="L109" s="109">
        <f t="shared" si="23"/>
        <v>0</v>
      </c>
      <c r="M109" s="109">
        <f t="shared" si="23"/>
        <v>0</v>
      </c>
      <c r="N109" s="109">
        <f t="shared" si="23"/>
        <v>0</v>
      </c>
      <c r="O109" s="109">
        <f t="shared" si="23"/>
        <v>0</v>
      </c>
      <c r="P109" s="109">
        <f t="shared" si="23"/>
        <v>0</v>
      </c>
      <c r="Q109" s="109">
        <f t="shared" si="23"/>
        <v>0</v>
      </c>
      <c r="R109" s="109">
        <f t="shared" si="23"/>
        <v>0</v>
      </c>
      <c r="S109" s="109">
        <f t="shared" si="23"/>
        <v>0</v>
      </c>
      <c r="T109" s="109">
        <f t="shared" si="23"/>
        <v>0</v>
      </c>
      <c r="U109" s="109">
        <f t="shared" si="23"/>
        <v>0</v>
      </c>
      <c r="V109" s="109">
        <f t="shared" si="23"/>
        <v>0</v>
      </c>
      <c r="W109" s="109">
        <f t="shared" si="23"/>
        <v>0</v>
      </c>
      <c r="X109" s="109">
        <f t="shared" si="23"/>
        <v>0</v>
      </c>
      <c r="Y109" s="109">
        <f t="shared" si="23"/>
        <v>0</v>
      </c>
      <c r="Z109" s="109">
        <f t="shared" si="23"/>
        <v>0</v>
      </c>
      <c r="AA109" s="109">
        <f t="shared" si="23"/>
        <v>0</v>
      </c>
      <c r="AB109" s="109">
        <f t="shared" si="23"/>
        <v>0</v>
      </c>
      <c r="AC109" s="109">
        <f t="shared" si="23"/>
        <v>0</v>
      </c>
      <c r="AD109" s="109">
        <f t="shared" si="23"/>
        <v>0</v>
      </c>
      <c r="AE109" s="109">
        <f t="shared" si="23"/>
        <v>0</v>
      </c>
      <c r="AF109" s="109">
        <f t="shared" si="23"/>
        <v>0</v>
      </c>
      <c r="AG109" s="109">
        <f t="shared" si="23"/>
        <v>0</v>
      </c>
      <c r="AH109" s="109">
        <f t="shared" si="23"/>
        <v>0</v>
      </c>
      <c r="AI109" s="109">
        <f t="shared" si="23"/>
        <v>0</v>
      </c>
      <c r="AJ109" s="35" t="str">
        <f t="shared" si="8"/>
        <v/>
      </c>
      <c r="AK109" s="48"/>
      <c r="AL109" s="48" t="str">
        <f t="shared" si="11"/>
        <v>00</v>
      </c>
      <c r="AM109" s="48" t="str">
        <f t="shared" si="12"/>
        <v>00</v>
      </c>
      <c r="AN109" s="48" t="str">
        <f t="shared" si="13"/>
        <v>00</v>
      </c>
      <c r="AO109" s="48" t="str">
        <f t="shared" si="14"/>
        <v>00</v>
      </c>
      <c r="AQ109" t="str">
        <f t="shared" si="9"/>
        <v/>
      </c>
    </row>
    <row r="110" spans="2:43">
      <c r="B110" s="116"/>
      <c r="C110" s="35">
        <f t="shared" si="10"/>
        <v>39</v>
      </c>
      <c r="D110" s="109">
        <f t="shared" si="23"/>
        <v>0</v>
      </c>
      <c r="E110" s="109">
        <f t="shared" si="23"/>
        <v>0</v>
      </c>
      <c r="F110" s="109">
        <f t="shared" si="23"/>
        <v>0</v>
      </c>
      <c r="G110" s="109">
        <f t="shared" si="23"/>
        <v>0</v>
      </c>
      <c r="H110" s="109">
        <f t="shared" si="23"/>
        <v>0</v>
      </c>
      <c r="I110" s="109">
        <f t="shared" si="23"/>
        <v>0</v>
      </c>
      <c r="J110" s="109">
        <f t="shared" si="23"/>
        <v>0</v>
      </c>
      <c r="K110" s="109">
        <f t="shared" si="23"/>
        <v>0</v>
      </c>
      <c r="L110" s="109">
        <f t="shared" si="23"/>
        <v>0</v>
      </c>
      <c r="M110" s="109">
        <f t="shared" si="23"/>
        <v>0</v>
      </c>
      <c r="N110" s="109">
        <f t="shared" si="23"/>
        <v>0</v>
      </c>
      <c r="O110" s="109">
        <f t="shared" si="23"/>
        <v>0</v>
      </c>
      <c r="P110" s="109">
        <f t="shared" si="23"/>
        <v>0</v>
      </c>
      <c r="Q110" s="109">
        <f t="shared" si="23"/>
        <v>0</v>
      </c>
      <c r="R110" s="109">
        <f t="shared" si="23"/>
        <v>0</v>
      </c>
      <c r="S110" s="109">
        <f t="shared" si="23"/>
        <v>0</v>
      </c>
      <c r="T110" s="109">
        <f t="shared" si="23"/>
        <v>0</v>
      </c>
      <c r="U110" s="109">
        <f t="shared" si="23"/>
        <v>0</v>
      </c>
      <c r="V110" s="109">
        <f t="shared" si="23"/>
        <v>0</v>
      </c>
      <c r="W110" s="109">
        <f t="shared" si="23"/>
        <v>0</v>
      </c>
      <c r="X110" s="109">
        <f t="shared" si="23"/>
        <v>0</v>
      </c>
      <c r="Y110" s="109">
        <f t="shared" si="23"/>
        <v>0</v>
      </c>
      <c r="Z110" s="109">
        <f t="shared" si="23"/>
        <v>0</v>
      </c>
      <c r="AA110" s="109">
        <f t="shared" si="23"/>
        <v>0</v>
      </c>
      <c r="AB110" s="109">
        <f t="shared" si="23"/>
        <v>0</v>
      </c>
      <c r="AC110" s="109">
        <f t="shared" si="23"/>
        <v>0</v>
      </c>
      <c r="AD110" s="109">
        <f t="shared" si="23"/>
        <v>0</v>
      </c>
      <c r="AE110" s="109">
        <f t="shared" si="23"/>
        <v>0</v>
      </c>
      <c r="AF110" s="109">
        <f t="shared" si="23"/>
        <v>0</v>
      </c>
      <c r="AG110" s="109">
        <f t="shared" si="23"/>
        <v>0</v>
      </c>
      <c r="AH110" s="109">
        <f t="shared" si="23"/>
        <v>0</v>
      </c>
      <c r="AI110" s="109">
        <f t="shared" ref="AI110" si="24">IF(AI45=1,1,0)</f>
        <v>0</v>
      </c>
      <c r="AJ110" s="35" t="str">
        <f t="shared" si="8"/>
        <v/>
      </c>
      <c r="AK110" s="48"/>
      <c r="AL110" s="48" t="str">
        <f t="shared" si="11"/>
        <v>00</v>
      </c>
      <c r="AM110" s="48" t="str">
        <f t="shared" si="12"/>
        <v>00</v>
      </c>
      <c r="AN110" s="48" t="str">
        <f t="shared" si="13"/>
        <v>00</v>
      </c>
      <c r="AO110" s="48" t="str">
        <f t="shared" si="14"/>
        <v>00</v>
      </c>
      <c r="AQ110" t="str">
        <f t="shared" si="9"/>
        <v/>
      </c>
    </row>
    <row r="111" spans="2:43">
      <c r="B111" s="116"/>
      <c r="C111" s="35">
        <f t="shared" si="10"/>
        <v>40</v>
      </c>
      <c r="D111" s="109">
        <f t="shared" ref="D111:AI118" si="25">IF(D46=1,1,0)</f>
        <v>0</v>
      </c>
      <c r="E111" s="109">
        <f t="shared" si="25"/>
        <v>0</v>
      </c>
      <c r="F111" s="109">
        <f t="shared" si="25"/>
        <v>0</v>
      </c>
      <c r="G111" s="109">
        <f t="shared" si="25"/>
        <v>0</v>
      </c>
      <c r="H111" s="109">
        <f t="shared" si="25"/>
        <v>0</v>
      </c>
      <c r="I111" s="109">
        <f t="shared" si="25"/>
        <v>0</v>
      </c>
      <c r="J111" s="109">
        <f t="shared" si="25"/>
        <v>0</v>
      </c>
      <c r="K111" s="109">
        <f t="shared" si="25"/>
        <v>0</v>
      </c>
      <c r="L111" s="109">
        <f t="shared" si="25"/>
        <v>0</v>
      </c>
      <c r="M111" s="109">
        <f t="shared" si="25"/>
        <v>0</v>
      </c>
      <c r="N111" s="109">
        <f t="shared" si="25"/>
        <v>0</v>
      </c>
      <c r="O111" s="109">
        <f t="shared" si="25"/>
        <v>0</v>
      </c>
      <c r="P111" s="109">
        <f t="shared" si="25"/>
        <v>0</v>
      </c>
      <c r="Q111" s="109">
        <f t="shared" si="25"/>
        <v>0</v>
      </c>
      <c r="R111" s="109">
        <f t="shared" si="25"/>
        <v>0</v>
      </c>
      <c r="S111" s="109">
        <f t="shared" si="25"/>
        <v>0</v>
      </c>
      <c r="T111" s="109">
        <f t="shared" si="25"/>
        <v>0</v>
      </c>
      <c r="U111" s="109">
        <f t="shared" si="25"/>
        <v>0</v>
      </c>
      <c r="V111" s="109">
        <f t="shared" si="25"/>
        <v>0</v>
      </c>
      <c r="W111" s="109">
        <f t="shared" si="25"/>
        <v>0</v>
      </c>
      <c r="X111" s="109">
        <f t="shared" si="25"/>
        <v>0</v>
      </c>
      <c r="Y111" s="109">
        <f t="shared" si="25"/>
        <v>0</v>
      </c>
      <c r="Z111" s="109">
        <f t="shared" si="25"/>
        <v>0</v>
      </c>
      <c r="AA111" s="109">
        <f t="shared" si="25"/>
        <v>0</v>
      </c>
      <c r="AB111" s="109">
        <f t="shared" si="25"/>
        <v>0</v>
      </c>
      <c r="AC111" s="109">
        <f t="shared" si="25"/>
        <v>0</v>
      </c>
      <c r="AD111" s="109">
        <f t="shared" si="25"/>
        <v>0</v>
      </c>
      <c r="AE111" s="109">
        <f t="shared" si="25"/>
        <v>0</v>
      </c>
      <c r="AF111" s="109">
        <f t="shared" si="25"/>
        <v>0</v>
      </c>
      <c r="AG111" s="109">
        <f t="shared" si="25"/>
        <v>0</v>
      </c>
      <c r="AH111" s="109">
        <f t="shared" si="25"/>
        <v>0</v>
      </c>
      <c r="AI111" s="109">
        <f t="shared" si="25"/>
        <v>0</v>
      </c>
      <c r="AJ111" s="35" t="str">
        <f t="shared" si="8"/>
        <v/>
      </c>
      <c r="AK111" s="48"/>
      <c r="AL111" s="48" t="str">
        <f t="shared" si="11"/>
        <v>00</v>
      </c>
      <c r="AM111" s="48" t="str">
        <f t="shared" si="12"/>
        <v>00</v>
      </c>
      <c r="AN111" s="48" t="str">
        <f t="shared" si="13"/>
        <v>00</v>
      </c>
      <c r="AO111" s="48" t="str">
        <f t="shared" si="14"/>
        <v>00</v>
      </c>
      <c r="AQ111" t="str">
        <f t="shared" si="9"/>
        <v/>
      </c>
    </row>
    <row r="112" spans="2:43">
      <c r="B112" s="116"/>
      <c r="C112" s="35">
        <f t="shared" si="10"/>
        <v>41</v>
      </c>
      <c r="D112" s="109">
        <f t="shared" si="25"/>
        <v>0</v>
      </c>
      <c r="E112" s="109">
        <f t="shared" si="25"/>
        <v>0</v>
      </c>
      <c r="F112" s="109">
        <f t="shared" si="25"/>
        <v>0</v>
      </c>
      <c r="G112" s="109">
        <f t="shared" si="25"/>
        <v>0</v>
      </c>
      <c r="H112" s="109">
        <f t="shared" si="25"/>
        <v>0</v>
      </c>
      <c r="I112" s="109">
        <f t="shared" si="25"/>
        <v>0</v>
      </c>
      <c r="J112" s="109">
        <f t="shared" si="25"/>
        <v>0</v>
      </c>
      <c r="K112" s="109">
        <f t="shared" si="25"/>
        <v>0</v>
      </c>
      <c r="L112" s="109">
        <f t="shared" si="25"/>
        <v>0</v>
      </c>
      <c r="M112" s="109">
        <f t="shared" si="25"/>
        <v>0</v>
      </c>
      <c r="N112" s="109">
        <f t="shared" si="25"/>
        <v>0</v>
      </c>
      <c r="O112" s="109">
        <f t="shared" si="25"/>
        <v>0</v>
      </c>
      <c r="P112" s="109">
        <f t="shared" si="25"/>
        <v>0</v>
      </c>
      <c r="Q112" s="109">
        <f t="shared" si="25"/>
        <v>0</v>
      </c>
      <c r="R112" s="109">
        <f t="shared" si="25"/>
        <v>0</v>
      </c>
      <c r="S112" s="109">
        <f t="shared" si="25"/>
        <v>0</v>
      </c>
      <c r="T112" s="109">
        <f t="shared" si="25"/>
        <v>0</v>
      </c>
      <c r="U112" s="109">
        <f t="shared" si="25"/>
        <v>0</v>
      </c>
      <c r="V112" s="109">
        <f t="shared" si="25"/>
        <v>0</v>
      </c>
      <c r="W112" s="109">
        <f t="shared" si="25"/>
        <v>0</v>
      </c>
      <c r="X112" s="109">
        <f t="shared" si="25"/>
        <v>0</v>
      </c>
      <c r="Y112" s="109">
        <f t="shared" si="25"/>
        <v>0</v>
      </c>
      <c r="Z112" s="109">
        <f t="shared" si="25"/>
        <v>0</v>
      </c>
      <c r="AA112" s="109">
        <f t="shared" si="25"/>
        <v>0</v>
      </c>
      <c r="AB112" s="109">
        <f t="shared" si="25"/>
        <v>0</v>
      </c>
      <c r="AC112" s="109">
        <f t="shared" si="25"/>
        <v>0</v>
      </c>
      <c r="AD112" s="109">
        <f t="shared" si="25"/>
        <v>0</v>
      </c>
      <c r="AE112" s="109">
        <f t="shared" si="25"/>
        <v>0</v>
      </c>
      <c r="AF112" s="109">
        <f t="shared" si="25"/>
        <v>0</v>
      </c>
      <c r="AG112" s="109">
        <f t="shared" si="25"/>
        <v>0</v>
      </c>
      <c r="AH112" s="109">
        <f t="shared" si="25"/>
        <v>0</v>
      </c>
      <c r="AI112" s="109">
        <f t="shared" si="25"/>
        <v>0</v>
      </c>
      <c r="AJ112" s="35" t="str">
        <f t="shared" si="8"/>
        <v/>
      </c>
      <c r="AK112" s="48"/>
      <c r="AL112" s="48" t="str">
        <f t="shared" si="11"/>
        <v>00</v>
      </c>
      <c r="AM112" s="48" t="str">
        <f t="shared" si="12"/>
        <v>00</v>
      </c>
      <c r="AN112" s="48" t="str">
        <f t="shared" si="13"/>
        <v>00</v>
      </c>
      <c r="AO112" s="48" t="str">
        <f t="shared" si="14"/>
        <v>00</v>
      </c>
      <c r="AQ112" t="str">
        <f t="shared" si="9"/>
        <v/>
      </c>
    </row>
    <row r="113" spans="2:43">
      <c r="B113" s="116"/>
      <c r="C113" s="35">
        <f t="shared" si="10"/>
        <v>42</v>
      </c>
      <c r="D113" s="109">
        <f t="shared" si="25"/>
        <v>0</v>
      </c>
      <c r="E113" s="109">
        <f t="shared" si="25"/>
        <v>0</v>
      </c>
      <c r="F113" s="109">
        <f t="shared" si="25"/>
        <v>0</v>
      </c>
      <c r="G113" s="109">
        <f t="shared" si="25"/>
        <v>0</v>
      </c>
      <c r="H113" s="109">
        <f t="shared" si="25"/>
        <v>0</v>
      </c>
      <c r="I113" s="109">
        <f t="shared" si="25"/>
        <v>0</v>
      </c>
      <c r="J113" s="109">
        <f t="shared" si="25"/>
        <v>0</v>
      </c>
      <c r="K113" s="109">
        <f t="shared" si="25"/>
        <v>0</v>
      </c>
      <c r="L113" s="109">
        <f t="shared" si="25"/>
        <v>0</v>
      </c>
      <c r="M113" s="109">
        <f t="shared" si="25"/>
        <v>0</v>
      </c>
      <c r="N113" s="109">
        <f t="shared" si="25"/>
        <v>0</v>
      </c>
      <c r="O113" s="109">
        <f t="shared" si="25"/>
        <v>0</v>
      </c>
      <c r="P113" s="109">
        <f t="shared" si="25"/>
        <v>0</v>
      </c>
      <c r="Q113" s="109">
        <f t="shared" si="25"/>
        <v>0</v>
      </c>
      <c r="R113" s="109">
        <f t="shared" si="25"/>
        <v>0</v>
      </c>
      <c r="S113" s="109">
        <f t="shared" si="25"/>
        <v>0</v>
      </c>
      <c r="T113" s="109">
        <f t="shared" si="25"/>
        <v>0</v>
      </c>
      <c r="U113" s="109">
        <f t="shared" si="25"/>
        <v>0</v>
      </c>
      <c r="V113" s="109">
        <f t="shared" si="25"/>
        <v>0</v>
      </c>
      <c r="W113" s="109">
        <f t="shared" si="25"/>
        <v>0</v>
      </c>
      <c r="X113" s="109">
        <f t="shared" si="25"/>
        <v>0</v>
      </c>
      <c r="Y113" s="109">
        <f t="shared" si="25"/>
        <v>0</v>
      </c>
      <c r="Z113" s="109">
        <f t="shared" si="25"/>
        <v>0</v>
      </c>
      <c r="AA113" s="109">
        <f t="shared" si="25"/>
        <v>0</v>
      </c>
      <c r="AB113" s="109">
        <f t="shared" si="25"/>
        <v>0</v>
      </c>
      <c r="AC113" s="109">
        <f t="shared" si="25"/>
        <v>0</v>
      </c>
      <c r="AD113" s="109">
        <f t="shared" si="25"/>
        <v>0</v>
      </c>
      <c r="AE113" s="109">
        <f t="shared" si="25"/>
        <v>0</v>
      </c>
      <c r="AF113" s="109">
        <f t="shared" si="25"/>
        <v>0</v>
      </c>
      <c r="AG113" s="109">
        <f t="shared" si="25"/>
        <v>0</v>
      </c>
      <c r="AH113" s="109">
        <f t="shared" si="25"/>
        <v>0</v>
      </c>
      <c r="AI113" s="109">
        <f t="shared" si="25"/>
        <v>0</v>
      </c>
      <c r="AJ113" s="35" t="str">
        <f t="shared" si="8"/>
        <v/>
      </c>
      <c r="AK113" s="48"/>
      <c r="AL113" s="48" t="str">
        <f t="shared" si="11"/>
        <v>00</v>
      </c>
      <c r="AM113" s="48" t="str">
        <f t="shared" si="12"/>
        <v>00</v>
      </c>
      <c r="AN113" s="48" t="str">
        <f t="shared" si="13"/>
        <v>00</v>
      </c>
      <c r="AO113" s="48" t="str">
        <f t="shared" si="14"/>
        <v>00</v>
      </c>
      <c r="AQ113" t="str">
        <f t="shared" si="9"/>
        <v/>
      </c>
    </row>
    <row r="114" spans="2:43">
      <c r="B114" s="116"/>
      <c r="C114" s="35">
        <f t="shared" si="10"/>
        <v>43</v>
      </c>
      <c r="D114" s="109">
        <f t="shared" si="25"/>
        <v>0</v>
      </c>
      <c r="E114" s="109">
        <f t="shared" si="25"/>
        <v>0</v>
      </c>
      <c r="F114" s="109">
        <f t="shared" si="25"/>
        <v>0</v>
      </c>
      <c r="G114" s="109">
        <f t="shared" si="25"/>
        <v>0</v>
      </c>
      <c r="H114" s="109">
        <f t="shared" si="25"/>
        <v>0</v>
      </c>
      <c r="I114" s="109">
        <f t="shared" si="25"/>
        <v>0</v>
      </c>
      <c r="J114" s="109">
        <f t="shared" si="25"/>
        <v>0</v>
      </c>
      <c r="K114" s="109">
        <f t="shared" si="25"/>
        <v>0</v>
      </c>
      <c r="L114" s="109">
        <f t="shared" si="25"/>
        <v>0</v>
      </c>
      <c r="M114" s="109">
        <f t="shared" si="25"/>
        <v>0</v>
      </c>
      <c r="N114" s="109">
        <f t="shared" si="25"/>
        <v>0</v>
      </c>
      <c r="O114" s="109">
        <f t="shared" si="25"/>
        <v>0</v>
      </c>
      <c r="P114" s="109">
        <f t="shared" si="25"/>
        <v>0</v>
      </c>
      <c r="Q114" s="109">
        <f t="shared" si="25"/>
        <v>0</v>
      </c>
      <c r="R114" s="109">
        <f t="shared" si="25"/>
        <v>0</v>
      </c>
      <c r="S114" s="109">
        <f t="shared" si="25"/>
        <v>0</v>
      </c>
      <c r="T114" s="109">
        <f t="shared" si="25"/>
        <v>0</v>
      </c>
      <c r="U114" s="109">
        <f t="shared" si="25"/>
        <v>0</v>
      </c>
      <c r="V114" s="109">
        <f t="shared" si="25"/>
        <v>0</v>
      </c>
      <c r="W114" s="109">
        <f t="shared" si="25"/>
        <v>0</v>
      </c>
      <c r="X114" s="109">
        <f t="shared" si="25"/>
        <v>0</v>
      </c>
      <c r="Y114" s="109">
        <f t="shared" si="25"/>
        <v>0</v>
      </c>
      <c r="Z114" s="109">
        <f t="shared" si="25"/>
        <v>0</v>
      </c>
      <c r="AA114" s="109">
        <f t="shared" si="25"/>
        <v>0</v>
      </c>
      <c r="AB114" s="109">
        <f t="shared" si="25"/>
        <v>0</v>
      </c>
      <c r="AC114" s="109">
        <f t="shared" si="25"/>
        <v>0</v>
      </c>
      <c r="AD114" s="109">
        <f t="shared" si="25"/>
        <v>0</v>
      </c>
      <c r="AE114" s="109">
        <f t="shared" si="25"/>
        <v>0</v>
      </c>
      <c r="AF114" s="109">
        <f t="shared" si="25"/>
        <v>0</v>
      </c>
      <c r="AG114" s="109">
        <f t="shared" si="25"/>
        <v>0</v>
      </c>
      <c r="AH114" s="109">
        <f t="shared" si="25"/>
        <v>0</v>
      </c>
      <c r="AI114" s="109">
        <f t="shared" si="25"/>
        <v>0</v>
      </c>
      <c r="AJ114" s="35" t="str">
        <f t="shared" si="8"/>
        <v/>
      </c>
      <c r="AK114" s="48"/>
      <c r="AL114" s="48" t="str">
        <f t="shared" si="11"/>
        <v>00</v>
      </c>
      <c r="AM114" s="48" t="str">
        <f t="shared" si="12"/>
        <v>00</v>
      </c>
      <c r="AN114" s="48" t="str">
        <f t="shared" si="13"/>
        <v>00</v>
      </c>
      <c r="AO114" s="48" t="str">
        <f t="shared" si="14"/>
        <v>00</v>
      </c>
      <c r="AQ114" t="str">
        <f t="shared" si="9"/>
        <v/>
      </c>
    </row>
    <row r="115" spans="2:43">
      <c r="B115" s="116"/>
      <c r="C115" s="35">
        <f t="shared" si="10"/>
        <v>44</v>
      </c>
      <c r="D115" s="109">
        <f t="shared" si="25"/>
        <v>0</v>
      </c>
      <c r="E115" s="109">
        <f t="shared" si="25"/>
        <v>0</v>
      </c>
      <c r="F115" s="109">
        <f t="shared" si="25"/>
        <v>0</v>
      </c>
      <c r="G115" s="109">
        <f t="shared" si="25"/>
        <v>0</v>
      </c>
      <c r="H115" s="109">
        <f t="shared" si="25"/>
        <v>0</v>
      </c>
      <c r="I115" s="109">
        <f t="shared" si="25"/>
        <v>0</v>
      </c>
      <c r="J115" s="109">
        <f t="shared" si="25"/>
        <v>0</v>
      </c>
      <c r="K115" s="109">
        <f t="shared" si="25"/>
        <v>0</v>
      </c>
      <c r="L115" s="109">
        <f t="shared" si="25"/>
        <v>0</v>
      </c>
      <c r="M115" s="109">
        <f t="shared" si="25"/>
        <v>0</v>
      </c>
      <c r="N115" s="109">
        <f t="shared" si="25"/>
        <v>0</v>
      </c>
      <c r="O115" s="109">
        <f t="shared" si="25"/>
        <v>0</v>
      </c>
      <c r="P115" s="109">
        <f t="shared" si="25"/>
        <v>0</v>
      </c>
      <c r="Q115" s="109">
        <f t="shared" si="25"/>
        <v>0</v>
      </c>
      <c r="R115" s="109">
        <f t="shared" si="25"/>
        <v>0</v>
      </c>
      <c r="S115" s="109">
        <f t="shared" si="25"/>
        <v>0</v>
      </c>
      <c r="T115" s="109">
        <f t="shared" si="25"/>
        <v>0</v>
      </c>
      <c r="U115" s="109">
        <f t="shared" si="25"/>
        <v>0</v>
      </c>
      <c r="V115" s="109">
        <f t="shared" si="25"/>
        <v>0</v>
      </c>
      <c r="W115" s="109">
        <f t="shared" si="25"/>
        <v>0</v>
      </c>
      <c r="X115" s="109">
        <f t="shared" si="25"/>
        <v>0</v>
      </c>
      <c r="Y115" s="109">
        <f t="shared" si="25"/>
        <v>0</v>
      </c>
      <c r="Z115" s="109">
        <f t="shared" si="25"/>
        <v>0</v>
      </c>
      <c r="AA115" s="109">
        <f t="shared" si="25"/>
        <v>0</v>
      </c>
      <c r="AB115" s="109">
        <f t="shared" si="25"/>
        <v>0</v>
      </c>
      <c r="AC115" s="109">
        <f t="shared" si="25"/>
        <v>0</v>
      </c>
      <c r="AD115" s="109">
        <f t="shared" si="25"/>
        <v>0</v>
      </c>
      <c r="AE115" s="109">
        <f t="shared" si="25"/>
        <v>0</v>
      </c>
      <c r="AF115" s="109">
        <f t="shared" si="25"/>
        <v>0</v>
      </c>
      <c r="AG115" s="109">
        <f t="shared" si="25"/>
        <v>0</v>
      </c>
      <c r="AH115" s="109">
        <f t="shared" si="25"/>
        <v>0</v>
      </c>
      <c r="AI115" s="109">
        <f t="shared" si="25"/>
        <v>0</v>
      </c>
      <c r="AJ115" s="35" t="str">
        <f t="shared" si="8"/>
        <v/>
      </c>
      <c r="AK115" s="48"/>
      <c r="AL115" s="48" t="str">
        <f t="shared" si="11"/>
        <v>00</v>
      </c>
      <c r="AM115" s="48" t="str">
        <f t="shared" si="12"/>
        <v>00</v>
      </c>
      <c r="AN115" s="48" t="str">
        <f t="shared" si="13"/>
        <v>00</v>
      </c>
      <c r="AO115" s="48" t="str">
        <f t="shared" si="14"/>
        <v>00</v>
      </c>
      <c r="AQ115" t="str">
        <f t="shared" si="9"/>
        <v/>
      </c>
    </row>
    <row r="116" spans="2:43">
      <c r="B116" s="116"/>
      <c r="C116" s="35">
        <f t="shared" si="10"/>
        <v>45</v>
      </c>
      <c r="D116" s="109">
        <f t="shared" si="25"/>
        <v>0</v>
      </c>
      <c r="E116" s="109">
        <f t="shared" si="25"/>
        <v>0</v>
      </c>
      <c r="F116" s="109">
        <f t="shared" si="25"/>
        <v>0</v>
      </c>
      <c r="G116" s="109">
        <f t="shared" si="25"/>
        <v>0</v>
      </c>
      <c r="H116" s="109">
        <f t="shared" si="25"/>
        <v>0</v>
      </c>
      <c r="I116" s="109">
        <f t="shared" si="25"/>
        <v>0</v>
      </c>
      <c r="J116" s="109">
        <f t="shared" si="25"/>
        <v>0</v>
      </c>
      <c r="K116" s="109">
        <f t="shared" si="25"/>
        <v>0</v>
      </c>
      <c r="L116" s="109">
        <f t="shared" si="25"/>
        <v>0</v>
      </c>
      <c r="M116" s="109">
        <f t="shared" si="25"/>
        <v>0</v>
      </c>
      <c r="N116" s="109">
        <f t="shared" si="25"/>
        <v>0</v>
      </c>
      <c r="O116" s="109">
        <f t="shared" si="25"/>
        <v>0</v>
      </c>
      <c r="P116" s="109">
        <f t="shared" si="25"/>
        <v>0</v>
      </c>
      <c r="Q116" s="109">
        <f t="shared" si="25"/>
        <v>0</v>
      </c>
      <c r="R116" s="109">
        <f t="shared" si="25"/>
        <v>0</v>
      </c>
      <c r="S116" s="109">
        <f t="shared" si="25"/>
        <v>0</v>
      </c>
      <c r="T116" s="109">
        <f t="shared" si="25"/>
        <v>0</v>
      </c>
      <c r="U116" s="109">
        <f t="shared" si="25"/>
        <v>0</v>
      </c>
      <c r="V116" s="109">
        <f t="shared" si="25"/>
        <v>0</v>
      </c>
      <c r="W116" s="109">
        <f t="shared" si="25"/>
        <v>0</v>
      </c>
      <c r="X116" s="109">
        <f t="shared" si="25"/>
        <v>0</v>
      </c>
      <c r="Y116" s="109">
        <f t="shared" si="25"/>
        <v>0</v>
      </c>
      <c r="Z116" s="109">
        <f t="shared" si="25"/>
        <v>0</v>
      </c>
      <c r="AA116" s="109">
        <f t="shared" si="25"/>
        <v>0</v>
      </c>
      <c r="AB116" s="109">
        <f t="shared" si="25"/>
        <v>0</v>
      </c>
      <c r="AC116" s="109">
        <f t="shared" si="25"/>
        <v>0</v>
      </c>
      <c r="AD116" s="109">
        <f t="shared" si="25"/>
        <v>0</v>
      </c>
      <c r="AE116" s="109">
        <f t="shared" si="25"/>
        <v>0</v>
      </c>
      <c r="AF116" s="109">
        <f t="shared" si="25"/>
        <v>0</v>
      </c>
      <c r="AG116" s="109">
        <f t="shared" si="25"/>
        <v>0</v>
      </c>
      <c r="AH116" s="109">
        <f t="shared" si="25"/>
        <v>0</v>
      </c>
      <c r="AI116" s="109">
        <f t="shared" si="25"/>
        <v>0</v>
      </c>
      <c r="AJ116" s="35" t="str">
        <f t="shared" si="8"/>
        <v/>
      </c>
      <c r="AK116" s="48"/>
      <c r="AL116" s="48" t="str">
        <f t="shared" si="11"/>
        <v>00</v>
      </c>
      <c r="AM116" s="48" t="str">
        <f t="shared" si="12"/>
        <v>00</v>
      </c>
      <c r="AN116" s="48" t="str">
        <f t="shared" si="13"/>
        <v>00</v>
      </c>
      <c r="AO116" s="48" t="str">
        <f t="shared" si="14"/>
        <v>00</v>
      </c>
      <c r="AQ116" t="str">
        <f t="shared" si="9"/>
        <v/>
      </c>
    </row>
    <row r="117" spans="2:43">
      <c r="B117" s="116"/>
      <c r="C117" s="35">
        <f t="shared" si="10"/>
        <v>46</v>
      </c>
      <c r="D117" s="109">
        <f t="shared" si="25"/>
        <v>0</v>
      </c>
      <c r="E117" s="109">
        <f t="shared" si="25"/>
        <v>0</v>
      </c>
      <c r="F117" s="109">
        <f t="shared" si="25"/>
        <v>0</v>
      </c>
      <c r="G117" s="109">
        <f t="shared" si="25"/>
        <v>0</v>
      </c>
      <c r="H117" s="109">
        <f t="shared" si="25"/>
        <v>0</v>
      </c>
      <c r="I117" s="109">
        <f t="shared" si="25"/>
        <v>0</v>
      </c>
      <c r="J117" s="109">
        <f t="shared" si="25"/>
        <v>0</v>
      </c>
      <c r="K117" s="109">
        <f t="shared" si="25"/>
        <v>0</v>
      </c>
      <c r="L117" s="109">
        <f t="shared" si="25"/>
        <v>0</v>
      </c>
      <c r="M117" s="109">
        <f t="shared" si="25"/>
        <v>0</v>
      </c>
      <c r="N117" s="109">
        <f t="shared" si="25"/>
        <v>0</v>
      </c>
      <c r="O117" s="109">
        <f t="shared" si="25"/>
        <v>0</v>
      </c>
      <c r="P117" s="109">
        <f t="shared" si="25"/>
        <v>0</v>
      </c>
      <c r="Q117" s="109">
        <f t="shared" si="25"/>
        <v>0</v>
      </c>
      <c r="R117" s="109">
        <f t="shared" si="25"/>
        <v>0</v>
      </c>
      <c r="S117" s="109">
        <f t="shared" si="25"/>
        <v>0</v>
      </c>
      <c r="T117" s="109">
        <f t="shared" si="25"/>
        <v>0</v>
      </c>
      <c r="U117" s="109">
        <f t="shared" si="25"/>
        <v>0</v>
      </c>
      <c r="V117" s="109">
        <f t="shared" si="25"/>
        <v>0</v>
      </c>
      <c r="W117" s="109">
        <f t="shared" si="25"/>
        <v>0</v>
      </c>
      <c r="X117" s="109">
        <f t="shared" si="25"/>
        <v>0</v>
      </c>
      <c r="Y117" s="109">
        <f t="shared" si="25"/>
        <v>0</v>
      </c>
      <c r="Z117" s="109">
        <f t="shared" si="25"/>
        <v>0</v>
      </c>
      <c r="AA117" s="109">
        <f t="shared" si="25"/>
        <v>0</v>
      </c>
      <c r="AB117" s="109">
        <f t="shared" si="25"/>
        <v>0</v>
      </c>
      <c r="AC117" s="109">
        <f t="shared" si="25"/>
        <v>0</v>
      </c>
      <c r="AD117" s="109">
        <f t="shared" si="25"/>
        <v>0</v>
      </c>
      <c r="AE117" s="109">
        <f t="shared" si="25"/>
        <v>0</v>
      </c>
      <c r="AF117" s="109">
        <f t="shared" si="25"/>
        <v>0</v>
      </c>
      <c r="AG117" s="109">
        <f t="shared" si="25"/>
        <v>0</v>
      </c>
      <c r="AH117" s="109">
        <f t="shared" si="25"/>
        <v>0</v>
      </c>
      <c r="AI117" s="109">
        <f t="shared" si="25"/>
        <v>0</v>
      </c>
      <c r="AJ117" s="35" t="str">
        <f t="shared" si="8"/>
        <v/>
      </c>
      <c r="AK117" s="48"/>
      <c r="AL117" s="48" t="str">
        <f t="shared" si="11"/>
        <v>00</v>
      </c>
      <c r="AM117" s="48" t="str">
        <f t="shared" si="12"/>
        <v>00</v>
      </c>
      <c r="AN117" s="48" t="str">
        <f t="shared" si="13"/>
        <v>00</v>
      </c>
      <c r="AO117" s="48" t="str">
        <f t="shared" si="14"/>
        <v>00</v>
      </c>
      <c r="AQ117" t="str">
        <f t="shared" si="9"/>
        <v/>
      </c>
    </row>
    <row r="118" spans="2:43">
      <c r="B118" s="116"/>
      <c r="C118" s="35">
        <f t="shared" si="10"/>
        <v>47</v>
      </c>
      <c r="D118" s="109">
        <f t="shared" si="25"/>
        <v>0</v>
      </c>
      <c r="E118" s="109">
        <f t="shared" si="25"/>
        <v>0</v>
      </c>
      <c r="F118" s="109">
        <f t="shared" si="25"/>
        <v>0</v>
      </c>
      <c r="G118" s="109">
        <f t="shared" si="25"/>
        <v>0</v>
      </c>
      <c r="H118" s="109">
        <f t="shared" si="25"/>
        <v>0</v>
      </c>
      <c r="I118" s="109">
        <f t="shared" si="25"/>
        <v>0</v>
      </c>
      <c r="J118" s="109">
        <f t="shared" si="25"/>
        <v>0</v>
      </c>
      <c r="K118" s="109">
        <f t="shared" si="25"/>
        <v>0</v>
      </c>
      <c r="L118" s="109">
        <f t="shared" si="25"/>
        <v>0</v>
      </c>
      <c r="M118" s="109">
        <f t="shared" si="25"/>
        <v>0</v>
      </c>
      <c r="N118" s="109">
        <f t="shared" si="25"/>
        <v>0</v>
      </c>
      <c r="O118" s="109">
        <f t="shared" si="25"/>
        <v>0</v>
      </c>
      <c r="P118" s="109">
        <f t="shared" si="25"/>
        <v>0</v>
      </c>
      <c r="Q118" s="109">
        <f t="shared" si="25"/>
        <v>0</v>
      </c>
      <c r="R118" s="109">
        <f t="shared" si="25"/>
        <v>0</v>
      </c>
      <c r="S118" s="109">
        <f t="shared" si="25"/>
        <v>0</v>
      </c>
      <c r="T118" s="109">
        <f t="shared" si="25"/>
        <v>0</v>
      </c>
      <c r="U118" s="109">
        <f t="shared" si="25"/>
        <v>0</v>
      </c>
      <c r="V118" s="109">
        <f t="shared" si="25"/>
        <v>0</v>
      </c>
      <c r="W118" s="109">
        <f t="shared" si="25"/>
        <v>0</v>
      </c>
      <c r="X118" s="109">
        <f t="shared" si="25"/>
        <v>0</v>
      </c>
      <c r="Y118" s="109">
        <f t="shared" si="25"/>
        <v>0</v>
      </c>
      <c r="Z118" s="109">
        <f t="shared" si="25"/>
        <v>0</v>
      </c>
      <c r="AA118" s="109">
        <f t="shared" si="25"/>
        <v>0</v>
      </c>
      <c r="AB118" s="109">
        <f t="shared" si="25"/>
        <v>0</v>
      </c>
      <c r="AC118" s="109">
        <f t="shared" si="25"/>
        <v>0</v>
      </c>
      <c r="AD118" s="109">
        <f t="shared" si="25"/>
        <v>0</v>
      </c>
      <c r="AE118" s="109">
        <f t="shared" si="25"/>
        <v>0</v>
      </c>
      <c r="AF118" s="109">
        <f t="shared" si="25"/>
        <v>0</v>
      </c>
      <c r="AG118" s="109">
        <f t="shared" si="25"/>
        <v>0</v>
      </c>
      <c r="AH118" s="109">
        <f t="shared" si="25"/>
        <v>0</v>
      </c>
      <c r="AI118" s="109">
        <f t="shared" ref="AI118" si="26">IF(AI53=1,1,0)</f>
        <v>0</v>
      </c>
      <c r="AJ118" s="35" t="str">
        <f t="shared" si="8"/>
        <v/>
      </c>
      <c r="AK118" s="48"/>
      <c r="AL118" s="48" t="str">
        <f t="shared" si="11"/>
        <v>00</v>
      </c>
      <c r="AM118" s="48" t="str">
        <f t="shared" si="12"/>
        <v>00</v>
      </c>
      <c r="AN118" s="48" t="str">
        <f t="shared" si="13"/>
        <v>00</v>
      </c>
      <c r="AO118" s="48" t="str">
        <f t="shared" si="14"/>
        <v>00</v>
      </c>
      <c r="AQ118" t="str">
        <f t="shared" si="9"/>
        <v/>
      </c>
    </row>
    <row r="119" spans="2:43">
      <c r="B119" s="116"/>
      <c r="C119" s="35">
        <f t="shared" si="10"/>
        <v>48</v>
      </c>
      <c r="D119" s="109">
        <f t="shared" ref="D119:AI126" si="27">IF(D54=1,1,0)</f>
        <v>0</v>
      </c>
      <c r="E119" s="109">
        <f t="shared" si="27"/>
        <v>0</v>
      </c>
      <c r="F119" s="109">
        <f t="shared" si="27"/>
        <v>0</v>
      </c>
      <c r="G119" s="109">
        <f t="shared" si="27"/>
        <v>0</v>
      </c>
      <c r="H119" s="109">
        <f t="shared" si="27"/>
        <v>0</v>
      </c>
      <c r="I119" s="109">
        <f t="shared" si="27"/>
        <v>0</v>
      </c>
      <c r="J119" s="109">
        <f t="shared" si="27"/>
        <v>0</v>
      </c>
      <c r="K119" s="109">
        <f t="shared" si="27"/>
        <v>0</v>
      </c>
      <c r="L119" s="109">
        <f t="shared" si="27"/>
        <v>0</v>
      </c>
      <c r="M119" s="109">
        <f t="shared" si="27"/>
        <v>0</v>
      </c>
      <c r="N119" s="109">
        <f t="shared" si="27"/>
        <v>0</v>
      </c>
      <c r="O119" s="109">
        <f t="shared" si="27"/>
        <v>0</v>
      </c>
      <c r="P119" s="109">
        <f t="shared" si="27"/>
        <v>0</v>
      </c>
      <c r="Q119" s="109">
        <f t="shared" si="27"/>
        <v>0</v>
      </c>
      <c r="R119" s="109">
        <f t="shared" si="27"/>
        <v>0</v>
      </c>
      <c r="S119" s="109">
        <f t="shared" si="27"/>
        <v>0</v>
      </c>
      <c r="T119" s="109">
        <f t="shared" si="27"/>
        <v>0</v>
      </c>
      <c r="U119" s="109">
        <f t="shared" si="27"/>
        <v>0</v>
      </c>
      <c r="V119" s="109">
        <f t="shared" si="27"/>
        <v>0</v>
      </c>
      <c r="W119" s="109">
        <f t="shared" si="27"/>
        <v>0</v>
      </c>
      <c r="X119" s="109">
        <f t="shared" si="27"/>
        <v>0</v>
      </c>
      <c r="Y119" s="109">
        <f t="shared" si="27"/>
        <v>0</v>
      </c>
      <c r="Z119" s="109">
        <f t="shared" si="27"/>
        <v>0</v>
      </c>
      <c r="AA119" s="109">
        <f t="shared" si="27"/>
        <v>0</v>
      </c>
      <c r="AB119" s="109">
        <f t="shared" si="27"/>
        <v>0</v>
      </c>
      <c r="AC119" s="109">
        <f t="shared" si="27"/>
        <v>0</v>
      </c>
      <c r="AD119" s="109">
        <f t="shared" si="27"/>
        <v>0</v>
      </c>
      <c r="AE119" s="109">
        <f t="shared" si="27"/>
        <v>0</v>
      </c>
      <c r="AF119" s="109">
        <f t="shared" si="27"/>
        <v>0</v>
      </c>
      <c r="AG119" s="109">
        <f t="shared" si="27"/>
        <v>0</v>
      </c>
      <c r="AH119" s="109">
        <f t="shared" si="27"/>
        <v>0</v>
      </c>
      <c r="AI119" s="109">
        <f t="shared" si="27"/>
        <v>0</v>
      </c>
      <c r="AJ119" s="35" t="str">
        <f t="shared" si="8"/>
        <v/>
      </c>
      <c r="AK119" s="48"/>
      <c r="AL119" s="48" t="str">
        <f t="shared" si="11"/>
        <v>00</v>
      </c>
      <c r="AM119" s="48" t="str">
        <f t="shared" si="12"/>
        <v>00</v>
      </c>
      <c r="AN119" s="48" t="str">
        <f t="shared" si="13"/>
        <v>00</v>
      </c>
      <c r="AO119" s="48" t="str">
        <f t="shared" si="14"/>
        <v>00</v>
      </c>
      <c r="AQ119" t="str">
        <f t="shared" si="9"/>
        <v/>
      </c>
    </row>
    <row r="120" spans="2:43">
      <c r="B120" s="116"/>
      <c r="C120" s="35">
        <f t="shared" si="10"/>
        <v>49</v>
      </c>
      <c r="D120" s="109">
        <f t="shared" si="27"/>
        <v>0</v>
      </c>
      <c r="E120" s="109">
        <f t="shared" si="27"/>
        <v>0</v>
      </c>
      <c r="F120" s="109">
        <f t="shared" si="27"/>
        <v>0</v>
      </c>
      <c r="G120" s="109">
        <f t="shared" si="27"/>
        <v>0</v>
      </c>
      <c r="H120" s="109">
        <f t="shared" si="27"/>
        <v>0</v>
      </c>
      <c r="I120" s="109">
        <f t="shared" si="27"/>
        <v>0</v>
      </c>
      <c r="J120" s="109">
        <f t="shared" si="27"/>
        <v>0</v>
      </c>
      <c r="K120" s="109">
        <f t="shared" si="27"/>
        <v>0</v>
      </c>
      <c r="L120" s="109">
        <f t="shared" si="27"/>
        <v>0</v>
      </c>
      <c r="M120" s="109">
        <f t="shared" si="27"/>
        <v>0</v>
      </c>
      <c r="N120" s="109">
        <f t="shared" si="27"/>
        <v>0</v>
      </c>
      <c r="O120" s="109">
        <f t="shared" si="27"/>
        <v>0</v>
      </c>
      <c r="P120" s="109">
        <f t="shared" si="27"/>
        <v>0</v>
      </c>
      <c r="Q120" s="109">
        <f t="shared" si="27"/>
        <v>0</v>
      </c>
      <c r="R120" s="109">
        <f t="shared" si="27"/>
        <v>0</v>
      </c>
      <c r="S120" s="109">
        <f t="shared" si="27"/>
        <v>0</v>
      </c>
      <c r="T120" s="109">
        <f t="shared" si="27"/>
        <v>0</v>
      </c>
      <c r="U120" s="109">
        <f t="shared" si="27"/>
        <v>0</v>
      </c>
      <c r="V120" s="109">
        <f t="shared" si="27"/>
        <v>0</v>
      </c>
      <c r="W120" s="109">
        <f t="shared" si="27"/>
        <v>0</v>
      </c>
      <c r="X120" s="109">
        <f t="shared" si="27"/>
        <v>0</v>
      </c>
      <c r="Y120" s="109">
        <f t="shared" si="27"/>
        <v>0</v>
      </c>
      <c r="Z120" s="109">
        <f t="shared" si="27"/>
        <v>0</v>
      </c>
      <c r="AA120" s="109">
        <f t="shared" si="27"/>
        <v>0</v>
      </c>
      <c r="AB120" s="109">
        <f t="shared" si="27"/>
        <v>0</v>
      </c>
      <c r="AC120" s="109">
        <f t="shared" si="27"/>
        <v>0</v>
      </c>
      <c r="AD120" s="109">
        <f t="shared" si="27"/>
        <v>0</v>
      </c>
      <c r="AE120" s="109">
        <f t="shared" si="27"/>
        <v>0</v>
      </c>
      <c r="AF120" s="109">
        <f t="shared" si="27"/>
        <v>0</v>
      </c>
      <c r="AG120" s="109">
        <f t="shared" si="27"/>
        <v>0</v>
      </c>
      <c r="AH120" s="109">
        <f t="shared" si="27"/>
        <v>0</v>
      </c>
      <c r="AI120" s="109">
        <f t="shared" si="27"/>
        <v>0</v>
      </c>
      <c r="AJ120" s="35" t="str">
        <f t="shared" si="8"/>
        <v/>
      </c>
      <c r="AK120" s="48"/>
      <c r="AL120" s="48" t="str">
        <f t="shared" si="11"/>
        <v>00</v>
      </c>
      <c r="AM120" s="48" t="str">
        <f t="shared" si="12"/>
        <v>00</v>
      </c>
      <c r="AN120" s="48" t="str">
        <f t="shared" si="13"/>
        <v>00</v>
      </c>
      <c r="AO120" s="48" t="str">
        <f t="shared" si="14"/>
        <v>00</v>
      </c>
      <c r="AQ120" t="str">
        <f t="shared" si="9"/>
        <v/>
      </c>
    </row>
    <row r="121" spans="2:43">
      <c r="B121" s="116"/>
      <c r="C121" s="35">
        <f t="shared" si="10"/>
        <v>50</v>
      </c>
      <c r="D121" s="109">
        <f t="shared" si="27"/>
        <v>0</v>
      </c>
      <c r="E121" s="109">
        <f t="shared" si="27"/>
        <v>0</v>
      </c>
      <c r="F121" s="109">
        <f t="shared" si="27"/>
        <v>0</v>
      </c>
      <c r="G121" s="109">
        <f t="shared" si="27"/>
        <v>0</v>
      </c>
      <c r="H121" s="109">
        <f t="shared" si="27"/>
        <v>0</v>
      </c>
      <c r="I121" s="109">
        <f t="shared" si="27"/>
        <v>0</v>
      </c>
      <c r="J121" s="109">
        <f t="shared" si="27"/>
        <v>0</v>
      </c>
      <c r="K121" s="109">
        <f t="shared" si="27"/>
        <v>0</v>
      </c>
      <c r="L121" s="109">
        <f t="shared" si="27"/>
        <v>0</v>
      </c>
      <c r="M121" s="109">
        <f t="shared" si="27"/>
        <v>0</v>
      </c>
      <c r="N121" s="109">
        <f t="shared" si="27"/>
        <v>0</v>
      </c>
      <c r="O121" s="109">
        <f t="shared" si="27"/>
        <v>0</v>
      </c>
      <c r="P121" s="109">
        <f t="shared" si="27"/>
        <v>0</v>
      </c>
      <c r="Q121" s="109">
        <f t="shared" si="27"/>
        <v>0</v>
      </c>
      <c r="R121" s="109">
        <f t="shared" si="27"/>
        <v>0</v>
      </c>
      <c r="S121" s="109">
        <f t="shared" si="27"/>
        <v>0</v>
      </c>
      <c r="T121" s="109">
        <f t="shared" si="27"/>
        <v>0</v>
      </c>
      <c r="U121" s="109">
        <f t="shared" si="27"/>
        <v>0</v>
      </c>
      <c r="V121" s="109">
        <f t="shared" si="27"/>
        <v>0</v>
      </c>
      <c r="W121" s="109">
        <f t="shared" si="27"/>
        <v>0</v>
      </c>
      <c r="X121" s="109">
        <f t="shared" si="27"/>
        <v>0</v>
      </c>
      <c r="Y121" s="109">
        <f t="shared" si="27"/>
        <v>0</v>
      </c>
      <c r="Z121" s="109">
        <f t="shared" si="27"/>
        <v>0</v>
      </c>
      <c r="AA121" s="109">
        <f t="shared" si="27"/>
        <v>0</v>
      </c>
      <c r="AB121" s="109">
        <f t="shared" si="27"/>
        <v>0</v>
      </c>
      <c r="AC121" s="109">
        <f t="shared" si="27"/>
        <v>0</v>
      </c>
      <c r="AD121" s="109">
        <f t="shared" si="27"/>
        <v>0</v>
      </c>
      <c r="AE121" s="109">
        <f t="shared" si="27"/>
        <v>0</v>
      </c>
      <c r="AF121" s="109">
        <f t="shared" si="27"/>
        <v>0</v>
      </c>
      <c r="AG121" s="109">
        <f t="shared" si="27"/>
        <v>0</v>
      </c>
      <c r="AH121" s="109">
        <f t="shared" si="27"/>
        <v>0</v>
      </c>
      <c r="AI121" s="109">
        <f t="shared" si="27"/>
        <v>0</v>
      </c>
      <c r="AJ121" s="35" t="str">
        <f t="shared" si="8"/>
        <v/>
      </c>
      <c r="AK121" s="48"/>
      <c r="AL121" s="48" t="str">
        <f t="shared" si="11"/>
        <v>00</v>
      </c>
      <c r="AM121" s="48" t="str">
        <f t="shared" si="12"/>
        <v>00</v>
      </c>
      <c r="AN121" s="48" t="str">
        <f t="shared" si="13"/>
        <v>00</v>
      </c>
      <c r="AO121" s="48" t="str">
        <f t="shared" si="14"/>
        <v>00</v>
      </c>
      <c r="AQ121" t="str">
        <f t="shared" si="9"/>
        <v/>
      </c>
    </row>
    <row r="122" spans="2:43">
      <c r="B122" s="116"/>
      <c r="C122" s="35">
        <f t="shared" si="10"/>
        <v>51</v>
      </c>
      <c r="D122" s="109">
        <f t="shared" si="27"/>
        <v>0</v>
      </c>
      <c r="E122" s="109">
        <f t="shared" si="27"/>
        <v>0</v>
      </c>
      <c r="F122" s="109">
        <f t="shared" si="27"/>
        <v>0</v>
      </c>
      <c r="G122" s="109">
        <f t="shared" si="27"/>
        <v>0</v>
      </c>
      <c r="H122" s="109">
        <f t="shared" si="27"/>
        <v>0</v>
      </c>
      <c r="I122" s="109">
        <f t="shared" si="27"/>
        <v>0</v>
      </c>
      <c r="J122" s="109">
        <f t="shared" si="27"/>
        <v>0</v>
      </c>
      <c r="K122" s="109">
        <f t="shared" si="27"/>
        <v>0</v>
      </c>
      <c r="L122" s="109">
        <f t="shared" si="27"/>
        <v>0</v>
      </c>
      <c r="M122" s="109">
        <f t="shared" si="27"/>
        <v>0</v>
      </c>
      <c r="N122" s="109">
        <f t="shared" si="27"/>
        <v>0</v>
      </c>
      <c r="O122" s="109">
        <f t="shared" si="27"/>
        <v>0</v>
      </c>
      <c r="P122" s="109">
        <f t="shared" si="27"/>
        <v>0</v>
      </c>
      <c r="Q122" s="109">
        <f t="shared" si="27"/>
        <v>0</v>
      </c>
      <c r="R122" s="109">
        <f t="shared" si="27"/>
        <v>0</v>
      </c>
      <c r="S122" s="109">
        <f t="shared" si="27"/>
        <v>0</v>
      </c>
      <c r="T122" s="109">
        <f t="shared" si="27"/>
        <v>0</v>
      </c>
      <c r="U122" s="109">
        <f t="shared" si="27"/>
        <v>0</v>
      </c>
      <c r="V122" s="109">
        <f t="shared" si="27"/>
        <v>0</v>
      </c>
      <c r="W122" s="109">
        <f t="shared" si="27"/>
        <v>0</v>
      </c>
      <c r="X122" s="109">
        <f t="shared" si="27"/>
        <v>0</v>
      </c>
      <c r="Y122" s="109">
        <f t="shared" si="27"/>
        <v>0</v>
      </c>
      <c r="Z122" s="109">
        <f t="shared" si="27"/>
        <v>0</v>
      </c>
      <c r="AA122" s="109">
        <f t="shared" si="27"/>
        <v>0</v>
      </c>
      <c r="AB122" s="109">
        <f t="shared" si="27"/>
        <v>0</v>
      </c>
      <c r="AC122" s="109">
        <f t="shared" si="27"/>
        <v>0</v>
      </c>
      <c r="AD122" s="109">
        <f t="shared" si="27"/>
        <v>0</v>
      </c>
      <c r="AE122" s="109">
        <f t="shared" si="27"/>
        <v>0</v>
      </c>
      <c r="AF122" s="109">
        <f t="shared" si="27"/>
        <v>0</v>
      </c>
      <c r="AG122" s="109">
        <f t="shared" si="27"/>
        <v>0</v>
      </c>
      <c r="AH122" s="109">
        <f t="shared" si="27"/>
        <v>0</v>
      </c>
      <c r="AI122" s="109">
        <f t="shared" si="27"/>
        <v>0</v>
      </c>
      <c r="AJ122" s="35" t="str">
        <f t="shared" si="8"/>
        <v/>
      </c>
      <c r="AK122" s="48"/>
      <c r="AL122" s="48" t="str">
        <f t="shared" si="11"/>
        <v>00</v>
      </c>
      <c r="AM122" s="48" t="str">
        <f t="shared" si="12"/>
        <v>00</v>
      </c>
      <c r="AN122" s="48" t="str">
        <f t="shared" si="13"/>
        <v>00</v>
      </c>
      <c r="AO122" s="48" t="str">
        <f t="shared" si="14"/>
        <v>00</v>
      </c>
      <c r="AQ122" t="str">
        <f t="shared" si="9"/>
        <v/>
      </c>
    </row>
    <row r="123" spans="2:43">
      <c r="B123" s="116"/>
      <c r="C123" s="35">
        <f t="shared" si="10"/>
        <v>52</v>
      </c>
      <c r="D123" s="109">
        <f t="shared" si="27"/>
        <v>0</v>
      </c>
      <c r="E123" s="109">
        <f t="shared" si="27"/>
        <v>0</v>
      </c>
      <c r="F123" s="109">
        <f t="shared" si="27"/>
        <v>0</v>
      </c>
      <c r="G123" s="109">
        <f t="shared" si="27"/>
        <v>0</v>
      </c>
      <c r="H123" s="109">
        <f t="shared" si="27"/>
        <v>0</v>
      </c>
      <c r="I123" s="109">
        <f t="shared" si="27"/>
        <v>0</v>
      </c>
      <c r="J123" s="109">
        <f t="shared" si="27"/>
        <v>0</v>
      </c>
      <c r="K123" s="109">
        <f t="shared" si="27"/>
        <v>0</v>
      </c>
      <c r="L123" s="109">
        <f t="shared" si="27"/>
        <v>0</v>
      </c>
      <c r="M123" s="109">
        <f t="shared" si="27"/>
        <v>0</v>
      </c>
      <c r="N123" s="109">
        <f t="shared" si="27"/>
        <v>0</v>
      </c>
      <c r="O123" s="109">
        <f t="shared" si="27"/>
        <v>0</v>
      </c>
      <c r="P123" s="109">
        <f t="shared" si="27"/>
        <v>0</v>
      </c>
      <c r="Q123" s="109">
        <f t="shared" si="27"/>
        <v>0</v>
      </c>
      <c r="R123" s="109">
        <f t="shared" si="27"/>
        <v>0</v>
      </c>
      <c r="S123" s="109">
        <f t="shared" si="27"/>
        <v>0</v>
      </c>
      <c r="T123" s="109">
        <f t="shared" si="27"/>
        <v>0</v>
      </c>
      <c r="U123" s="109">
        <f t="shared" si="27"/>
        <v>0</v>
      </c>
      <c r="V123" s="109">
        <f t="shared" si="27"/>
        <v>0</v>
      </c>
      <c r="W123" s="109">
        <f t="shared" si="27"/>
        <v>0</v>
      </c>
      <c r="X123" s="109">
        <f t="shared" si="27"/>
        <v>0</v>
      </c>
      <c r="Y123" s="109">
        <f t="shared" si="27"/>
        <v>0</v>
      </c>
      <c r="Z123" s="109">
        <f t="shared" si="27"/>
        <v>0</v>
      </c>
      <c r="AA123" s="109">
        <f t="shared" si="27"/>
        <v>0</v>
      </c>
      <c r="AB123" s="109">
        <f t="shared" si="27"/>
        <v>0</v>
      </c>
      <c r="AC123" s="109">
        <f t="shared" si="27"/>
        <v>0</v>
      </c>
      <c r="AD123" s="109">
        <f t="shared" si="27"/>
        <v>0</v>
      </c>
      <c r="AE123" s="109">
        <f t="shared" si="27"/>
        <v>0</v>
      </c>
      <c r="AF123" s="109">
        <f t="shared" si="27"/>
        <v>0</v>
      </c>
      <c r="AG123" s="109">
        <f t="shared" si="27"/>
        <v>0</v>
      </c>
      <c r="AH123" s="109">
        <f t="shared" si="27"/>
        <v>0</v>
      </c>
      <c r="AI123" s="109">
        <f t="shared" si="27"/>
        <v>0</v>
      </c>
      <c r="AJ123" s="35" t="str">
        <f t="shared" si="8"/>
        <v/>
      </c>
      <c r="AK123" s="48"/>
      <c r="AL123" s="48" t="str">
        <f t="shared" si="11"/>
        <v>00</v>
      </c>
      <c r="AM123" s="48" t="str">
        <f t="shared" si="12"/>
        <v>00</v>
      </c>
      <c r="AN123" s="48" t="str">
        <f t="shared" si="13"/>
        <v>00</v>
      </c>
      <c r="AO123" s="48" t="str">
        <f t="shared" si="14"/>
        <v>00</v>
      </c>
      <c r="AQ123" t="str">
        <f t="shared" si="9"/>
        <v/>
      </c>
    </row>
    <row r="124" spans="2:43">
      <c r="B124" s="116"/>
      <c r="C124" s="35">
        <f t="shared" si="10"/>
        <v>53</v>
      </c>
      <c r="D124" s="109">
        <f t="shared" si="27"/>
        <v>0</v>
      </c>
      <c r="E124" s="109">
        <f t="shared" si="27"/>
        <v>0</v>
      </c>
      <c r="F124" s="109">
        <f t="shared" si="27"/>
        <v>0</v>
      </c>
      <c r="G124" s="109">
        <f t="shared" si="27"/>
        <v>0</v>
      </c>
      <c r="H124" s="109">
        <f t="shared" si="27"/>
        <v>0</v>
      </c>
      <c r="I124" s="109">
        <f t="shared" si="27"/>
        <v>0</v>
      </c>
      <c r="J124" s="109">
        <f t="shared" si="27"/>
        <v>0</v>
      </c>
      <c r="K124" s="109">
        <f t="shared" si="27"/>
        <v>0</v>
      </c>
      <c r="L124" s="109">
        <f t="shared" si="27"/>
        <v>0</v>
      </c>
      <c r="M124" s="109">
        <f t="shared" si="27"/>
        <v>0</v>
      </c>
      <c r="N124" s="109">
        <f t="shared" si="27"/>
        <v>0</v>
      </c>
      <c r="O124" s="109">
        <f t="shared" si="27"/>
        <v>0</v>
      </c>
      <c r="P124" s="109">
        <f t="shared" si="27"/>
        <v>0</v>
      </c>
      <c r="Q124" s="109">
        <f t="shared" si="27"/>
        <v>0</v>
      </c>
      <c r="R124" s="109">
        <f t="shared" si="27"/>
        <v>0</v>
      </c>
      <c r="S124" s="109">
        <f t="shared" si="27"/>
        <v>0</v>
      </c>
      <c r="T124" s="109">
        <f t="shared" si="27"/>
        <v>0</v>
      </c>
      <c r="U124" s="109">
        <f t="shared" si="27"/>
        <v>0</v>
      </c>
      <c r="V124" s="109">
        <f t="shared" si="27"/>
        <v>0</v>
      </c>
      <c r="W124" s="109">
        <f t="shared" si="27"/>
        <v>0</v>
      </c>
      <c r="X124" s="109">
        <f t="shared" si="27"/>
        <v>0</v>
      </c>
      <c r="Y124" s="109">
        <f t="shared" si="27"/>
        <v>0</v>
      </c>
      <c r="Z124" s="109">
        <f t="shared" si="27"/>
        <v>0</v>
      </c>
      <c r="AA124" s="109">
        <f t="shared" si="27"/>
        <v>0</v>
      </c>
      <c r="AB124" s="109">
        <f t="shared" si="27"/>
        <v>0</v>
      </c>
      <c r="AC124" s="109">
        <f t="shared" si="27"/>
        <v>0</v>
      </c>
      <c r="AD124" s="109">
        <f t="shared" si="27"/>
        <v>0</v>
      </c>
      <c r="AE124" s="109">
        <f t="shared" si="27"/>
        <v>0</v>
      </c>
      <c r="AF124" s="109">
        <f t="shared" si="27"/>
        <v>0</v>
      </c>
      <c r="AG124" s="109">
        <f t="shared" si="27"/>
        <v>0</v>
      </c>
      <c r="AH124" s="109">
        <f t="shared" si="27"/>
        <v>0</v>
      </c>
      <c r="AI124" s="109">
        <f t="shared" si="27"/>
        <v>0</v>
      </c>
      <c r="AJ124" s="35" t="str">
        <f t="shared" si="8"/>
        <v/>
      </c>
      <c r="AK124" s="48"/>
      <c r="AL124" s="48" t="str">
        <f t="shared" si="11"/>
        <v>00</v>
      </c>
      <c r="AM124" s="48" t="str">
        <f t="shared" si="12"/>
        <v>00</v>
      </c>
      <c r="AN124" s="48" t="str">
        <f t="shared" si="13"/>
        <v>00</v>
      </c>
      <c r="AO124" s="48" t="str">
        <f t="shared" si="14"/>
        <v>00</v>
      </c>
      <c r="AQ124" t="str">
        <f t="shared" si="9"/>
        <v/>
      </c>
    </row>
    <row r="125" spans="2:43">
      <c r="B125" s="116"/>
      <c r="C125" s="35">
        <f t="shared" si="10"/>
        <v>54</v>
      </c>
      <c r="D125" s="109">
        <f t="shared" si="27"/>
        <v>0</v>
      </c>
      <c r="E125" s="109">
        <f t="shared" si="27"/>
        <v>0</v>
      </c>
      <c r="F125" s="109">
        <f t="shared" si="27"/>
        <v>0</v>
      </c>
      <c r="G125" s="109">
        <f t="shared" si="27"/>
        <v>0</v>
      </c>
      <c r="H125" s="109">
        <f t="shared" si="27"/>
        <v>0</v>
      </c>
      <c r="I125" s="109">
        <f t="shared" si="27"/>
        <v>0</v>
      </c>
      <c r="J125" s="109">
        <f t="shared" si="27"/>
        <v>0</v>
      </c>
      <c r="K125" s="109">
        <f t="shared" si="27"/>
        <v>0</v>
      </c>
      <c r="L125" s="109">
        <f t="shared" si="27"/>
        <v>0</v>
      </c>
      <c r="M125" s="109">
        <f t="shared" si="27"/>
        <v>0</v>
      </c>
      <c r="N125" s="109">
        <f t="shared" si="27"/>
        <v>0</v>
      </c>
      <c r="O125" s="109">
        <f t="shared" si="27"/>
        <v>0</v>
      </c>
      <c r="P125" s="109">
        <f t="shared" si="27"/>
        <v>0</v>
      </c>
      <c r="Q125" s="109">
        <f t="shared" si="27"/>
        <v>0</v>
      </c>
      <c r="R125" s="109">
        <f t="shared" si="27"/>
        <v>0</v>
      </c>
      <c r="S125" s="109">
        <f t="shared" si="27"/>
        <v>0</v>
      </c>
      <c r="T125" s="109">
        <f t="shared" si="27"/>
        <v>0</v>
      </c>
      <c r="U125" s="109">
        <f t="shared" si="27"/>
        <v>0</v>
      </c>
      <c r="V125" s="109">
        <f t="shared" si="27"/>
        <v>0</v>
      </c>
      <c r="W125" s="109">
        <f t="shared" si="27"/>
        <v>0</v>
      </c>
      <c r="X125" s="109">
        <f t="shared" si="27"/>
        <v>0</v>
      </c>
      <c r="Y125" s="109">
        <f t="shared" si="27"/>
        <v>0</v>
      </c>
      <c r="Z125" s="109">
        <f t="shared" si="27"/>
        <v>0</v>
      </c>
      <c r="AA125" s="109">
        <f t="shared" si="27"/>
        <v>0</v>
      </c>
      <c r="AB125" s="109">
        <f t="shared" si="27"/>
        <v>0</v>
      </c>
      <c r="AC125" s="109">
        <f t="shared" si="27"/>
        <v>0</v>
      </c>
      <c r="AD125" s="109">
        <f t="shared" si="27"/>
        <v>0</v>
      </c>
      <c r="AE125" s="109">
        <f t="shared" si="27"/>
        <v>0</v>
      </c>
      <c r="AF125" s="109">
        <f t="shared" si="27"/>
        <v>0</v>
      </c>
      <c r="AG125" s="109">
        <f t="shared" si="27"/>
        <v>0</v>
      </c>
      <c r="AH125" s="109">
        <f t="shared" si="27"/>
        <v>0</v>
      </c>
      <c r="AI125" s="109">
        <f t="shared" si="27"/>
        <v>0</v>
      </c>
      <c r="AJ125" s="35" t="str">
        <f t="shared" si="8"/>
        <v/>
      </c>
      <c r="AK125" s="48"/>
      <c r="AL125" s="48" t="str">
        <f t="shared" si="11"/>
        <v>00</v>
      </c>
      <c r="AM125" s="48" t="str">
        <f t="shared" si="12"/>
        <v>00</v>
      </c>
      <c r="AN125" s="48" t="str">
        <f t="shared" si="13"/>
        <v>00</v>
      </c>
      <c r="AO125" s="48" t="str">
        <f t="shared" si="14"/>
        <v>00</v>
      </c>
      <c r="AQ125" t="str">
        <f t="shared" si="9"/>
        <v/>
      </c>
    </row>
    <row r="126" spans="2:43">
      <c r="B126" s="116"/>
      <c r="C126" s="35">
        <f t="shared" si="10"/>
        <v>55</v>
      </c>
      <c r="D126" s="109">
        <f t="shared" si="27"/>
        <v>0</v>
      </c>
      <c r="E126" s="109">
        <f t="shared" si="27"/>
        <v>0</v>
      </c>
      <c r="F126" s="109">
        <f t="shared" si="27"/>
        <v>0</v>
      </c>
      <c r="G126" s="109">
        <f t="shared" si="27"/>
        <v>0</v>
      </c>
      <c r="H126" s="109">
        <f t="shared" si="27"/>
        <v>0</v>
      </c>
      <c r="I126" s="109">
        <f t="shared" si="27"/>
        <v>0</v>
      </c>
      <c r="J126" s="109">
        <f t="shared" si="27"/>
        <v>0</v>
      </c>
      <c r="K126" s="109">
        <f t="shared" si="27"/>
        <v>0</v>
      </c>
      <c r="L126" s="109">
        <f t="shared" si="27"/>
        <v>0</v>
      </c>
      <c r="M126" s="109">
        <f t="shared" si="27"/>
        <v>0</v>
      </c>
      <c r="N126" s="109">
        <f t="shared" si="27"/>
        <v>0</v>
      </c>
      <c r="O126" s="109">
        <f t="shared" si="27"/>
        <v>0</v>
      </c>
      <c r="P126" s="109">
        <f t="shared" si="27"/>
        <v>0</v>
      </c>
      <c r="Q126" s="109">
        <f t="shared" si="27"/>
        <v>0</v>
      </c>
      <c r="R126" s="109">
        <f t="shared" si="27"/>
        <v>0</v>
      </c>
      <c r="S126" s="109">
        <f t="shared" si="27"/>
        <v>0</v>
      </c>
      <c r="T126" s="109">
        <f t="shared" si="27"/>
        <v>0</v>
      </c>
      <c r="U126" s="109">
        <f t="shared" si="27"/>
        <v>0</v>
      </c>
      <c r="V126" s="109">
        <f t="shared" si="27"/>
        <v>0</v>
      </c>
      <c r="W126" s="109">
        <f t="shared" si="27"/>
        <v>0</v>
      </c>
      <c r="X126" s="109">
        <f t="shared" si="27"/>
        <v>0</v>
      </c>
      <c r="Y126" s="109">
        <f t="shared" si="27"/>
        <v>0</v>
      </c>
      <c r="Z126" s="109">
        <f t="shared" si="27"/>
        <v>0</v>
      </c>
      <c r="AA126" s="109">
        <f t="shared" si="27"/>
        <v>0</v>
      </c>
      <c r="AB126" s="109">
        <f t="shared" si="27"/>
        <v>0</v>
      </c>
      <c r="AC126" s="109">
        <f t="shared" si="27"/>
        <v>0</v>
      </c>
      <c r="AD126" s="109">
        <f t="shared" si="27"/>
        <v>0</v>
      </c>
      <c r="AE126" s="109">
        <f t="shared" si="27"/>
        <v>0</v>
      </c>
      <c r="AF126" s="109">
        <f t="shared" si="27"/>
        <v>0</v>
      </c>
      <c r="AG126" s="109">
        <f t="shared" si="27"/>
        <v>0</v>
      </c>
      <c r="AH126" s="109">
        <f t="shared" si="27"/>
        <v>0</v>
      </c>
      <c r="AI126" s="109">
        <f t="shared" ref="AI126" si="28">IF(AI61=1,1,0)</f>
        <v>0</v>
      </c>
      <c r="AJ126" s="35" t="str">
        <f t="shared" si="8"/>
        <v/>
      </c>
      <c r="AK126" s="48"/>
      <c r="AL126" s="48" t="str">
        <f t="shared" si="11"/>
        <v>00</v>
      </c>
      <c r="AM126" s="48" t="str">
        <f t="shared" si="12"/>
        <v>00</v>
      </c>
      <c r="AN126" s="48" t="str">
        <f t="shared" si="13"/>
        <v>00</v>
      </c>
      <c r="AO126" s="48" t="str">
        <f t="shared" si="14"/>
        <v>00</v>
      </c>
      <c r="AQ126" t="str">
        <f t="shared" si="9"/>
        <v/>
      </c>
    </row>
    <row r="127" spans="2:43">
      <c r="B127" s="116"/>
      <c r="C127" s="35">
        <f t="shared" si="10"/>
        <v>56</v>
      </c>
      <c r="D127" s="109">
        <f t="shared" ref="D127:AI134" si="29">IF(D62=1,1,0)</f>
        <v>0</v>
      </c>
      <c r="E127" s="109">
        <f t="shared" si="29"/>
        <v>0</v>
      </c>
      <c r="F127" s="109">
        <f t="shared" si="29"/>
        <v>0</v>
      </c>
      <c r="G127" s="109">
        <f t="shared" si="29"/>
        <v>0</v>
      </c>
      <c r="H127" s="109">
        <f t="shared" si="29"/>
        <v>0</v>
      </c>
      <c r="I127" s="109">
        <f t="shared" si="29"/>
        <v>0</v>
      </c>
      <c r="J127" s="109">
        <f t="shared" si="29"/>
        <v>0</v>
      </c>
      <c r="K127" s="109">
        <f t="shared" si="29"/>
        <v>0</v>
      </c>
      <c r="L127" s="109">
        <f t="shared" si="29"/>
        <v>0</v>
      </c>
      <c r="M127" s="109">
        <f t="shared" si="29"/>
        <v>0</v>
      </c>
      <c r="N127" s="109">
        <f t="shared" si="29"/>
        <v>0</v>
      </c>
      <c r="O127" s="109">
        <f t="shared" si="29"/>
        <v>0</v>
      </c>
      <c r="P127" s="109">
        <f t="shared" si="29"/>
        <v>0</v>
      </c>
      <c r="Q127" s="109">
        <f t="shared" si="29"/>
        <v>0</v>
      </c>
      <c r="R127" s="109">
        <f t="shared" si="29"/>
        <v>0</v>
      </c>
      <c r="S127" s="109">
        <f t="shared" si="29"/>
        <v>0</v>
      </c>
      <c r="T127" s="109">
        <f t="shared" si="29"/>
        <v>0</v>
      </c>
      <c r="U127" s="109">
        <f t="shared" si="29"/>
        <v>0</v>
      </c>
      <c r="V127" s="109">
        <f t="shared" si="29"/>
        <v>0</v>
      </c>
      <c r="W127" s="109">
        <f t="shared" si="29"/>
        <v>0</v>
      </c>
      <c r="X127" s="109">
        <f t="shared" si="29"/>
        <v>0</v>
      </c>
      <c r="Y127" s="109">
        <f t="shared" si="29"/>
        <v>0</v>
      </c>
      <c r="Z127" s="109">
        <f t="shared" si="29"/>
        <v>0</v>
      </c>
      <c r="AA127" s="109">
        <f t="shared" si="29"/>
        <v>0</v>
      </c>
      <c r="AB127" s="109">
        <f t="shared" si="29"/>
        <v>0</v>
      </c>
      <c r="AC127" s="109">
        <f t="shared" si="29"/>
        <v>0</v>
      </c>
      <c r="AD127" s="109">
        <f t="shared" si="29"/>
        <v>0</v>
      </c>
      <c r="AE127" s="109">
        <f t="shared" si="29"/>
        <v>0</v>
      </c>
      <c r="AF127" s="109">
        <f t="shared" si="29"/>
        <v>0</v>
      </c>
      <c r="AG127" s="109">
        <f t="shared" si="29"/>
        <v>0</v>
      </c>
      <c r="AH127" s="109">
        <f t="shared" si="29"/>
        <v>0</v>
      </c>
      <c r="AI127" s="109">
        <f t="shared" si="29"/>
        <v>0</v>
      </c>
      <c r="AJ127" s="35" t="str">
        <f t="shared" si="8"/>
        <v/>
      </c>
      <c r="AK127" s="48"/>
      <c r="AL127" s="48" t="str">
        <f t="shared" si="11"/>
        <v>00</v>
      </c>
      <c r="AM127" s="48" t="str">
        <f t="shared" si="12"/>
        <v>00</v>
      </c>
      <c r="AN127" s="48" t="str">
        <f t="shared" si="13"/>
        <v>00</v>
      </c>
      <c r="AO127" s="48" t="str">
        <f t="shared" si="14"/>
        <v>00</v>
      </c>
      <c r="AQ127" t="str">
        <f t="shared" si="9"/>
        <v/>
      </c>
    </row>
    <row r="128" spans="2:43">
      <c r="B128" s="116"/>
      <c r="C128" s="35">
        <f t="shared" si="10"/>
        <v>57</v>
      </c>
      <c r="D128" s="109">
        <f t="shared" si="29"/>
        <v>0</v>
      </c>
      <c r="E128" s="109">
        <f t="shared" si="29"/>
        <v>0</v>
      </c>
      <c r="F128" s="109">
        <f t="shared" si="29"/>
        <v>0</v>
      </c>
      <c r="G128" s="109">
        <f t="shared" si="29"/>
        <v>0</v>
      </c>
      <c r="H128" s="109">
        <f t="shared" si="29"/>
        <v>0</v>
      </c>
      <c r="I128" s="109">
        <f t="shared" si="29"/>
        <v>0</v>
      </c>
      <c r="J128" s="109">
        <f t="shared" si="29"/>
        <v>0</v>
      </c>
      <c r="K128" s="109">
        <f t="shared" si="29"/>
        <v>0</v>
      </c>
      <c r="L128" s="109">
        <f t="shared" si="29"/>
        <v>0</v>
      </c>
      <c r="M128" s="109">
        <f t="shared" si="29"/>
        <v>0</v>
      </c>
      <c r="N128" s="109">
        <f t="shared" si="29"/>
        <v>0</v>
      </c>
      <c r="O128" s="109">
        <f t="shared" si="29"/>
        <v>0</v>
      </c>
      <c r="P128" s="109">
        <f t="shared" si="29"/>
        <v>0</v>
      </c>
      <c r="Q128" s="109">
        <f t="shared" si="29"/>
        <v>0</v>
      </c>
      <c r="R128" s="109">
        <f t="shared" si="29"/>
        <v>0</v>
      </c>
      <c r="S128" s="109">
        <f t="shared" si="29"/>
        <v>0</v>
      </c>
      <c r="T128" s="109">
        <f t="shared" si="29"/>
        <v>0</v>
      </c>
      <c r="U128" s="109">
        <f t="shared" si="29"/>
        <v>0</v>
      </c>
      <c r="V128" s="109">
        <f t="shared" si="29"/>
        <v>0</v>
      </c>
      <c r="W128" s="109">
        <f t="shared" si="29"/>
        <v>0</v>
      </c>
      <c r="X128" s="109">
        <f t="shared" si="29"/>
        <v>0</v>
      </c>
      <c r="Y128" s="109">
        <f t="shared" si="29"/>
        <v>0</v>
      </c>
      <c r="Z128" s="109">
        <f t="shared" si="29"/>
        <v>0</v>
      </c>
      <c r="AA128" s="109">
        <f t="shared" si="29"/>
        <v>0</v>
      </c>
      <c r="AB128" s="109">
        <f t="shared" si="29"/>
        <v>0</v>
      </c>
      <c r="AC128" s="109">
        <f t="shared" si="29"/>
        <v>0</v>
      </c>
      <c r="AD128" s="109">
        <f t="shared" si="29"/>
        <v>0</v>
      </c>
      <c r="AE128" s="109">
        <f t="shared" si="29"/>
        <v>0</v>
      </c>
      <c r="AF128" s="109">
        <f t="shared" si="29"/>
        <v>0</v>
      </c>
      <c r="AG128" s="109">
        <f t="shared" si="29"/>
        <v>0</v>
      </c>
      <c r="AH128" s="109">
        <f t="shared" si="29"/>
        <v>0</v>
      </c>
      <c r="AI128" s="109">
        <f t="shared" si="29"/>
        <v>0</v>
      </c>
      <c r="AJ128" s="35" t="str">
        <f t="shared" si="8"/>
        <v/>
      </c>
      <c r="AK128" s="48"/>
      <c r="AL128" s="48" t="str">
        <f t="shared" si="11"/>
        <v>00</v>
      </c>
      <c r="AM128" s="48" t="str">
        <f t="shared" si="12"/>
        <v>00</v>
      </c>
      <c r="AN128" s="48" t="str">
        <f t="shared" si="13"/>
        <v>00</v>
      </c>
      <c r="AO128" s="48" t="str">
        <f t="shared" si="14"/>
        <v>00</v>
      </c>
      <c r="AQ128" t="str">
        <f t="shared" si="9"/>
        <v/>
      </c>
    </row>
    <row r="129" spans="1:43">
      <c r="B129" s="116"/>
      <c r="C129" s="35">
        <f t="shared" si="10"/>
        <v>58</v>
      </c>
      <c r="D129" s="109">
        <f t="shared" si="29"/>
        <v>0</v>
      </c>
      <c r="E129" s="109">
        <f t="shared" si="29"/>
        <v>0</v>
      </c>
      <c r="F129" s="109">
        <f t="shared" si="29"/>
        <v>0</v>
      </c>
      <c r="G129" s="109">
        <f t="shared" si="29"/>
        <v>0</v>
      </c>
      <c r="H129" s="109">
        <f t="shared" si="29"/>
        <v>0</v>
      </c>
      <c r="I129" s="109">
        <f t="shared" si="29"/>
        <v>0</v>
      </c>
      <c r="J129" s="109">
        <f t="shared" si="29"/>
        <v>0</v>
      </c>
      <c r="K129" s="109">
        <f t="shared" si="29"/>
        <v>0</v>
      </c>
      <c r="L129" s="109">
        <f t="shared" si="29"/>
        <v>0</v>
      </c>
      <c r="M129" s="109">
        <f t="shared" si="29"/>
        <v>0</v>
      </c>
      <c r="N129" s="109">
        <f t="shared" si="29"/>
        <v>0</v>
      </c>
      <c r="O129" s="109">
        <f t="shared" si="29"/>
        <v>0</v>
      </c>
      <c r="P129" s="109">
        <f t="shared" si="29"/>
        <v>0</v>
      </c>
      <c r="Q129" s="109">
        <f t="shared" si="29"/>
        <v>0</v>
      </c>
      <c r="R129" s="109">
        <f t="shared" si="29"/>
        <v>0</v>
      </c>
      <c r="S129" s="109">
        <f t="shared" si="29"/>
        <v>0</v>
      </c>
      <c r="T129" s="109">
        <f t="shared" si="29"/>
        <v>0</v>
      </c>
      <c r="U129" s="109">
        <f t="shared" si="29"/>
        <v>0</v>
      </c>
      <c r="V129" s="109">
        <f t="shared" si="29"/>
        <v>0</v>
      </c>
      <c r="W129" s="109">
        <f t="shared" si="29"/>
        <v>0</v>
      </c>
      <c r="X129" s="109">
        <f t="shared" si="29"/>
        <v>0</v>
      </c>
      <c r="Y129" s="109">
        <f t="shared" si="29"/>
        <v>0</v>
      </c>
      <c r="Z129" s="109">
        <f t="shared" si="29"/>
        <v>0</v>
      </c>
      <c r="AA129" s="109">
        <f t="shared" si="29"/>
        <v>0</v>
      </c>
      <c r="AB129" s="109">
        <f t="shared" si="29"/>
        <v>0</v>
      </c>
      <c r="AC129" s="109">
        <f t="shared" si="29"/>
        <v>0</v>
      </c>
      <c r="AD129" s="109">
        <f t="shared" si="29"/>
        <v>0</v>
      </c>
      <c r="AE129" s="109">
        <f t="shared" si="29"/>
        <v>0</v>
      </c>
      <c r="AF129" s="109">
        <f t="shared" si="29"/>
        <v>0</v>
      </c>
      <c r="AG129" s="109">
        <f t="shared" si="29"/>
        <v>0</v>
      </c>
      <c r="AH129" s="109">
        <f t="shared" si="29"/>
        <v>0</v>
      </c>
      <c r="AI129" s="109">
        <f t="shared" si="29"/>
        <v>0</v>
      </c>
      <c r="AJ129" s="35" t="str">
        <f t="shared" si="8"/>
        <v/>
      </c>
      <c r="AK129" s="48"/>
      <c r="AL129" s="48" t="str">
        <f t="shared" si="11"/>
        <v>00</v>
      </c>
      <c r="AM129" s="48" t="str">
        <f t="shared" si="12"/>
        <v>00</v>
      </c>
      <c r="AN129" s="48" t="str">
        <f t="shared" si="13"/>
        <v>00</v>
      </c>
      <c r="AO129" s="48" t="str">
        <f t="shared" si="14"/>
        <v>00</v>
      </c>
      <c r="AQ129" t="str">
        <f t="shared" si="9"/>
        <v/>
      </c>
    </row>
    <row r="130" spans="1:43">
      <c r="B130" s="116"/>
      <c r="C130" s="35">
        <f t="shared" si="10"/>
        <v>59</v>
      </c>
      <c r="D130" s="109">
        <f t="shared" si="29"/>
        <v>0</v>
      </c>
      <c r="E130" s="109">
        <f t="shared" si="29"/>
        <v>0</v>
      </c>
      <c r="F130" s="109">
        <f t="shared" si="29"/>
        <v>0</v>
      </c>
      <c r="G130" s="109">
        <f t="shared" si="29"/>
        <v>0</v>
      </c>
      <c r="H130" s="109">
        <f t="shared" si="29"/>
        <v>0</v>
      </c>
      <c r="I130" s="109">
        <f t="shared" si="29"/>
        <v>0</v>
      </c>
      <c r="J130" s="109">
        <f t="shared" si="29"/>
        <v>0</v>
      </c>
      <c r="K130" s="109">
        <f t="shared" si="29"/>
        <v>0</v>
      </c>
      <c r="L130" s="109">
        <f t="shared" si="29"/>
        <v>0</v>
      </c>
      <c r="M130" s="109">
        <f t="shared" si="29"/>
        <v>0</v>
      </c>
      <c r="N130" s="109">
        <f t="shared" si="29"/>
        <v>0</v>
      </c>
      <c r="O130" s="109">
        <f t="shared" si="29"/>
        <v>0</v>
      </c>
      <c r="P130" s="109">
        <f t="shared" si="29"/>
        <v>0</v>
      </c>
      <c r="Q130" s="109">
        <f t="shared" si="29"/>
        <v>0</v>
      </c>
      <c r="R130" s="109">
        <f t="shared" si="29"/>
        <v>0</v>
      </c>
      <c r="S130" s="109">
        <f t="shared" si="29"/>
        <v>0</v>
      </c>
      <c r="T130" s="109">
        <f t="shared" si="29"/>
        <v>0</v>
      </c>
      <c r="U130" s="109">
        <f t="shared" si="29"/>
        <v>0</v>
      </c>
      <c r="V130" s="109">
        <f t="shared" si="29"/>
        <v>0</v>
      </c>
      <c r="W130" s="109">
        <f t="shared" si="29"/>
        <v>0</v>
      </c>
      <c r="X130" s="109">
        <f t="shared" si="29"/>
        <v>0</v>
      </c>
      <c r="Y130" s="109">
        <f t="shared" si="29"/>
        <v>0</v>
      </c>
      <c r="Z130" s="109">
        <f t="shared" si="29"/>
        <v>0</v>
      </c>
      <c r="AA130" s="109">
        <f t="shared" si="29"/>
        <v>0</v>
      </c>
      <c r="AB130" s="109">
        <f t="shared" si="29"/>
        <v>0</v>
      </c>
      <c r="AC130" s="109">
        <f t="shared" si="29"/>
        <v>0</v>
      </c>
      <c r="AD130" s="109">
        <f t="shared" si="29"/>
        <v>0</v>
      </c>
      <c r="AE130" s="109">
        <f t="shared" si="29"/>
        <v>0</v>
      </c>
      <c r="AF130" s="109">
        <f t="shared" si="29"/>
        <v>0</v>
      </c>
      <c r="AG130" s="109">
        <f t="shared" si="29"/>
        <v>0</v>
      </c>
      <c r="AH130" s="109">
        <f t="shared" si="29"/>
        <v>0</v>
      </c>
      <c r="AI130" s="109">
        <f t="shared" si="29"/>
        <v>0</v>
      </c>
      <c r="AJ130" s="35" t="str">
        <f t="shared" si="8"/>
        <v/>
      </c>
      <c r="AK130" s="48"/>
      <c r="AL130" s="48" t="str">
        <f t="shared" si="11"/>
        <v>00</v>
      </c>
      <c r="AM130" s="48" t="str">
        <f t="shared" si="12"/>
        <v>00</v>
      </c>
      <c r="AN130" s="48" t="str">
        <f t="shared" si="13"/>
        <v>00</v>
      </c>
      <c r="AO130" s="48" t="str">
        <f t="shared" si="14"/>
        <v>00</v>
      </c>
      <c r="AQ130" t="str">
        <f t="shared" si="9"/>
        <v/>
      </c>
    </row>
    <row r="131" spans="1:43">
      <c r="B131" s="116"/>
      <c r="C131" s="35">
        <f t="shared" si="10"/>
        <v>60</v>
      </c>
      <c r="D131" s="109">
        <f t="shared" si="29"/>
        <v>0</v>
      </c>
      <c r="E131" s="109">
        <f t="shared" si="29"/>
        <v>0</v>
      </c>
      <c r="F131" s="109">
        <f t="shared" si="29"/>
        <v>0</v>
      </c>
      <c r="G131" s="109">
        <f t="shared" si="29"/>
        <v>0</v>
      </c>
      <c r="H131" s="109">
        <f t="shared" si="29"/>
        <v>0</v>
      </c>
      <c r="I131" s="109">
        <f t="shared" si="29"/>
        <v>0</v>
      </c>
      <c r="J131" s="109">
        <f t="shared" si="29"/>
        <v>0</v>
      </c>
      <c r="K131" s="109">
        <f t="shared" si="29"/>
        <v>0</v>
      </c>
      <c r="L131" s="109">
        <f t="shared" si="29"/>
        <v>0</v>
      </c>
      <c r="M131" s="109">
        <f t="shared" si="29"/>
        <v>0</v>
      </c>
      <c r="N131" s="109">
        <f t="shared" si="29"/>
        <v>0</v>
      </c>
      <c r="O131" s="109">
        <f t="shared" si="29"/>
        <v>0</v>
      </c>
      <c r="P131" s="109">
        <f t="shared" si="29"/>
        <v>0</v>
      </c>
      <c r="Q131" s="109">
        <f t="shared" si="29"/>
        <v>0</v>
      </c>
      <c r="R131" s="109">
        <f t="shared" si="29"/>
        <v>0</v>
      </c>
      <c r="S131" s="109">
        <f t="shared" si="29"/>
        <v>0</v>
      </c>
      <c r="T131" s="109">
        <f t="shared" si="29"/>
        <v>0</v>
      </c>
      <c r="U131" s="109">
        <f t="shared" si="29"/>
        <v>0</v>
      </c>
      <c r="V131" s="109">
        <f t="shared" si="29"/>
        <v>0</v>
      </c>
      <c r="W131" s="109">
        <f t="shared" si="29"/>
        <v>0</v>
      </c>
      <c r="X131" s="109">
        <f t="shared" si="29"/>
        <v>0</v>
      </c>
      <c r="Y131" s="109">
        <f t="shared" si="29"/>
        <v>0</v>
      </c>
      <c r="Z131" s="109">
        <f t="shared" si="29"/>
        <v>0</v>
      </c>
      <c r="AA131" s="109">
        <f t="shared" si="29"/>
        <v>0</v>
      </c>
      <c r="AB131" s="109">
        <f t="shared" si="29"/>
        <v>0</v>
      </c>
      <c r="AC131" s="109">
        <f t="shared" si="29"/>
        <v>0</v>
      </c>
      <c r="AD131" s="109">
        <f t="shared" si="29"/>
        <v>0</v>
      </c>
      <c r="AE131" s="109">
        <f t="shared" si="29"/>
        <v>0</v>
      </c>
      <c r="AF131" s="109">
        <f t="shared" si="29"/>
        <v>0</v>
      </c>
      <c r="AG131" s="109">
        <f t="shared" si="29"/>
        <v>0</v>
      </c>
      <c r="AH131" s="109">
        <f t="shared" si="29"/>
        <v>0</v>
      </c>
      <c r="AI131" s="109">
        <f t="shared" si="29"/>
        <v>0</v>
      </c>
      <c r="AJ131" s="35" t="str">
        <f t="shared" si="8"/>
        <v/>
      </c>
      <c r="AK131" s="48"/>
      <c r="AL131" s="48" t="str">
        <f t="shared" si="11"/>
        <v>00</v>
      </c>
      <c r="AM131" s="48" t="str">
        <f t="shared" si="12"/>
        <v>00</v>
      </c>
      <c r="AN131" s="48" t="str">
        <f t="shared" si="13"/>
        <v>00</v>
      </c>
      <c r="AO131" s="48" t="str">
        <f t="shared" si="14"/>
        <v>00</v>
      </c>
      <c r="AQ131" t="str">
        <f t="shared" si="9"/>
        <v/>
      </c>
    </row>
    <row r="132" spans="1:43">
      <c r="B132" s="116"/>
      <c r="C132" s="35">
        <f t="shared" si="10"/>
        <v>61</v>
      </c>
      <c r="D132" s="109">
        <f t="shared" si="29"/>
        <v>0</v>
      </c>
      <c r="E132" s="109">
        <f t="shared" si="29"/>
        <v>0</v>
      </c>
      <c r="F132" s="109">
        <f t="shared" si="29"/>
        <v>0</v>
      </c>
      <c r="G132" s="109">
        <f t="shared" si="29"/>
        <v>0</v>
      </c>
      <c r="H132" s="109">
        <f t="shared" si="29"/>
        <v>0</v>
      </c>
      <c r="I132" s="109">
        <f t="shared" si="29"/>
        <v>0</v>
      </c>
      <c r="J132" s="109">
        <f t="shared" si="29"/>
        <v>0</v>
      </c>
      <c r="K132" s="109">
        <f t="shared" si="29"/>
        <v>0</v>
      </c>
      <c r="L132" s="109">
        <f t="shared" si="29"/>
        <v>0</v>
      </c>
      <c r="M132" s="109">
        <f t="shared" si="29"/>
        <v>0</v>
      </c>
      <c r="N132" s="109">
        <f t="shared" si="29"/>
        <v>0</v>
      </c>
      <c r="O132" s="109">
        <f t="shared" si="29"/>
        <v>0</v>
      </c>
      <c r="P132" s="109">
        <f t="shared" si="29"/>
        <v>0</v>
      </c>
      <c r="Q132" s="109">
        <f t="shared" si="29"/>
        <v>0</v>
      </c>
      <c r="R132" s="109">
        <f t="shared" si="29"/>
        <v>0</v>
      </c>
      <c r="S132" s="109">
        <f t="shared" si="29"/>
        <v>0</v>
      </c>
      <c r="T132" s="109">
        <f t="shared" si="29"/>
        <v>0</v>
      </c>
      <c r="U132" s="109">
        <f t="shared" si="29"/>
        <v>0</v>
      </c>
      <c r="V132" s="109">
        <f t="shared" si="29"/>
        <v>0</v>
      </c>
      <c r="W132" s="109">
        <f t="shared" si="29"/>
        <v>0</v>
      </c>
      <c r="X132" s="109">
        <f t="shared" si="29"/>
        <v>0</v>
      </c>
      <c r="Y132" s="109">
        <f t="shared" si="29"/>
        <v>0</v>
      </c>
      <c r="Z132" s="109">
        <f t="shared" si="29"/>
        <v>0</v>
      </c>
      <c r="AA132" s="109">
        <f t="shared" si="29"/>
        <v>0</v>
      </c>
      <c r="AB132" s="109">
        <f t="shared" si="29"/>
        <v>0</v>
      </c>
      <c r="AC132" s="109">
        <f t="shared" si="29"/>
        <v>0</v>
      </c>
      <c r="AD132" s="109">
        <f t="shared" si="29"/>
        <v>0</v>
      </c>
      <c r="AE132" s="109">
        <f t="shared" si="29"/>
        <v>0</v>
      </c>
      <c r="AF132" s="109">
        <f t="shared" si="29"/>
        <v>0</v>
      </c>
      <c r="AG132" s="109">
        <f t="shared" si="29"/>
        <v>0</v>
      </c>
      <c r="AH132" s="109">
        <f t="shared" si="29"/>
        <v>0</v>
      </c>
      <c r="AI132" s="109">
        <f t="shared" si="29"/>
        <v>0</v>
      </c>
      <c r="AJ132" s="35" t="str">
        <f t="shared" si="8"/>
        <v/>
      </c>
      <c r="AK132" s="48"/>
      <c r="AL132" s="48" t="str">
        <f t="shared" si="11"/>
        <v>00</v>
      </c>
      <c r="AM132" s="48" t="str">
        <f t="shared" si="12"/>
        <v>00</v>
      </c>
      <c r="AN132" s="48" t="str">
        <f t="shared" si="13"/>
        <v>00</v>
      </c>
      <c r="AO132" s="48" t="str">
        <f t="shared" si="14"/>
        <v>00</v>
      </c>
      <c r="AQ132" t="str">
        <f t="shared" si="9"/>
        <v/>
      </c>
    </row>
    <row r="133" spans="1:43">
      <c r="B133" s="116"/>
      <c r="C133" s="35">
        <f t="shared" si="10"/>
        <v>62</v>
      </c>
      <c r="D133" s="109">
        <f t="shared" si="29"/>
        <v>0</v>
      </c>
      <c r="E133" s="109">
        <f t="shared" si="29"/>
        <v>0</v>
      </c>
      <c r="F133" s="109">
        <f t="shared" si="29"/>
        <v>0</v>
      </c>
      <c r="G133" s="109">
        <f t="shared" si="29"/>
        <v>0</v>
      </c>
      <c r="H133" s="109">
        <f t="shared" si="29"/>
        <v>0</v>
      </c>
      <c r="I133" s="109">
        <f t="shared" si="29"/>
        <v>0</v>
      </c>
      <c r="J133" s="109">
        <f t="shared" si="29"/>
        <v>0</v>
      </c>
      <c r="K133" s="109">
        <f t="shared" si="29"/>
        <v>0</v>
      </c>
      <c r="L133" s="109">
        <f t="shared" si="29"/>
        <v>0</v>
      </c>
      <c r="M133" s="109">
        <f t="shared" si="29"/>
        <v>0</v>
      </c>
      <c r="N133" s="109">
        <f t="shared" si="29"/>
        <v>0</v>
      </c>
      <c r="O133" s="109">
        <f t="shared" si="29"/>
        <v>0</v>
      </c>
      <c r="P133" s="109">
        <f t="shared" si="29"/>
        <v>0</v>
      </c>
      <c r="Q133" s="109">
        <f t="shared" si="29"/>
        <v>0</v>
      </c>
      <c r="R133" s="109">
        <f t="shared" si="29"/>
        <v>0</v>
      </c>
      <c r="S133" s="109">
        <f t="shared" si="29"/>
        <v>0</v>
      </c>
      <c r="T133" s="109">
        <f t="shared" si="29"/>
        <v>0</v>
      </c>
      <c r="U133" s="109">
        <f t="shared" si="29"/>
        <v>0</v>
      </c>
      <c r="V133" s="109">
        <f t="shared" si="29"/>
        <v>0</v>
      </c>
      <c r="W133" s="109">
        <f t="shared" si="29"/>
        <v>0</v>
      </c>
      <c r="X133" s="109">
        <f t="shared" si="29"/>
        <v>0</v>
      </c>
      <c r="Y133" s="109">
        <f t="shared" si="29"/>
        <v>0</v>
      </c>
      <c r="Z133" s="109">
        <f t="shared" si="29"/>
        <v>0</v>
      </c>
      <c r="AA133" s="109">
        <f t="shared" si="29"/>
        <v>0</v>
      </c>
      <c r="AB133" s="109">
        <f t="shared" si="29"/>
        <v>0</v>
      </c>
      <c r="AC133" s="109">
        <f t="shared" si="29"/>
        <v>0</v>
      </c>
      <c r="AD133" s="109">
        <f t="shared" si="29"/>
        <v>0</v>
      </c>
      <c r="AE133" s="109">
        <f t="shared" si="29"/>
        <v>0</v>
      </c>
      <c r="AF133" s="109">
        <f t="shared" si="29"/>
        <v>0</v>
      </c>
      <c r="AG133" s="109">
        <f t="shared" si="29"/>
        <v>0</v>
      </c>
      <c r="AH133" s="109">
        <f t="shared" si="29"/>
        <v>0</v>
      </c>
      <c r="AI133" s="109">
        <f t="shared" si="29"/>
        <v>0</v>
      </c>
      <c r="AJ133" s="35" t="str">
        <f t="shared" si="8"/>
        <v/>
      </c>
      <c r="AK133" s="48"/>
      <c r="AL133" s="48" t="str">
        <f t="shared" si="11"/>
        <v>00</v>
      </c>
      <c r="AM133" s="48" t="str">
        <f t="shared" si="12"/>
        <v>00</v>
      </c>
      <c r="AN133" s="48" t="str">
        <f t="shared" si="13"/>
        <v>00</v>
      </c>
      <c r="AO133" s="48" t="str">
        <f t="shared" si="14"/>
        <v>00</v>
      </c>
      <c r="AQ133" t="str">
        <f t="shared" si="9"/>
        <v/>
      </c>
    </row>
    <row r="134" spans="1:43">
      <c r="B134" s="117"/>
      <c r="C134" s="35">
        <f t="shared" si="10"/>
        <v>63</v>
      </c>
      <c r="D134" s="109">
        <f t="shared" si="29"/>
        <v>0</v>
      </c>
      <c r="E134" s="109">
        <f t="shared" si="29"/>
        <v>0</v>
      </c>
      <c r="F134" s="109">
        <f t="shared" si="29"/>
        <v>0</v>
      </c>
      <c r="G134" s="109">
        <f t="shared" si="29"/>
        <v>0</v>
      </c>
      <c r="H134" s="109">
        <f t="shared" si="29"/>
        <v>0</v>
      </c>
      <c r="I134" s="109">
        <f t="shared" si="29"/>
        <v>0</v>
      </c>
      <c r="J134" s="109">
        <f t="shared" si="29"/>
        <v>0</v>
      </c>
      <c r="K134" s="109">
        <f t="shared" si="29"/>
        <v>0</v>
      </c>
      <c r="L134" s="109">
        <f t="shared" si="29"/>
        <v>0</v>
      </c>
      <c r="M134" s="109">
        <f t="shared" si="29"/>
        <v>0</v>
      </c>
      <c r="N134" s="109">
        <f t="shared" si="29"/>
        <v>0</v>
      </c>
      <c r="O134" s="109">
        <f t="shared" si="29"/>
        <v>0</v>
      </c>
      <c r="P134" s="109">
        <f t="shared" si="29"/>
        <v>0</v>
      </c>
      <c r="Q134" s="109">
        <f t="shared" si="29"/>
        <v>0</v>
      </c>
      <c r="R134" s="109">
        <f t="shared" si="29"/>
        <v>0</v>
      </c>
      <c r="S134" s="109">
        <f t="shared" si="29"/>
        <v>0</v>
      </c>
      <c r="T134" s="109">
        <f t="shared" si="29"/>
        <v>0</v>
      </c>
      <c r="U134" s="109">
        <f t="shared" si="29"/>
        <v>0</v>
      </c>
      <c r="V134" s="109">
        <f t="shared" si="29"/>
        <v>0</v>
      </c>
      <c r="W134" s="109">
        <f t="shared" si="29"/>
        <v>0</v>
      </c>
      <c r="X134" s="109">
        <f t="shared" si="29"/>
        <v>0</v>
      </c>
      <c r="Y134" s="109">
        <f t="shared" si="29"/>
        <v>0</v>
      </c>
      <c r="Z134" s="109">
        <f t="shared" si="29"/>
        <v>0</v>
      </c>
      <c r="AA134" s="109">
        <f t="shared" si="29"/>
        <v>0</v>
      </c>
      <c r="AB134" s="109">
        <f t="shared" si="29"/>
        <v>0</v>
      </c>
      <c r="AC134" s="109">
        <f t="shared" si="29"/>
        <v>0</v>
      </c>
      <c r="AD134" s="109">
        <f t="shared" si="29"/>
        <v>0</v>
      </c>
      <c r="AE134" s="109">
        <f t="shared" si="29"/>
        <v>0</v>
      </c>
      <c r="AF134" s="109">
        <f t="shared" si="29"/>
        <v>0</v>
      </c>
      <c r="AG134" s="109">
        <f t="shared" si="29"/>
        <v>0</v>
      </c>
      <c r="AH134" s="109">
        <f t="shared" si="29"/>
        <v>0</v>
      </c>
      <c r="AI134" s="109">
        <f t="shared" ref="AI134" si="30">IF(AI69=1,1,0)</f>
        <v>0</v>
      </c>
      <c r="AJ134" s="35" t="str">
        <f t="shared" si="8"/>
        <v/>
      </c>
      <c r="AK134" s="48"/>
      <c r="AL134" s="48" t="str">
        <f t="shared" si="11"/>
        <v>00</v>
      </c>
      <c r="AM134" s="48" t="str">
        <f t="shared" si="12"/>
        <v>00</v>
      </c>
      <c r="AN134" s="48" t="str">
        <f t="shared" si="13"/>
        <v>00</v>
      </c>
      <c r="AO134" s="48" t="str">
        <f t="shared" si="14"/>
        <v>00</v>
      </c>
      <c r="AQ134" t="str">
        <f t="shared" si="9"/>
        <v/>
      </c>
    </row>
    <row r="135" spans="1:43">
      <c r="A135" s="44" t="s">
        <v>63</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WRN</v>
      </c>
      <c r="C136" s="35">
        <f>IF(C6&lt;&gt;"",C6,"")</f>
        <v>0</v>
      </c>
      <c r="D136" s="109">
        <f t="shared" ref="D136:AI143" si="31">IF(OR(D6=0,D6=1),1,0)</f>
        <v>0</v>
      </c>
      <c r="E136" s="109">
        <f t="shared" si="31"/>
        <v>0</v>
      </c>
      <c r="F136" s="109">
        <f t="shared" si="31"/>
        <v>0</v>
      </c>
      <c r="G136" s="109">
        <f t="shared" si="31"/>
        <v>0</v>
      </c>
      <c r="H136" s="109">
        <f t="shared" si="31"/>
        <v>0</v>
      </c>
      <c r="I136" s="109">
        <f t="shared" si="31"/>
        <v>0</v>
      </c>
      <c r="J136" s="109">
        <f t="shared" si="31"/>
        <v>0</v>
      </c>
      <c r="K136" s="109">
        <f t="shared" si="31"/>
        <v>0</v>
      </c>
      <c r="L136" s="109">
        <f t="shared" si="31"/>
        <v>0</v>
      </c>
      <c r="M136" s="109">
        <f t="shared" si="31"/>
        <v>0</v>
      </c>
      <c r="N136" s="109">
        <f t="shared" si="31"/>
        <v>0</v>
      </c>
      <c r="O136" s="109">
        <f t="shared" si="31"/>
        <v>0</v>
      </c>
      <c r="P136" s="109">
        <f t="shared" si="31"/>
        <v>0</v>
      </c>
      <c r="Q136" s="109">
        <f t="shared" si="31"/>
        <v>0</v>
      </c>
      <c r="R136" s="109">
        <f t="shared" si="31"/>
        <v>0</v>
      </c>
      <c r="S136" s="109">
        <f t="shared" si="31"/>
        <v>0</v>
      </c>
      <c r="T136" s="109">
        <f t="shared" si="31"/>
        <v>0</v>
      </c>
      <c r="U136" s="109">
        <f t="shared" si="31"/>
        <v>0</v>
      </c>
      <c r="V136" s="109">
        <f t="shared" si="31"/>
        <v>0</v>
      </c>
      <c r="W136" s="109">
        <f t="shared" si="31"/>
        <v>0</v>
      </c>
      <c r="X136" s="109">
        <f t="shared" si="31"/>
        <v>0</v>
      </c>
      <c r="Y136" s="109">
        <f t="shared" si="31"/>
        <v>1</v>
      </c>
      <c r="Z136" s="109">
        <f t="shared" si="31"/>
        <v>0</v>
      </c>
      <c r="AA136" s="109">
        <f t="shared" si="31"/>
        <v>0</v>
      </c>
      <c r="AB136" s="109">
        <f t="shared" si="31"/>
        <v>1</v>
      </c>
      <c r="AC136" s="109">
        <f t="shared" si="31"/>
        <v>1</v>
      </c>
      <c r="AD136" s="109">
        <f t="shared" si="31"/>
        <v>0</v>
      </c>
      <c r="AE136" s="109">
        <f t="shared" si="31"/>
        <v>1</v>
      </c>
      <c r="AF136" s="109">
        <f t="shared" si="31"/>
        <v>0</v>
      </c>
      <c r="AG136" s="109">
        <f t="shared" si="31"/>
        <v>1</v>
      </c>
      <c r="AH136" s="109">
        <f t="shared" si="31"/>
        <v>1</v>
      </c>
      <c r="AI136" s="109">
        <f t="shared" si="31"/>
        <v>1</v>
      </c>
      <c r="AJ136" s="35" t="str">
        <f t="shared" ref="AJ136:AJ199" si="32">IF(AJ6&lt;&gt;"",AJ6,"")</f>
        <v>TT_ON</v>
      </c>
      <c r="AK136" s="48"/>
      <c r="AL136" s="48" t="str">
        <f>BIN2HEX(AB136&amp;AC136&amp;AD136&amp;AE136&amp;AF136&amp;AG136&amp;AH136&amp;AI136,2)</f>
        <v>D7</v>
      </c>
      <c r="AM136" s="48" t="str">
        <f>BIN2HEX(T136&amp;U136&amp;V136&amp;W136&amp;X136&amp;Y136&amp;Z136&amp;AA136,2)</f>
        <v>04</v>
      </c>
      <c r="AN136" s="48" t="str">
        <f>BIN2HEX(L136&amp;M136&amp;N136&amp;O136&amp;P136&amp;Q136&amp;R136&amp;S136,2)</f>
        <v>00</v>
      </c>
      <c r="AO136" s="48" t="str">
        <f>BIN2HEX(D136&amp;E136&amp;F136&amp;G136&amp;H136&amp;I136&amp;J136&amp;K136,2)</f>
        <v>00</v>
      </c>
      <c r="AQ136" t="str">
        <f t="shared" ref="AQ136:AQ199" si="33">IF(AJ136="","","    (U4)0x"&amp;AO136&amp;AN136&amp;AM136&amp;AL136&amp;"U"&amp;IF(AJ137=""," ",",")&amp;REPT(" ",59)&amp;"/* "&amp;IF(C136&lt;10,"0"&amp;C136,C136)&amp;" "&amp;AJ136&amp;REPT(" ",47-LEN(AJ136))&amp;" */")</f>
        <v xml:space="preserve">    (U4)0x000004D7U,                                                           /* 00 TT_ON                                           */</v>
      </c>
    </row>
    <row r="137" spans="1:43">
      <c r="B137" s="116"/>
      <c r="C137" s="35">
        <f t="shared" ref="C137:C199" si="34">IF(C7&lt;&gt;"",C7,"")</f>
        <v>1</v>
      </c>
      <c r="D137" s="109">
        <f t="shared" si="31"/>
        <v>0</v>
      </c>
      <c r="E137" s="109">
        <f t="shared" si="31"/>
        <v>0</v>
      </c>
      <c r="F137" s="109">
        <f t="shared" si="31"/>
        <v>0</v>
      </c>
      <c r="G137" s="109">
        <f t="shared" si="31"/>
        <v>0</v>
      </c>
      <c r="H137" s="109">
        <f t="shared" si="31"/>
        <v>0</v>
      </c>
      <c r="I137" s="109">
        <f t="shared" si="31"/>
        <v>0</v>
      </c>
      <c r="J137" s="109">
        <f t="shared" si="31"/>
        <v>0</v>
      </c>
      <c r="K137" s="109">
        <f t="shared" si="31"/>
        <v>0</v>
      </c>
      <c r="L137" s="109">
        <f t="shared" si="31"/>
        <v>0</v>
      </c>
      <c r="M137" s="109">
        <f t="shared" si="31"/>
        <v>0</v>
      </c>
      <c r="N137" s="109">
        <f t="shared" si="31"/>
        <v>0</v>
      </c>
      <c r="O137" s="109">
        <f t="shared" si="31"/>
        <v>0</v>
      </c>
      <c r="P137" s="109">
        <f t="shared" si="31"/>
        <v>0</v>
      </c>
      <c r="Q137" s="109">
        <f t="shared" si="31"/>
        <v>0</v>
      </c>
      <c r="R137" s="109">
        <f t="shared" si="31"/>
        <v>0</v>
      </c>
      <c r="S137" s="109">
        <f t="shared" si="31"/>
        <v>0</v>
      </c>
      <c r="T137" s="109">
        <f t="shared" si="31"/>
        <v>0</v>
      </c>
      <c r="U137" s="109">
        <f t="shared" si="31"/>
        <v>0</v>
      </c>
      <c r="V137" s="109">
        <f t="shared" si="31"/>
        <v>0</v>
      </c>
      <c r="W137" s="109">
        <f t="shared" si="31"/>
        <v>0</v>
      </c>
      <c r="X137" s="109">
        <f t="shared" si="31"/>
        <v>0</v>
      </c>
      <c r="Y137" s="109">
        <f t="shared" si="31"/>
        <v>1</v>
      </c>
      <c r="Z137" s="109">
        <f t="shared" si="31"/>
        <v>0</v>
      </c>
      <c r="AA137" s="109">
        <f t="shared" si="31"/>
        <v>1</v>
      </c>
      <c r="AB137" s="109">
        <f t="shared" si="31"/>
        <v>1</v>
      </c>
      <c r="AC137" s="109">
        <f t="shared" si="31"/>
        <v>1</v>
      </c>
      <c r="AD137" s="109">
        <f t="shared" si="31"/>
        <v>0</v>
      </c>
      <c r="AE137" s="109">
        <f t="shared" si="31"/>
        <v>1</v>
      </c>
      <c r="AF137" s="109">
        <f t="shared" si="31"/>
        <v>0</v>
      </c>
      <c r="AG137" s="109">
        <f t="shared" si="31"/>
        <v>1</v>
      </c>
      <c r="AH137" s="109">
        <f t="shared" si="31"/>
        <v>1</v>
      </c>
      <c r="AI137" s="109">
        <f t="shared" si="31"/>
        <v>1</v>
      </c>
      <c r="AJ137" s="35" t="str">
        <f t="shared" si="32"/>
        <v>WRN_ON</v>
      </c>
      <c r="AK137" s="48"/>
      <c r="AL137" s="48" t="str">
        <f t="shared" ref="AL137:AL199" si="35">BIN2HEX(AB137&amp;AC137&amp;AD137&amp;AE137&amp;AF137&amp;AG137&amp;AH137&amp;AI137,2)</f>
        <v>D7</v>
      </c>
      <c r="AM137" s="48" t="str">
        <f t="shared" ref="AM137:AM199" si="36">BIN2HEX(T137&amp;U137&amp;V137&amp;W137&amp;X137&amp;Y137&amp;Z137&amp;AA137,2)</f>
        <v>05</v>
      </c>
      <c r="AN137" s="48" t="str">
        <f t="shared" ref="AN137:AN199" si="37">BIN2HEX(L137&amp;M137&amp;N137&amp;O137&amp;P137&amp;Q137&amp;R137&amp;S137,2)</f>
        <v>00</v>
      </c>
      <c r="AO137" s="48" t="str">
        <f t="shared" ref="AO137:AO199" si="38">BIN2HEX(D137&amp;E137&amp;F137&amp;G137&amp;H137&amp;I137&amp;J137&amp;K137,2)</f>
        <v>00</v>
      </c>
      <c r="AQ137" t="str">
        <f t="shared" si="33"/>
        <v xml:space="preserve">    (U4)0x000005D7U,                                                           /* 01 WRN_ON                                          */</v>
      </c>
    </row>
    <row r="138" spans="1:43">
      <c r="B138" s="116"/>
      <c r="C138" s="35">
        <f t="shared" si="34"/>
        <v>2</v>
      </c>
      <c r="D138" s="109">
        <f t="shared" si="31"/>
        <v>0</v>
      </c>
      <c r="E138" s="109">
        <f t="shared" si="31"/>
        <v>0</v>
      </c>
      <c r="F138" s="109">
        <f t="shared" si="31"/>
        <v>0</v>
      </c>
      <c r="G138" s="109">
        <f t="shared" si="31"/>
        <v>0</v>
      </c>
      <c r="H138" s="109">
        <f t="shared" si="31"/>
        <v>0</v>
      </c>
      <c r="I138" s="109">
        <f t="shared" si="31"/>
        <v>0</v>
      </c>
      <c r="J138" s="109">
        <f t="shared" si="31"/>
        <v>0</v>
      </c>
      <c r="K138" s="109">
        <f t="shared" si="31"/>
        <v>0</v>
      </c>
      <c r="L138" s="109">
        <f t="shared" si="31"/>
        <v>0</v>
      </c>
      <c r="M138" s="109">
        <f t="shared" si="31"/>
        <v>0</v>
      </c>
      <c r="N138" s="109">
        <f t="shared" si="31"/>
        <v>0</v>
      </c>
      <c r="O138" s="109">
        <f t="shared" si="31"/>
        <v>0</v>
      </c>
      <c r="P138" s="109">
        <f t="shared" si="31"/>
        <v>0</v>
      </c>
      <c r="Q138" s="109">
        <f t="shared" si="31"/>
        <v>0</v>
      </c>
      <c r="R138" s="109">
        <f t="shared" si="31"/>
        <v>0</v>
      </c>
      <c r="S138" s="109">
        <f t="shared" si="31"/>
        <v>0</v>
      </c>
      <c r="T138" s="109">
        <f t="shared" si="31"/>
        <v>0</v>
      </c>
      <c r="U138" s="109">
        <f t="shared" si="31"/>
        <v>0</v>
      </c>
      <c r="V138" s="109">
        <f t="shared" si="31"/>
        <v>0</v>
      </c>
      <c r="W138" s="109">
        <f t="shared" si="31"/>
        <v>0</v>
      </c>
      <c r="X138" s="109">
        <f t="shared" si="31"/>
        <v>0</v>
      </c>
      <c r="Y138" s="109">
        <f t="shared" si="31"/>
        <v>1</v>
      </c>
      <c r="Z138" s="109">
        <f t="shared" ref="Z138:AI138" si="39">IF(OR(Z8=0,Z8=1),1,0)</f>
        <v>0</v>
      </c>
      <c r="AA138" s="109">
        <f t="shared" si="39"/>
        <v>1</v>
      </c>
      <c r="AB138" s="109">
        <f t="shared" si="39"/>
        <v>1</v>
      </c>
      <c r="AC138" s="109">
        <f t="shared" si="39"/>
        <v>1</v>
      </c>
      <c r="AD138" s="109">
        <f t="shared" si="39"/>
        <v>1</v>
      </c>
      <c r="AE138" s="109">
        <f t="shared" si="39"/>
        <v>1</v>
      </c>
      <c r="AF138" s="109">
        <f t="shared" si="39"/>
        <v>0</v>
      </c>
      <c r="AG138" s="109">
        <f t="shared" si="39"/>
        <v>1</v>
      </c>
      <c r="AH138" s="109">
        <f t="shared" si="39"/>
        <v>1</v>
      </c>
      <c r="AI138" s="109">
        <f t="shared" si="39"/>
        <v>1</v>
      </c>
      <c r="AJ138" s="35" t="str">
        <f>IF(AJ8&lt;&gt;"",AJ8,"")</f>
        <v>WRN_OFF</v>
      </c>
      <c r="AK138" s="48"/>
      <c r="AL138" s="48" t="str">
        <f t="shared" si="35"/>
        <v>F7</v>
      </c>
      <c r="AM138" s="48" t="str">
        <f t="shared" si="36"/>
        <v>05</v>
      </c>
      <c r="AN138" s="48" t="str">
        <f t="shared" si="37"/>
        <v>00</v>
      </c>
      <c r="AO138" s="48" t="str">
        <f t="shared" si="38"/>
        <v>00</v>
      </c>
      <c r="AQ138" t="str">
        <f t="shared" si="33"/>
        <v xml:space="preserve">    (U4)0x000005F7U,                                                           /* 02 WRN_OFF                                         */</v>
      </c>
    </row>
    <row r="139" spans="1:43">
      <c r="B139" s="116"/>
      <c r="C139" s="35">
        <f t="shared" si="34"/>
        <v>3</v>
      </c>
      <c r="D139" s="109">
        <f t="shared" si="31"/>
        <v>0</v>
      </c>
      <c r="E139" s="109">
        <f t="shared" si="31"/>
        <v>0</v>
      </c>
      <c r="F139" s="109">
        <f t="shared" si="31"/>
        <v>0</v>
      </c>
      <c r="G139" s="109">
        <f t="shared" si="31"/>
        <v>0</v>
      </c>
      <c r="H139" s="109">
        <f t="shared" si="31"/>
        <v>0</v>
      </c>
      <c r="I139" s="109">
        <f t="shared" si="31"/>
        <v>0</v>
      </c>
      <c r="J139" s="109">
        <f t="shared" si="31"/>
        <v>0</v>
      </c>
      <c r="K139" s="109">
        <f t="shared" si="31"/>
        <v>0</v>
      </c>
      <c r="L139" s="109">
        <f t="shared" si="31"/>
        <v>0</v>
      </c>
      <c r="M139" s="109">
        <f t="shared" si="31"/>
        <v>0</v>
      </c>
      <c r="N139" s="109">
        <f t="shared" si="31"/>
        <v>0</v>
      </c>
      <c r="O139" s="109">
        <f t="shared" si="31"/>
        <v>0</v>
      </c>
      <c r="P139" s="109">
        <f t="shared" si="31"/>
        <v>0</v>
      </c>
      <c r="Q139" s="109">
        <f t="shared" si="31"/>
        <v>0</v>
      </c>
      <c r="R139" s="109">
        <f t="shared" si="31"/>
        <v>0</v>
      </c>
      <c r="S139" s="109">
        <f t="shared" si="31"/>
        <v>0</v>
      </c>
      <c r="T139" s="109">
        <f t="shared" si="31"/>
        <v>0</v>
      </c>
      <c r="U139" s="109">
        <f t="shared" si="31"/>
        <v>0</v>
      </c>
      <c r="V139" s="109">
        <f t="shared" si="31"/>
        <v>0</v>
      </c>
      <c r="W139" s="109">
        <f t="shared" si="31"/>
        <v>0</v>
      </c>
      <c r="X139" s="109">
        <f t="shared" si="31"/>
        <v>0</v>
      </c>
      <c r="Y139" s="109">
        <f t="shared" si="31"/>
        <v>1</v>
      </c>
      <c r="Z139" s="109">
        <f t="shared" si="31"/>
        <v>0</v>
      </c>
      <c r="AA139" s="109">
        <f t="shared" si="31"/>
        <v>1</v>
      </c>
      <c r="AB139" s="109">
        <f t="shared" si="31"/>
        <v>1</v>
      </c>
      <c r="AC139" s="109">
        <f t="shared" si="31"/>
        <v>1</v>
      </c>
      <c r="AD139" s="109">
        <f t="shared" si="31"/>
        <v>1</v>
      </c>
      <c r="AE139" s="109">
        <f t="shared" si="31"/>
        <v>0</v>
      </c>
      <c r="AF139" s="109">
        <f t="shared" si="31"/>
        <v>0</v>
      </c>
      <c r="AG139" s="109">
        <f t="shared" si="31"/>
        <v>1</v>
      </c>
      <c r="AH139" s="109">
        <f t="shared" si="31"/>
        <v>1</v>
      </c>
      <c r="AI139" s="109">
        <f t="shared" si="31"/>
        <v>1</v>
      </c>
      <c r="AJ139" s="35" t="str">
        <f>IF(AJ9&lt;&gt;"",AJ9,"")</f>
        <v>WRN_FLSH</v>
      </c>
      <c r="AK139" s="48"/>
      <c r="AL139" s="48" t="str">
        <f t="shared" si="35"/>
        <v>E7</v>
      </c>
      <c r="AM139" s="48" t="str">
        <f t="shared" si="36"/>
        <v>05</v>
      </c>
      <c r="AN139" s="48" t="str">
        <f t="shared" si="37"/>
        <v>00</v>
      </c>
      <c r="AO139" s="48" t="str">
        <f t="shared" si="38"/>
        <v>00</v>
      </c>
      <c r="AQ139" t="str">
        <f t="shared" si="33"/>
        <v xml:space="preserve">    (U4)0x000005E7U,                                                           /* 03 WRN_FLSH                                        */</v>
      </c>
    </row>
    <row r="140" spans="1:43">
      <c r="B140" s="116"/>
      <c r="C140" s="35">
        <f t="shared" si="34"/>
        <v>4</v>
      </c>
      <c r="D140" s="109">
        <f t="shared" si="31"/>
        <v>0</v>
      </c>
      <c r="E140" s="109">
        <f t="shared" si="31"/>
        <v>0</v>
      </c>
      <c r="F140" s="109">
        <f t="shared" si="31"/>
        <v>0</v>
      </c>
      <c r="G140" s="109">
        <f t="shared" si="31"/>
        <v>0</v>
      </c>
      <c r="H140" s="109">
        <f t="shared" si="31"/>
        <v>0</v>
      </c>
      <c r="I140" s="109">
        <f t="shared" si="31"/>
        <v>0</v>
      </c>
      <c r="J140" s="109">
        <f t="shared" si="31"/>
        <v>0</v>
      </c>
      <c r="K140" s="109">
        <f t="shared" si="31"/>
        <v>0</v>
      </c>
      <c r="L140" s="109">
        <f t="shared" si="31"/>
        <v>0</v>
      </c>
      <c r="M140" s="109">
        <f t="shared" si="31"/>
        <v>0</v>
      </c>
      <c r="N140" s="109">
        <f t="shared" si="31"/>
        <v>0</v>
      </c>
      <c r="O140" s="109">
        <f t="shared" si="31"/>
        <v>0</v>
      </c>
      <c r="P140" s="109">
        <f t="shared" si="31"/>
        <v>0</v>
      </c>
      <c r="Q140" s="109">
        <f t="shared" si="31"/>
        <v>0</v>
      </c>
      <c r="R140" s="109">
        <f t="shared" si="31"/>
        <v>0</v>
      </c>
      <c r="S140" s="109">
        <f t="shared" si="31"/>
        <v>0</v>
      </c>
      <c r="T140" s="109">
        <f t="shared" si="31"/>
        <v>0</v>
      </c>
      <c r="U140" s="109">
        <f t="shared" si="31"/>
        <v>0</v>
      </c>
      <c r="V140" s="109">
        <f t="shared" si="31"/>
        <v>0</v>
      </c>
      <c r="W140" s="109">
        <f t="shared" si="31"/>
        <v>0</v>
      </c>
      <c r="X140" s="109">
        <f t="shared" si="31"/>
        <v>0</v>
      </c>
      <c r="Y140" s="109">
        <f t="shared" si="31"/>
        <v>1</v>
      </c>
      <c r="Z140" s="109">
        <f t="shared" si="31"/>
        <v>0</v>
      </c>
      <c r="AA140" s="109">
        <f t="shared" si="31"/>
        <v>1</v>
      </c>
      <c r="AB140" s="109">
        <f t="shared" si="31"/>
        <v>1</v>
      </c>
      <c r="AC140" s="109">
        <f t="shared" si="31"/>
        <v>1</v>
      </c>
      <c r="AD140" s="109">
        <f t="shared" si="31"/>
        <v>1</v>
      </c>
      <c r="AE140" s="109">
        <f t="shared" si="31"/>
        <v>0</v>
      </c>
      <c r="AF140" s="109">
        <f t="shared" si="31"/>
        <v>0</v>
      </c>
      <c r="AG140" s="109">
        <f t="shared" si="31"/>
        <v>1</v>
      </c>
      <c r="AH140" s="109">
        <f t="shared" si="31"/>
        <v>1</v>
      </c>
      <c r="AI140" s="109">
        <f t="shared" si="31"/>
        <v>1</v>
      </c>
      <c r="AJ140" s="35" t="str">
        <f>IF(AJ10&lt;&gt;"",AJ10,"")</f>
        <v>WRN_OFF</v>
      </c>
      <c r="AK140" s="48"/>
      <c r="AL140" s="48" t="str">
        <f t="shared" si="35"/>
        <v>E7</v>
      </c>
      <c r="AM140" s="48" t="str">
        <f t="shared" si="36"/>
        <v>05</v>
      </c>
      <c r="AN140" s="48" t="str">
        <f t="shared" si="37"/>
        <v>00</v>
      </c>
      <c r="AO140" s="48" t="str">
        <f t="shared" si="38"/>
        <v>00</v>
      </c>
      <c r="AQ140" t="str">
        <f t="shared" si="33"/>
        <v xml:space="preserve">    (U4)0x000005E7U,                                                           /* 04 WRN_OFF                                         */</v>
      </c>
    </row>
    <row r="141" spans="1:43">
      <c r="B141" s="116"/>
      <c r="C141" s="35">
        <f t="shared" si="34"/>
        <v>5</v>
      </c>
      <c r="D141" s="109">
        <f t="shared" si="31"/>
        <v>0</v>
      </c>
      <c r="E141" s="109">
        <f t="shared" si="31"/>
        <v>0</v>
      </c>
      <c r="F141" s="109">
        <f t="shared" si="31"/>
        <v>0</v>
      </c>
      <c r="G141" s="109">
        <f t="shared" si="31"/>
        <v>0</v>
      </c>
      <c r="H141" s="109">
        <f t="shared" si="31"/>
        <v>0</v>
      </c>
      <c r="I141" s="109">
        <f t="shared" si="31"/>
        <v>0</v>
      </c>
      <c r="J141" s="109">
        <f t="shared" si="31"/>
        <v>0</v>
      </c>
      <c r="K141" s="109">
        <f t="shared" si="31"/>
        <v>0</v>
      </c>
      <c r="L141" s="109">
        <f t="shared" si="31"/>
        <v>0</v>
      </c>
      <c r="M141" s="109">
        <f t="shared" si="31"/>
        <v>0</v>
      </c>
      <c r="N141" s="109">
        <f t="shared" si="31"/>
        <v>0</v>
      </c>
      <c r="O141" s="109">
        <f t="shared" si="31"/>
        <v>0</v>
      </c>
      <c r="P141" s="109">
        <f t="shared" si="31"/>
        <v>0</v>
      </c>
      <c r="Q141" s="109">
        <f t="shared" si="31"/>
        <v>0</v>
      </c>
      <c r="R141" s="109">
        <f t="shared" si="31"/>
        <v>0</v>
      </c>
      <c r="S141" s="109">
        <f t="shared" si="31"/>
        <v>0</v>
      </c>
      <c r="T141" s="109">
        <f t="shared" si="31"/>
        <v>0</v>
      </c>
      <c r="U141" s="109">
        <f t="shared" si="31"/>
        <v>0</v>
      </c>
      <c r="V141" s="109">
        <f t="shared" si="31"/>
        <v>0</v>
      </c>
      <c r="W141" s="109">
        <f t="shared" si="31"/>
        <v>0</v>
      </c>
      <c r="X141" s="109">
        <f t="shared" si="31"/>
        <v>0</v>
      </c>
      <c r="Y141" s="109">
        <f t="shared" si="31"/>
        <v>1</v>
      </c>
      <c r="Z141" s="109">
        <f t="shared" si="31"/>
        <v>0</v>
      </c>
      <c r="AA141" s="109">
        <f t="shared" si="31"/>
        <v>1</v>
      </c>
      <c r="AB141" s="109">
        <f t="shared" si="31"/>
        <v>1</v>
      </c>
      <c r="AC141" s="109">
        <f t="shared" si="31"/>
        <v>1</v>
      </c>
      <c r="AD141" s="109">
        <f t="shared" si="31"/>
        <v>1</v>
      </c>
      <c r="AE141" s="109">
        <f t="shared" si="31"/>
        <v>1</v>
      </c>
      <c r="AF141" s="109">
        <f t="shared" si="31"/>
        <v>0</v>
      </c>
      <c r="AG141" s="109">
        <f t="shared" si="31"/>
        <v>1</v>
      </c>
      <c r="AH141" s="109">
        <f t="shared" si="31"/>
        <v>1</v>
      </c>
      <c r="AI141" s="109">
        <f t="shared" si="31"/>
        <v>0</v>
      </c>
      <c r="AJ141" s="35" t="str">
        <f>IF(AJ11&lt;&gt;"",AJ11,"")</f>
        <v>WRN_ON</v>
      </c>
      <c r="AK141" s="48"/>
      <c r="AL141" s="48" t="str">
        <f t="shared" si="35"/>
        <v>F6</v>
      </c>
      <c r="AM141" s="48" t="str">
        <f t="shared" si="36"/>
        <v>05</v>
      </c>
      <c r="AN141" s="48" t="str">
        <f t="shared" si="37"/>
        <v>00</v>
      </c>
      <c r="AO141" s="48" t="str">
        <f t="shared" si="38"/>
        <v>00</v>
      </c>
      <c r="AQ141" t="str">
        <f t="shared" si="33"/>
        <v xml:space="preserve">    (U4)0x000005F6U,                                                           /* 05 WRN_ON                                          */</v>
      </c>
    </row>
    <row r="142" spans="1:43">
      <c r="B142" s="116"/>
      <c r="C142" s="35">
        <f t="shared" si="34"/>
        <v>6</v>
      </c>
      <c r="D142" s="109">
        <f t="shared" si="31"/>
        <v>0</v>
      </c>
      <c r="E142" s="109">
        <f t="shared" si="31"/>
        <v>0</v>
      </c>
      <c r="F142" s="109">
        <f t="shared" si="31"/>
        <v>0</v>
      </c>
      <c r="G142" s="109">
        <f t="shared" si="31"/>
        <v>0</v>
      </c>
      <c r="H142" s="109">
        <f t="shared" si="31"/>
        <v>0</v>
      </c>
      <c r="I142" s="109">
        <f t="shared" si="31"/>
        <v>0</v>
      </c>
      <c r="J142" s="109">
        <f t="shared" si="31"/>
        <v>0</v>
      </c>
      <c r="K142" s="109">
        <f t="shared" si="31"/>
        <v>0</v>
      </c>
      <c r="L142" s="109">
        <f t="shared" si="31"/>
        <v>0</v>
      </c>
      <c r="M142" s="109">
        <f t="shared" si="31"/>
        <v>0</v>
      </c>
      <c r="N142" s="109">
        <f t="shared" si="31"/>
        <v>0</v>
      </c>
      <c r="O142" s="109">
        <f t="shared" si="31"/>
        <v>0</v>
      </c>
      <c r="P142" s="109">
        <f t="shared" si="31"/>
        <v>0</v>
      </c>
      <c r="Q142" s="109">
        <f t="shared" si="31"/>
        <v>0</v>
      </c>
      <c r="R142" s="109">
        <f t="shared" si="31"/>
        <v>0</v>
      </c>
      <c r="S142" s="109">
        <f t="shared" si="31"/>
        <v>0</v>
      </c>
      <c r="T142" s="109">
        <f t="shared" si="31"/>
        <v>0</v>
      </c>
      <c r="U142" s="109">
        <f t="shared" si="31"/>
        <v>0</v>
      </c>
      <c r="V142" s="109">
        <f t="shared" si="31"/>
        <v>0</v>
      </c>
      <c r="W142" s="109">
        <f t="shared" si="31"/>
        <v>0</v>
      </c>
      <c r="X142" s="109">
        <f t="shared" si="31"/>
        <v>0</v>
      </c>
      <c r="Y142" s="109">
        <f t="shared" si="31"/>
        <v>1</v>
      </c>
      <c r="Z142" s="109">
        <f t="shared" si="31"/>
        <v>0</v>
      </c>
      <c r="AA142" s="109">
        <f t="shared" si="31"/>
        <v>0</v>
      </c>
      <c r="AB142" s="109">
        <f t="shared" si="31"/>
        <v>1</v>
      </c>
      <c r="AC142" s="109">
        <f t="shared" si="31"/>
        <v>1</v>
      </c>
      <c r="AD142" s="109">
        <f t="shared" si="31"/>
        <v>1</v>
      </c>
      <c r="AE142" s="109">
        <f t="shared" si="31"/>
        <v>1</v>
      </c>
      <c r="AF142" s="109">
        <f t="shared" si="31"/>
        <v>0</v>
      </c>
      <c r="AG142" s="109">
        <f t="shared" si="31"/>
        <v>1</v>
      </c>
      <c r="AH142" s="109">
        <f t="shared" si="31"/>
        <v>0</v>
      </c>
      <c r="AI142" s="109">
        <f t="shared" si="31"/>
        <v>0</v>
      </c>
      <c r="AJ142" s="35" t="str">
        <f>IF(AJ12&lt;&gt;"",AJ12,"")</f>
        <v>TT_ON</v>
      </c>
      <c r="AK142" s="48"/>
      <c r="AL142" s="48" t="str">
        <f t="shared" si="35"/>
        <v>F4</v>
      </c>
      <c r="AM142" s="48" t="str">
        <f t="shared" si="36"/>
        <v>04</v>
      </c>
      <c r="AN142" s="48" t="str">
        <f t="shared" si="37"/>
        <v>00</v>
      </c>
      <c r="AO142" s="48" t="str">
        <f t="shared" si="38"/>
        <v>00</v>
      </c>
      <c r="AQ142" t="str">
        <f t="shared" si="33"/>
        <v xml:space="preserve">    (U4)0x000004F4U,                                                           /* 06 TT_ON                                           */</v>
      </c>
    </row>
    <row r="143" spans="1:43">
      <c r="B143" s="116"/>
      <c r="C143" s="35">
        <f t="shared" si="34"/>
        <v>7</v>
      </c>
      <c r="D143" s="109">
        <f t="shared" si="31"/>
        <v>0</v>
      </c>
      <c r="E143" s="109">
        <f t="shared" si="31"/>
        <v>0</v>
      </c>
      <c r="F143" s="109">
        <f t="shared" si="31"/>
        <v>0</v>
      </c>
      <c r="G143" s="109">
        <f t="shared" si="31"/>
        <v>0</v>
      </c>
      <c r="H143" s="109">
        <f t="shared" si="31"/>
        <v>0</v>
      </c>
      <c r="I143" s="109">
        <f t="shared" si="31"/>
        <v>0</v>
      </c>
      <c r="J143" s="109">
        <f t="shared" si="31"/>
        <v>0</v>
      </c>
      <c r="K143" s="109">
        <f t="shared" si="31"/>
        <v>0</v>
      </c>
      <c r="L143" s="109">
        <f t="shared" si="31"/>
        <v>0</v>
      </c>
      <c r="M143" s="109">
        <f t="shared" si="31"/>
        <v>0</v>
      </c>
      <c r="N143" s="109">
        <f t="shared" si="31"/>
        <v>0</v>
      </c>
      <c r="O143" s="109">
        <f t="shared" si="31"/>
        <v>0</v>
      </c>
      <c r="P143" s="109">
        <f t="shared" si="31"/>
        <v>0</v>
      </c>
      <c r="Q143" s="109">
        <f t="shared" si="31"/>
        <v>0</v>
      </c>
      <c r="R143" s="109">
        <f t="shared" si="31"/>
        <v>0</v>
      </c>
      <c r="S143" s="109">
        <f t="shared" si="31"/>
        <v>0</v>
      </c>
      <c r="T143" s="109">
        <f t="shared" si="31"/>
        <v>0</v>
      </c>
      <c r="U143" s="109">
        <f t="shared" si="31"/>
        <v>0</v>
      </c>
      <c r="V143" s="109">
        <f t="shared" si="31"/>
        <v>0</v>
      </c>
      <c r="W143" s="109">
        <f t="shared" si="31"/>
        <v>0</v>
      </c>
      <c r="X143" s="109">
        <f t="shared" si="31"/>
        <v>0</v>
      </c>
      <c r="Y143" s="109">
        <f t="shared" si="31"/>
        <v>1</v>
      </c>
      <c r="Z143" s="109">
        <f t="shared" si="31"/>
        <v>0</v>
      </c>
      <c r="AA143" s="109">
        <f t="shared" si="31"/>
        <v>1</v>
      </c>
      <c r="AB143" s="109">
        <f t="shared" si="31"/>
        <v>1</v>
      </c>
      <c r="AC143" s="109">
        <f t="shared" si="31"/>
        <v>1</v>
      </c>
      <c r="AD143" s="109">
        <f t="shared" si="31"/>
        <v>1</v>
      </c>
      <c r="AE143" s="109">
        <f t="shared" si="31"/>
        <v>1</v>
      </c>
      <c r="AF143" s="109">
        <f t="shared" si="31"/>
        <v>0</v>
      </c>
      <c r="AG143" s="109">
        <f t="shared" si="31"/>
        <v>1</v>
      </c>
      <c r="AH143" s="109">
        <f t="shared" si="31"/>
        <v>0</v>
      </c>
      <c r="AI143" s="109">
        <f t="shared" ref="AI143" si="40">IF(OR(AI13=0,AI13=1),1,0)</f>
        <v>1</v>
      </c>
      <c r="AJ143" s="35" t="str">
        <f t="shared" si="32"/>
        <v>WRN_OFF</v>
      </c>
      <c r="AK143" s="48"/>
      <c r="AL143" s="48" t="str">
        <f t="shared" si="35"/>
        <v>F5</v>
      </c>
      <c r="AM143" s="48" t="str">
        <f t="shared" si="36"/>
        <v>05</v>
      </c>
      <c r="AN143" s="48" t="str">
        <f t="shared" si="37"/>
        <v>00</v>
      </c>
      <c r="AO143" s="48" t="str">
        <f t="shared" si="38"/>
        <v>00</v>
      </c>
      <c r="AQ143" t="str">
        <f t="shared" si="33"/>
        <v xml:space="preserve">    (U4)0x000005F5U,                                                           /* 07 WRN_OFF                                         */</v>
      </c>
    </row>
    <row r="144" spans="1:43">
      <c r="B144" s="116"/>
      <c r="C144" s="35">
        <f t="shared" si="34"/>
        <v>8</v>
      </c>
      <c r="D144" s="109">
        <f t="shared" ref="D144:AI151" si="41">IF(OR(D14=0,D14=1),1,0)</f>
        <v>0</v>
      </c>
      <c r="E144" s="109">
        <f t="shared" si="41"/>
        <v>0</v>
      </c>
      <c r="F144" s="109">
        <f t="shared" si="41"/>
        <v>0</v>
      </c>
      <c r="G144" s="109">
        <f t="shared" si="41"/>
        <v>0</v>
      </c>
      <c r="H144" s="109">
        <f t="shared" si="41"/>
        <v>0</v>
      </c>
      <c r="I144" s="109">
        <f t="shared" si="41"/>
        <v>0</v>
      </c>
      <c r="J144" s="109">
        <f t="shared" si="41"/>
        <v>0</v>
      </c>
      <c r="K144" s="109">
        <f t="shared" si="41"/>
        <v>0</v>
      </c>
      <c r="L144" s="109">
        <f t="shared" si="41"/>
        <v>0</v>
      </c>
      <c r="M144" s="109">
        <f t="shared" si="41"/>
        <v>0</v>
      </c>
      <c r="N144" s="109">
        <f t="shared" si="41"/>
        <v>0</v>
      </c>
      <c r="O144" s="109">
        <f t="shared" si="41"/>
        <v>0</v>
      </c>
      <c r="P144" s="109">
        <f t="shared" si="41"/>
        <v>0</v>
      </c>
      <c r="Q144" s="109">
        <f t="shared" si="41"/>
        <v>0</v>
      </c>
      <c r="R144" s="109">
        <f t="shared" si="41"/>
        <v>0</v>
      </c>
      <c r="S144" s="109">
        <f t="shared" si="41"/>
        <v>0</v>
      </c>
      <c r="T144" s="109">
        <f t="shared" si="41"/>
        <v>0</v>
      </c>
      <c r="U144" s="109">
        <f t="shared" si="41"/>
        <v>0</v>
      </c>
      <c r="V144" s="109">
        <f t="shared" si="41"/>
        <v>0</v>
      </c>
      <c r="W144" s="109">
        <f t="shared" si="41"/>
        <v>0</v>
      </c>
      <c r="X144" s="109">
        <f t="shared" si="41"/>
        <v>0</v>
      </c>
      <c r="Y144" s="109">
        <f t="shared" si="41"/>
        <v>1</v>
      </c>
      <c r="Z144" s="109">
        <f t="shared" si="41"/>
        <v>0</v>
      </c>
      <c r="AA144" s="109">
        <f t="shared" si="41"/>
        <v>1</v>
      </c>
      <c r="AB144" s="109">
        <f t="shared" si="41"/>
        <v>1</v>
      </c>
      <c r="AC144" s="109">
        <f t="shared" si="41"/>
        <v>1</v>
      </c>
      <c r="AD144" s="109">
        <f t="shared" si="41"/>
        <v>1</v>
      </c>
      <c r="AE144" s="109">
        <f t="shared" si="41"/>
        <v>1</v>
      </c>
      <c r="AF144" s="109">
        <f t="shared" si="41"/>
        <v>0</v>
      </c>
      <c r="AG144" s="109">
        <f t="shared" si="41"/>
        <v>1</v>
      </c>
      <c r="AH144" s="109">
        <f t="shared" si="41"/>
        <v>1</v>
      </c>
      <c r="AI144" s="109">
        <f t="shared" si="41"/>
        <v>1</v>
      </c>
      <c r="AJ144" s="35" t="str">
        <f t="shared" si="32"/>
        <v>WRN_FLSH</v>
      </c>
      <c r="AK144" s="48"/>
      <c r="AL144" s="48" t="str">
        <f t="shared" si="35"/>
        <v>F7</v>
      </c>
      <c r="AM144" s="48" t="str">
        <f t="shared" si="36"/>
        <v>05</v>
      </c>
      <c r="AN144" s="48" t="str">
        <f t="shared" si="37"/>
        <v>00</v>
      </c>
      <c r="AO144" s="48" t="str">
        <f t="shared" si="38"/>
        <v>00</v>
      </c>
      <c r="AQ144" t="str">
        <f t="shared" si="33"/>
        <v xml:space="preserve">    (U4)0x000005F7U,                                                           /* 08 WRN_FLSH                                        */</v>
      </c>
    </row>
    <row r="145" spans="2:43">
      <c r="B145" s="116"/>
      <c r="C145" s="35">
        <f t="shared" si="34"/>
        <v>9</v>
      </c>
      <c r="D145" s="109">
        <f t="shared" si="41"/>
        <v>0</v>
      </c>
      <c r="E145" s="109">
        <f t="shared" si="41"/>
        <v>0</v>
      </c>
      <c r="F145" s="109">
        <f t="shared" si="41"/>
        <v>0</v>
      </c>
      <c r="G145" s="109">
        <f t="shared" si="41"/>
        <v>0</v>
      </c>
      <c r="H145" s="109">
        <f t="shared" si="41"/>
        <v>0</v>
      </c>
      <c r="I145" s="109">
        <f t="shared" si="41"/>
        <v>0</v>
      </c>
      <c r="J145" s="109">
        <f t="shared" si="41"/>
        <v>0</v>
      </c>
      <c r="K145" s="109">
        <f t="shared" si="41"/>
        <v>0</v>
      </c>
      <c r="L145" s="109">
        <f t="shared" si="41"/>
        <v>0</v>
      </c>
      <c r="M145" s="109">
        <f t="shared" si="41"/>
        <v>0</v>
      </c>
      <c r="N145" s="109">
        <f t="shared" si="41"/>
        <v>0</v>
      </c>
      <c r="O145" s="109">
        <f t="shared" si="41"/>
        <v>0</v>
      </c>
      <c r="P145" s="109">
        <f t="shared" si="41"/>
        <v>0</v>
      </c>
      <c r="Q145" s="109">
        <f t="shared" si="41"/>
        <v>0</v>
      </c>
      <c r="R145" s="109">
        <f t="shared" si="41"/>
        <v>0</v>
      </c>
      <c r="S145" s="109">
        <f t="shared" si="41"/>
        <v>0</v>
      </c>
      <c r="T145" s="109">
        <f t="shared" si="41"/>
        <v>0</v>
      </c>
      <c r="U145" s="109">
        <f t="shared" si="41"/>
        <v>0</v>
      </c>
      <c r="V145" s="109">
        <f t="shared" si="41"/>
        <v>0</v>
      </c>
      <c r="W145" s="109">
        <f t="shared" si="41"/>
        <v>0</v>
      </c>
      <c r="X145" s="109">
        <f t="shared" si="41"/>
        <v>0</v>
      </c>
      <c r="Y145" s="109">
        <f t="shared" si="41"/>
        <v>1</v>
      </c>
      <c r="Z145" s="109">
        <f t="shared" si="41"/>
        <v>0</v>
      </c>
      <c r="AA145" s="109">
        <f t="shared" si="41"/>
        <v>0</v>
      </c>
      <c r="AB145" s="109">
        <f t="shared" si="41"/>
        <v>1</v>
      </c>
      <c r="AC145" s="109">
        <f t="shared" si="41"/>
        <v>1</v>
      </c>
      <c r="AD145" s="109">
        <f t="shared" si="41"/>
        <v>1</v>
      </c>
      <c r="AE145" s="109">
        <f t="shared" si="41"/>
        <v>1</v>
      </c>
      <c r="AF145" s="109">
        <f t="shared" si="41"/>
        <v>1</v>
      </c>
      <c r="AG145" s="109">
        <f t="shared" si="41"/>
        <v>1</v>
      </c>
      <c r="AH145" s="109">
        <f t="shared" si="41"/>
        <v>1</v>
      </c>
      <c r="AI145" s="109">
        <f t="shared" si="41"/>
        <v>1</v>
      </c>
      <c r="AJ145" s="35" t="str">
        <f t="shared" si="32"/>
        <v>TT_ON</v>
      </c>
      <c r="AK145" s="48"/>
      <c r="AL145" s="48" t="str">
        <f t="shared" si="35"/>
        <v>FF</v>
      </c>
      <c r="AM145" s="48" t="str">
        <f t="shared" si="36"/>
        <v>04</v>
      </c>
      <c r="AN145" s="48" t="str">
        <f t="shared" si="37"/>
        <v>00</v>
      </c>
      <c r="AO145" s="48" t="str">
        <f t="shared" si="38"/>
        <v>00</v>
      </c>
      <c r="AQ145" t="str">
        <f t="shared" si="33"/>
        <v xml:space="preserve">    (U4)0x000004FFU,                                                           /* 09 TT_ON                                           */</v>
      </c>
    </row>
    <row r="146" spans="2:43">
      <c r="B146" s="116"/>
      <c r="C146" s="35">
        <f t="shared" si="34"/>
        <v>10</v>
      </c>
      <c r="D146" s="109">
        <f t="shared" si="41"/>
        <v>0</v>
      </c>
      <c r="E146" s="109">
        <f t="shared" si="41"/>
        <v>0</v>
      </c>
      <c r="F146" s="109">
        <f t="shared" si="41"/>
        <v>0</v>
      </c>
      <c r="G146" s="109">
        <f t="shared" si="41"/>
        <v>0</v>
      </c>
      <c r="H146" s="109">
        <f t="shared" si="41"/>
        <v>0</v>
      </c>
      <c r="I146" s="109">
        <f t="shared" si="41"/>
        <v>0</v>
      </c>
      <c r="J146" s="109">
        <f t="shared" si="41"/>
        <v>0</v>
      </c>
      <c r="K146" s="109">
        <f t="shared" si="41"/>
        <v>0</v>
      </c>
      <c r="L146" s="109">
        <f t="shared" si="41"/>
        <v>0</v>
      </c>
      <c r="M146" s="109">
        <f t="shared" si="41"/>
        <v>0</v>
      </c>
      <c r="N146" s="109">
        <f t="shared" si="41"/>
        <v>0</v>
      </c>
      <c r="O146" s="109">
        <f t="shared" si="41"/>
        <v>0</v>
      </c>
      <c r="P146" s="109">
        <f t="shared" si="41"/>
        <v>0</v>
      </c>
      <c r="Q146" s="109">
        <f t="shared" si="41"/>
        <v>0</v>
      </c>
      <c r="R146" s="109">
        <f t="shared" si="41"/>
        <v>0</v>
      </c>
      <c r="S146" s="109">
        <f t="shared" si="41"/>
        <v>0</v>
      </c>
      <c r="T146" s="109">
        <f t="shared" si="41"/>
        <v>0</v>
      </c>
      <c r="U146" s="109">
        <f t="shared" si="41"/>
        <v>0</v>
      </c>
      <c r="V146" s="109">
        <f t="shared" si="41"/>
        <v>0</v>
      </c>
      <c r="W146" s="109">
        <f t="shared" si="41"/>
        <v>0</v>
      </c>
      <c r="X146" s="109">
        <f t="shared" si="41"/>
        <v>0</v>
      </c>
      <c r="Y146" s="109">
        <f t="shared" si="41"/>
        <v>1</v>
      </c>
      <c r="Z146" s="109">
        <f t="shared" si="41"/>
        <v>0</v>
      </c>
      <c r="AA146" s="109">
        <f t="shared" si="41"/>
        <v>1</v>
      </c>
      <c r="AB146" s="109">
        <f t="shared" si="41"/>
        <v>1</v>
      </c>
      <c r="AC146" s="109">
        <f t="shared" si="41"/>
        <v>1</v>
      </c>
      <c r="AD146" s="109">
        <f t="shared" si="41"/>
        <v>1</v>
      </c>
      <c r="AE146" s="109">
        <f t="shared" si="41"/>
        <v>1</v>
      </c>
      <c r="AF146" s="109">
        <f t="shared" si="41"/>
        <v>1</v>
      </c>
      <c r="AG146" s="109">
        <f t="shared" si="41"/>
        <v>1</v>
      </c>
      <c r="AH146" s="109">
        <f t="shared" si="41"/>
        <v>1</v>
      </c>
      <c r="AI146" s="109">
        <f t="shared" si="41"/>
        <v>1</v>
      </c>
      <c r="AJ146" s="35" t="str">
        <f t="shared" si="32"/>
        <v>WRN_ON</v>
      </c>
      <c r="AK146" s="48"/>
      <c r="AL146" s="48" t="str">
        <f t="shared" si="35"/>
        <v>FF</v>
      </c>
      <c r="AM146" s="48" t="str">
        <f t="shared" si="36"/>
        <v>05</v>
      </c>
      <c r="AN146" s="48" t="str">
        <f t="shared" si="37"/>
        <v>00</v>
      </c>
      <c r="AO146" s="48" t="str">
        <f t="shared" si="38"/>
        <v>00</v>
      </c>
      <c r="AQ146" t="str">
        <f t="shared" si="33"/>
        <v xml:space="preserve">    (U4)0x000005FFU,                                                           /* 10 WRN_ON                                          */</v>
      </c>
    </row>
    <row r="147" spans="2:43">
      <c r="B147" s="116"/>
      <c r="C147" s="35">
        <f t="shared" si="34"/>
        <v>11</v>
      </c>
      <c r="D147" s="109">
        <f t="shared" si="41"/>
        <v>0</v>
      </c>
      <c r="E147" s="109">
        <f t="shared" si="41"/>
        <v>0</v>
      </c>
      <c r="F147" s="109">
        <f t="shared" si="41"/>
        <v>0</v>
      </c>
      <c r="G147" s="109">
        <f t="shared" si="41"/>
        <v>0</v>
      </c>
      <c r="H147" s="109">
        <f t="shared" si="41"/>
        <v>0</v>
      </c>
      <c r="I147" s="109">
        <f t="shared" si="41"/>
        <v>0</v>
      </c>
      <c r="J147" s="109">
        <f t="shared" si="41"/>
        <v>0</v>
      </c>
      <c r="K147" s="109">
        <f t="shared" si="41"/>
        <v>0</v>
      </c>
      <c r="L147" s="109">
        <f t="shared" si="41"/>
        <v>0</v>
      </c>
      <c r="M147" s="109">
        <f t="shared" si="41"/>
        <v>0</v>
      </c>
      <c r="N147" s="109">
        <f t="shared" si="41"/>
        <v>0</v>
      </c>
      <c r="O147" s="109">
        <f t="shared" si="41"/>
        <v>0</v>
      </c>
      <c r="P147" s="109">
        <f t="shared" si="41"/>
        <v>0</v>
      </c>
      <c r="Q147" s="109">
        <f t="shared" si="41"/>
        <v>0</v>
      </c>
      <c r="R147" s="109">
        <f t="shared" si="41"/>
        <v>0</v>
      </c>
      <c r="S147" s="109">
        <f t="shared" si="41"/>
        <v>0</v>
      </c>
      <c r="T147" s="109">
        <f t="shared" si="41"/>
        <v>0</v>
      </c>
      <c r="U147" s="109">
        <f t="shared" si="41"/>
        <v>0</v>
      </c>
      <c r="V147" s="109">
        <f t="shared" si="41"/>
        <v>0</v>
      </c>
      <c r="W147" s="109">
        <f t="shared" si="41"/>
        <v>0</v>
      </c>
      <c r="X147" s="109">
        <f t="shared" si="41"/>
        <v>0</v>
      </c>
      <c r="Y147" s="109">
        <f t="shared" si="41"/>
        <v>1</v>
      </c>
      <c r="Z147" s="109">
        <f t="shared" si="41"/>
        <v>0</v>
      </c>
      <c r="AA147" s="109">
        <f t="shared" si="41"/>
        <v>1</v>
      </c>
      <c r="AB147" s="109">
        <f t="shared" si="41"/>
        <v>1</v>
      </c>
      <c r="AC147" s="109">
        <f t="shared" si="41"/>
        <v>1</v>
      </c>
      <c r="AD147" s="109">
        <f t="shared" si="41"/>
        <v>1</v>
      </c>
      <c r="AE147" s="109">
        <f t="shared" si="41"/>
        <v>0</v>
      </c>
      <c r="AF147" s="109">
        <f t="shared" si="41"/>
        <v>1</v>
      </c>
      <c r="AG147" s="109">
        <f t="shared" si="41"/>
        <v>1</v>
      </c>
      <c r="AH147" s="109">
        <f t="shared" si="41"/>
        <v>1</v>
      </c>
      <c r="AI147" s="109">
        <f t="shared" si="41"/>
        <v>1</v>
      </c>
      <c r="AJ147" s="35" t="str">
        <f t="shared" si="32"/>
        <v>WRN_FLSH</v>
      </c>
      <c r="AK147" s="48"/>
      <c r="AL147" s="48" t="str">
        <f t="shared" si="35"/>
        <v>EF</v>
      </c>
      <c r="AM147" s="48" t="str">
        <f t="shared" si="36"/>
        <v>05</v>
      </c>
      <c r="AN147" s="48" t="str">
        <f t="shared" si="37"/>
        <v>00</v>
      </c>
      <c r="AO147" s="48" t="str">
        <f t="shared" si="38"/>
        <v>00</v>
      </c>
      <c r="AQ147" t="str">
        <f t="shared" si="33"/>
        <v xml:space="preserve">    (U4)0x000005EFU,                                                           /* 11 WRN_FLSH                                        */</v>
      </c>
    </row>
    <row r="148" spans="2:43">
      <c r="B148" s="116"/>
      <c r="C148" s="35">
        <f t="shared" si="34"/>
        <v>12</v>
      </c>
      <c r="D148" s="109">
        <f t="shared" si="41"/>
        <v>0</v>
      </c>
      <c r="E148" s="109">
        <f t="shared" si="41"/>
        <v>0</v>
      </c>
      <c r="F148" s="109">
        <f t="shared" si="41"/>
        <v>0</v>
      </c>
      <c r="G148" s="109">
        <f t="shared" si="41"/>
        <v>0</v>
      </c>
      <c r="H148" s="109">
        <f t="shared" si="41"/>
        <v>0</v>
      </c>
      <c r="I148" s="109">
        <f t="shared" si="41"/>
        <v>0</v>
      </c>
      <c r="J148" s="109">
        <f t="shared" si="41"/>
        <v>0</v>
      </c>
      <c r="K148" s="109">
        <f t="shared" si="41"/>
        <v>0</v>
      </c>
      <c r="L148" s="109">
        <f t="shared" si="41"/>
        <v>0</v>
      </c>
      <c r="M148" s="109">
        <f t="shared" si="41"/>
        <v>0</v>
      </c>
      <c r="N148" s="109">
        <f t="shared" si="41"/>
        <v>0</v>
      </c>
      <c r="O148" s="109">
        <f t="shared" si="41"/>
        <v>0</v>
      </c>
      <c r="P148" s="109">
        <f t="shared" si="41"/>
        <v>0</v>
      </c>
      <c r="Q148" s="109">
        <f t="shared" si="41"/>
        <v>0</v>
      </c>
      <c r="R148" s="109">
        <f t="shared" si="41"/>
        <v>0</v>
      </c>
      <c r="S148" s="109">
        <f t="shared" si="41"/>
        <v>0</v>
      </c>
      <c r="T148" s="109">
        <f t="shared" si="41"/>
        <v>0</v>
      </c>
      <c r="U148" s="109">
        <f t="shared" si="41"/>
        <v>0</v>
      </c>
      <c r="V148" s="109">
        <f t="shared" si="41"/>
        <v>0</v>
      </c>
      <c r="W148" s="109">
        <f t="shared" si="41"/>
        <v>0</v>
      </c>
      <c r="X148" s="109">
        <f t="shared" si="41"/>
        <v>0</v>
      </c>
      <c r="Y148" s="109">
        <f t="shared" si="41"/>
        <v>1</v>
      </c>
      <c r="Z148" s="109">
        <f t="shared" si="41"/>
        <v>0</v>
      </c>
      <c r="AA148" s="109">
        <f t="shared" si="41"/>
        <v>1</v>
      </c>
      <c r="AB148" s="109">
        <f t="shared" si="41"/>
        <v>1</v>
      </c>
      <c r="AC148" s="109">
        <f t="shared" si="41"/>
        <v>1</v>
      </c>
      <c r="AD148" s="109">
        <f t="shared" si="41"/>
        <v>1</v>
      </c>
      <c r="AE148" s="109">
        <f t="shared" si="41"/>
        <v>1</v>
      </c>
      <c r="AF148" s="109">
        <f t="shared" si="41"/>
        <v>1</v>
      </c>
      <c r="AG148" s="109">
        <f t="shared" si="41"/>
        <v>1</v>
      </c>
      <c r="AH148" s="109">
        <f t="shared" si="41"/>
        <v>1</v>
      </c>
      <c r="AI148" s="109">
        <f t="shared" si="41"/>
        <v>1</v>
      </c>
      <c r="AJ148" s="35" t="str">
        <f t="shared" si="32"/>
        <v>WRN_OFF</v>
      </c>
      <c r="AK148" s="48"/>
      <c r="AL148" s="48" t="str">
        <f t="shared" si="35"/>
        <v>FF</v>
      </c>
      <c r="AM148" s="48" t="str">
        <f t="shared" si="36"/>
        <v>05</v>
      </c>
      <c r="AN148" s="48" t="str">
        <f t="shared" si="37"/>
        <v>00</v>
      </c>
      <c r="AO148" s="48" t="str">
        <f t="shared" si="38"/>
        <v>00</v>
      </c>
      <c r="AQ148" t="str">
        <f t="shared" si="33"/>
        <v xml:space="preserve">    (U4)0x000005FFU,                                                           /* 12 WRN_OFF                                         */</v>
      </c>
    </row>
    <row r="149" spans="2:43">
      <c r="B149" s="116"/>
      <c r="C149" s="35">
        <f t="shared" si="34"/>
        <v>13</v>
      </c>
      <c r="D149" s="109">
        <f t="shared" si="41"/>
        <v>0</v>
      </c>
      <c r="E149" s="109">
        <f t="shared" si="41"/>
        <v>0</v>
      </c>
      <c r="F149" s="109">
        <f t="shared" si="41"/>
        <v>0</v>
      </c>
      <c r="G149" s="109">
        <f t="shared" si="41"/>
        <v>0</v>
      </c>
      <c r="H149" s="109">
        <f t="shared" si="41"/>
        <v>0</v>
      </c>
      <c r="I149" s="109">
        <f t="shared" si="41"/>
        <v>0</v>
      </c>
      <c r="J149" s="109">
        <f t="shared" si="41"/>
        <v>0</v>
      </c>
      <c r="K149" s="109">
        <f t="shared" si="41"/>
        <v>0</v>
      </c>
      <c r="L149" s="109">
        <f t="shared" si="41"/>
        <v>0</v>
      </c>
      <c r="M149" s="109">
        <f t="shared" si="41"/>
        <v>0</v>
      </c>
      <c r="N149" s="109">
        <f t="shared" si="41"/>
        <v>0</v>
      </c>
      <c r="O149" s="109">
        <f t="shared" si="41"/>
        <v>0</v>
      </c>
      <c r="P149" s="109">
        <f t="shared" si="41"/>
        <v>0</v>
      </c>
      <c r="Q149" s="109">
        <f t="shared" si="41"/>
        <v>0</v>
      </c>
      <c r="R149" s="109">
        <f t="shared" si="41"/>
        <v>0</v>
      </c>
      <c r="S149" s="109">
        <f t="shared" si="41"/>
        <v>0</v>
      </c>
      <c r="T149" s="109">
        <f t="shared" si="41"/>
        <v>0</v>
      </c>
      <c r="U149" s="109">
        <f t="shared" si="41"/>
        <v>0</v>
      </c>
      <c r="V149" s="109">
        <f t="shared" si="41"/>
        <v>0</v>
      </c>
      <c r="W149" s="109">
        <f t="shared" si="41"/>
        <v>0</v>
      </c>
      <c r="X149" s="109">
        <f t="shared" si="41"/>
        <v>0</v>
      </c>
      <c r="Y149" s="109">
        <f t="shared" si="41"/>
        <v>1</v>
      </c>
      <c r="Z149" s="109">
        <f t="shared" si="41"/>
        <v>0</v>
      </c>
      <c r="AA149" s="109">
        <f t="shared" si="41"/>
        <v>1</v>
      </c>
      <c r="AB149" s="109">
        <f t="shared" si="41"/>
        <v>1</v>
      </c>
      <c r="AC149" s="109">
        <f t="shared" si="41"/>
        <v>1</v>
      </c>
      <c r="AD149" s="109">
        <f t="shared" si="41"/>
        <v>1</v>
      </c>
      <c r="AE149" s="109">
        <f t="shared" si="41"/>
        <v>0</v>
      </c>
      <c r="AF149" s="109">
        <f t="shared" si="41"/>
        <v>1</v>
      </c>
      <c r="AG149" s="109">
        <f t="shared" si="41"/>
        <v>0</v>
      </c>
      <c r="AH149" s="109">
        <f t="shared" si="41"/>
        <v>0</v>
      </c>
      <c r="AI149" s="109">
        <f t="shared" si="41"/>
        <v>0</v>
      </c>
      <c r="AJ149" s="35" t="str">
        <f t="shared" si="32"/>
        <v>WRN_FLSH</v>
      </c>
      <c r="AK149" s="48"/>
      <c r="AL149" s="48" t="str">
        <f t="shared" si="35"/>
        <v>E8</v>
      </c>
      <c r="AM149" s="48" t="str">
        <f t="shared" si="36"/>
        <v>05</v>
      </c>
      <c r="AN149" s="48" t="str">
        <f t="shared" si="37"/>
        <v>00</v>
      </c>
      <c r="AO149" s="48" t="str">
        <f t="shared" si="38"/>
        <v>00</v>
      </c>
      <c r="AQ149" t="str">
        <f t="shared" si="33"/>
        <v xml:space="preserve">    (U4)0x000005E8U,                                                           /* 13 WRN_FLSH                                        */</v>
      </c>
    </row>
    <row r="150" spans="2:43">
      <c r="B150" s="116"/>
      <c r="C150" s="35">
        <f t="shared" si="34"/>
        <v>14</v>
      </c>
      <c r="D150" s="109">
        <f t="shared" si="41"/>
        <v>0</v>
      </c>
      <c r="E150" s="109">
        <f t="shared" si="41"/>
        <v>0</v>
      </c>
      <c r="F150" s="109">
        <f t="shared" si="41"/>
        <v>0</v>
      </c>
      <c r="G150" s="109">
        <f t="shared" si="41"/>
        <v>0</v>
      </c>
      <c r="H150" s="109">
        <f t="shared" si="41"/>
        <v>0</v>
      </c>
      <c r="I150" s="109">
        <f t="shared" si="41"/>
        <v>0</v>
      </c>
      <c r="J150" s="109">
        <f t="shared" si="41"/>
        <v>0</v>
      </c>
      <c r="K150" s="109">
        <f t="shared" si="41"/>
        <v>0</v>
      </c>
      <c r="L150" s="109">
        <f t="shared" si="41"/>
        <v>0</v>
      </c>
      <c r="M150" s="109">
        <f t="shared" si="41"/>
        <v>0</v>
      </c>
      <c r="N150" s="109">
        <f t="shared" si="41"/>
        <v>0</v>
      </c>
      <c r="O150" s="109">
        <f t="shared" si="41"/>
        <v>0</v>
      </c>
      <c r="P150" s="109">
        <f t="shared" si="41"/>
        <v>0</v>
      </c>
      <c r="Q150" s="109">
        <f t="shared" si="41"/>
        <v>0</v>
      </c>
      <c r="R150" s="109">
        <f t="shared" si="41"/>
        <v>0</v>
      </c>
      <c r="S150" s="109">
        <f t="shared" si="41"/>
        <v>0</v>
      </c>
      <c r="T150" s="109">
        <f t="shared" si="41"/>
        <v>0</v>
      </c>
      <c r="U150" s="109">
        <f t="shared" si="41"/>
        <v>0</v>
      </c>
      <c r="V150" s="109">
        <f t="shared" si="41"/>
        <v>0</v>
      </c>
      <c r="W150" s="109">
        <f t="shared" si="41"/>
        <v>0</v>
      </c>
      <c r="X150" s="109">
        <f t="shared" si="41"/>
        <v>0</v>
      </c>
      <c r="Y150" s="109">
        <f t="shared" si="41"/>
        <v>1</v>
      </c>
      <c r="Z150" s="109">
        <f t="shared" si="41"/>
        <v>0</v>
      </c>
      <c r="AA150" s="109">
        <f t="shared" si="41"/>
        <v>1</v>
      </c>
      <c r="AB150" s="109">
        <f t="shared" si="41"/>
        <v>1</v>
      </c>
      <c r="AC150" s="109">
        <f t="shared" si="41"/>
        <v>1</v>
      </c>
      <c r="AD150" s="109">
        <f t="shared" si="41"/>
        <v>1</v>
      </c>
      <c r="AE150" s="109">
        <f t="shared" si="41"/>
        <v>1</v>
      </c>
      <c r="AF150" s="109">
        <f t="shared" si="41"/>
        <v>1</v>
      </c>
      <c r="AG150" s="109">
        <f t="shared" si="41"/>
        <v>1</v>
      </c>
      <c r="AH150" s="109">
        <f t="shared" si="41"/>
        <v>0</v>
      </c>
      <c r="AI150" s="109">
        <f t="shared" si="41"/>
        <v>1</v>
      </c>
      <c r="AJ150" s="35" t="str">
        <f t="shared" si="32"/>
        <v>WRN_OFF</v>
      </c>
      <c r="AK150" s="48"/>
      <c r="AL150" s="48" t="str">
        <f t="shared" si="35"/>
        <v>FD</v>
      </c>
      <c r="AM150" s="48" t="str">
        <f t="shared" si="36"/>
        <v>05</v>
      </c>
      <c r="AN150" s="48" t="str">
        <f t="shared" si="37"/>
        <v>00</v>
      </c>
      <c r="AO150" s="48" t="str">
        <f t="shared" si="38"/>
        <v>00</v>
      </c>
      <c r="AQ150" t="str">
        <f t="shared" si="33"/>
        <v xml:space="preserve">    (U4)0x000005FDU,                                                           /* 14 WRN_OFF                                         */</v>
      </c>
    </row>
    <row r="151" spans="2:43">
      <c r="B151" s="116"/>
      <c r="C151" s="35">
        <f t="shared" si="34"/>
        <v>15</v>
      </c>
      <c r="D151" s="109">
        <f t="shared" si="41"/>
        <v>0</v>
      </c>
      <c r="E151" s="109">
        <f t="shared" si="41"/>
        <v>0</v>
      </c>
      <c r="F151" s="109">
        <f t="shared" si="41"/>
        <v>0</v>
      </c>
      <c r="G151" s="109">
        <f t="shared" si="41"/>
        <v>0</v>
      </c>
      <c r="H151" s="109">
        <f t="shared" si="41"/>
        <v>0</v>
      </c>
      <c r="I151" s="109">
        <f t="shared" si="41"/>
        <v>0</v>
      </c>
      <c r="J151" s="109">
        <f t="shared" si="41"/>
        <v>0</v>
      </c>
      <c r="K151" s="109">
        <f t="shared" si="41"/>
        <v>0</v>
      </c>
      <c r="L151" s="109">
        <f t="shared" si="41"/>
        <v>0</v>
      </c>
      <c r="M151" s="109">
        <f t="shared" si="41"/>
        <v>0</v>
      </c>
      <c r="N151" s="109">
        <f t="shared" si="41"/>
        <v>0</v>
      </c>
      <c r="O151" s="109">
        <f t="shared" si="41"/>
        <v>0</v>
      </c>
      <c r="P151" s="109">
        <f t="shared" si="41"/>
        <v>0</v>
      </c>
      <c r="Q151" s="109">
        <f t="shared" si="41"/>
        <v>0</v>
      </c>
      <c r="R151" s="109">
        <f t="shared" si="41"/>
        <v>0</v>
      </c>
      <c r="S151" s="109">
        <f t="shared" si="41"/>
        <v>0</v>
      </c>
      <c r="T151" s="109">
        <f t="shared" si="41"/>
        <v>0</v>
      </c>
      <c r="U151" s="109">
        <f t="shared" si="41"/>
        <v>0</v>
      </c>
      <c r="V151" s="109">
        <f t="shared" si="41"/>
        <v>0</v>
      </c>
      <c r="W151" s="109">
        <f t="shared" si="41"/>
        <v>0</v>
      </c>
      <c r="X151" s="109">
        <f t="shared" si="41"/>
        <v>0</v>
      </c>
      <c r="Y151" s="109">
        <f t="shared" si="41"/>
        <v>1</v>
      </c>
      <c r="Z151" s="109">
        <f t="shared" si="41"/>
        <v>1</v>
      </c>
      <c r="AA151" s="109">
        <f t="shared" si="41"/>
        <v>1</v>
      </c>
      <c r="AB151" s="109">
        <f t="shared" si="41"/>
        <v>0</v>
      </c>
      <c r="AC151" s="109">
        <f t="shared" si="41"/>
        <v>0</v>
      </c>
      <c r="AD151" s="109">
        <f t="shared" si="41"/>
        <v>0</v>
      </c>
      <c r="AE151" s="109">
        <f t="shared" si="41"/>
        <v>0</v>
      </c>
      <c r="AF151" s="109">
        <f t="shared" si="41"/>
        <v>0</v>
      </c>
      <c r="AG151" s="109">
        <f t="shared" si="41"/>
        <v>0</v>
      </c>
      <c r="AH151" s="109">
        <f t="shared" si="41"/>
        <v>0</v>
      </c>
      <c r="AI151" s="109">
        <f t="shared" ref="AI151" si="42">IF(OR(AI21=0,AI21=1),1,0)</f>
        <v>0</v>
      </c>
      <c r="AJ151" s="35" t="str">
        <f t="shared" si="32"/>
        <v>TT_ON</v>
      </c>
      <c r="AK151" s="48"/>
      <c r="AL151" s="48" t="str">
        <f t="shared" si="35"/>
        <v>00</v>
      </c>
      <c r="AM151" s="48" t="str">
        <f t="shared" si="36"/>
        <v>07</v>
      </c>
      <c r="AN151" s="48" t="str">
        <f t="shared" si="37"/>
        <v>00</v>
      </c>
      <c r="AO151" s="48" t="str">
        <f t="shared" si="38"/>
        <v>00</v>
      </c>
      <c r="AQ151" t="str">
        <f t="shared" si="33"/>
        <v xml:space="preserve">    (U4)0x00000700U,                                                           /* 15 TT_ON                                           */</v>
      </c>
    </row>
    <row r="152" spans="2:43">
      <c r="B152" s="116"/>
      <c r="C152" s="35">
        <f t="shared" si="34"/>
        <v>16</v>
      </c>
      <c r="D152" s="109">
        <f t="shared" ref="D152:AI159" si="43">IF(OR(D22=0,D22=1),1,0)</f>
        <v>0</v>
      </c>
      <c r="E152" s="109">
        <f t="shared" si="43"/>
        <v>0</v>
      </c>
      <c r="F152" s="109">
        <f t="shared" si="43"/>
        <v>0</v>
      </c>
      <c r="G152" s="109">
        <f t="shared" si="43"/>
        <v>0</v>
      </c>
      <c r="H152" s="109">
        <f t="shared" si="43"/>
        <v>0</v>
      </c>
      <c r="I152" s="109">
        <f t="shared" si="43"/>
        <v>0</v>
      </c>
      <c r="J152" s="109">
        <f t="shared" si="43"/>
        <v>0</v>
      </c>
      <c r="K152" s="109">
        <f t="shared" si="43"/>
        <v>0</v>
      </c>
      <c r="L152" s="109">
        <f t="shared" si="43"/>
        <v>0</v>
      </c>
      <c r="M152" s="109">
        <f t="shared" si="43"/>
        <v>0</v>
      </c>
      <c r="N152" s="109">
        <f t="shared" si="43"/>
        <v>0</v>
      </c>
      <c r="O152" s="109">
        <f t="shared" si="43"/>
        <v>0</v>
      </c>
      <c r="P152" s="109">
        <f t="shared" si="43"/>
        <v>0</v>
      </c>
      <c r="Q152" s="109">
        <f t="shared" si="43"/>
        <v>0</v>
      </c>
      <c r="R152" s="109">
        <f t="shared" si="43"/>
        <v>0</v>
      </c>
      <c r="S152" s="109">
        <f t="shared" si="43"/>
        <v>0</v>
      </c>
      <c r="T152" s="109">
        <f t="shared" si="43"/>
        <v>0</v>
      </c>
      <c r="U152" s="109">
        <f t="shared" si="43"/>
        <v>0</v>
      </c>
      <c r="V152" s="109">
        <f t="shared" si="43"/>
        <v>0</v>
      </c>
      <c r="W152" s="109">
        <f t="shared" si="43"/>
        <v>0</v>
      </c>
      <c r="X152" s="109">
        <f t="shared" si="43"/>
        <v>0</v>
      </c>
      <c r="Y152" s="109">
        <f t="shared" si="43"/>
        <v>1</v>
      </c>
      <c r="Z152" s="109">
        <f t="shared" si="43"/>
        <v>1</v>
      </c>
      <c r="AA152" s="109">
        <f t="shared" si="43"/>
        <v>1</v>
      </c>
      <c r="AB152" s="109">
        <f t="shared" si="43"/>
        <v>1</v>
      </c>
      <c r="AC152" s="109">
        <f t="shared" si="43"/>
        <v>0</v>
      </c>
      <c r="AD152" s="109">
        <f t="shared" si="43"/>
        <v>0</v>
      </c>
      <c r="AE152" s="109">
        <f t="shared" si="43"/>
        <v>0</v>
      </c>
      <c r="AF152" s="109">
        <f t="shared" si="43"/>
        <v>0</v>
      </c>
      <c r="AG152" s="109">
        <f t="shared" si="43"/>
        <v>0</v>
      </c>
      <c r="AH152" s="109">
        <f t="shared" si="43"/>
        <v>0</v>
      </c>
      <c r="AI152" s="109">
        <f t="shared" si="43"/>
        <v>0</v>
      </c>
      <c r="AJ152" s="35" t="str">
        <f t="shared" si="32"/>
        <v>TT_ON</v>
      </c>
      <c r="AK152" s="48"/>
      <c r="AL152" s="48" t="str">
        <f t="shared" si="35"/>
        <v>80</v>
      </c>
      <c r="AM152" s="48" t="str">
        <f t="shared" si="36"/>
        <v>07</v>
      </c>
      <c r="AN152" s="48" t="str">
        <f t="shared" si="37"/>
        <v>00</v>
      </c>
      <c r="AO152" s="48" t="str">
        <f t="shared" si="38"/>
        <v>00</v>
      </c>
      <c r="AQ152" t="str">
        <f t="shared" si="33"/>
        <v xml:space="preserve">    (U4)0x00000780U,                                                           /* 16 TT_ON                                           */</v>
      </c>
    </row>
    <row r="153" spans="2:43">
      <c r="B153" s="116"/>
      <c r="C153" s="35">
        <f t="shared" si="34"/>
        <v>17</v>
      </c>
      <c r="D153" s="109">
        <f t="shared" si="43"/>
        <v>0</v>
      </c>
      <c r="E153" s="109">
        <f t="shared" si="43"/>
        <v>0</v>
      </c>
      <c r="F153" s="109">
        <f t="shared" si="43"/>
        <v>0</v>
      </c>
      <c r="G153" s="109">
        <f t="shared" si="43"/>
        <v>0</v>
      </c>
      <c r="H153" s="109">
        <f t="shared" si="43"/>
        <v>0</v>
      </c>
      <c r="I153" s="109">
        <f t="shared" si="43"/>
        <v>0</v>
      </c>
      <c r="J153" s="109">
        <f t="shared" si="43"/>
        <v>0</v>
      </c>
      <c r="K153" s="109">
        <f t="shared" si="43"/>
        <v>0</v>
      </c>
      <c r="L153" s="109">
        <f t="shared" si="43"/>
        <v>0</v>
      </c>
      <c r="M153" s="109">
        <f t="shared" si="43"/>
        <v>0</v>
      </c>
      <c r="N153" s="109">
        <f t="shared" si="43"/>
        <v>0</v>
      </c>
      <c r="O153" s="109">
        <f t="shared" si="43"/>
        <v>0</v>
      </c>
      <c r="P153" s="109">
        <f t="shared" si="43"/>
        <v>0</v>
      </c>
      <c r="Q153" s="109">
        <f t="shared" si="43"/>
        <v>0</v>
      </c>
      <c r="R153" s="109">
        <f t="shared" si="43"/>
        <v>0</v>
      </c>
      <c r="S153" s="109">
        <f t="shared" si="43"/>
        <v>0</v>
      </c>
      <c r="T153" s="109">
        <f t="shared" si="43"/>
        <v>0</v>
      </c>
      <c r="U153" s="109">
        <f t="shared" si="43"/>
        <v>0</v>
      </c>
      <c r="V153" s="109">
        <f t="shared" si="43"/>
        <v>0</v>
      </c>
      <c r="W153" s="109">
        <f t="shared" si="43"/>
        <v>0</v>
      </c>
      <c r="X153" s="109">
        <f t="shared" si="43"/>
        <v>0</v>
      </c>
      <c r="Y153" s="109">
        <f t="shared" si="43"/>
        <v>1</v>
      </c>
      <c r="Z153" s="109">
        <f t="shared" si="43"/>
        <v>1</v>
      </c>
      <c r="AA153" s="109">
        <f t="shared" si="43"/>
        <v>1</v>
      </c>
      <c r="AB153" s="109">
        <f t="shared" si="43"/>
        <v>1</v>
      </c>
      <c r="AC153" s="109">
        <f t="shared" si="43"/>
        <v>1</v>
      </c>
      <c r="AD153" s="109">
        <f t="shared" si="43"/>
        <v>0</v>
      </c>
      <c r="AE153" s="109">
        <f t="shared" si="43"/>
        <v>0</v>
      </c>
      <c r="AF153" s="109">
        <f t="shared" si="43"/>
        <v>0</v>
      </c>
      <c r="AG153" s="109">
        <f t="shared" si="43"/>
        <v>1</v>
      </c>
      <c r="AH153" s="109">
        <f t="shared" si="43"/>
        <v>1</v>
      </c>
      <c r="AI153" s="109">
        <f t="shared" si="43"/>
        <v>1</v>
      </c>
      <c r="AJ153" s="35" t="str">
        <f t="shared" si="32"/>
        <v>TT_ON</v>
      </c>
      <c r="AK153" s="48"/>
      <c r="AL153" s="48" t="str">
        <f t="shared" si="35"/>
        <v>C7</v>
      </c>
      <c r="AM153" s="48" t="str">
        <f t="shared" si="36"/>
        <v>07</v>
      </c>
      <c r="AN153" s="48" t="str">
        <f t="shared" si="37"/>
        <v>00</v>
      </c>
      <c r="AO153" s="48" t="str">
        <f t="shared" si="38"/>
        <v>00</v>
      </c>
      <c r="AQ153" t="str">
        <f t="shared" si="33"/>
        <v xml:space="preserve">    (U4)0x000007C7U,                                                           /* 17 TT_ON                                           */</v>
      </c>
    </row>
    <row r="154" spans="2:43">
      <c r="B154" s="116"/>
      <c r="C154" s="35">
        <f t="shared" si="34"/>
        <v>18</v>
      </c>
      <c r="D154" s="109">
        <f t="shared" si="43"/>
        <v>0</v>
      </c>
      <c r="E154" s="109">
        <f t="shared" si="43"/>
        <v>0</v>
      </c>
      <c r="F154" s="109">
        <f t="shared" si="43"/>
        <v>0</v>
      </c>
      <c r="G154" s="109">
        <f t="shared" si="43"/>
        <v>0</v>
      </c>
      <c r="H154" s="109">
        <f t="shared" si="43"/>
        <v>0</v>
      </c>
      <c r="I154" s="109">
        <f t="shared" si="43"/>
        <v>0</v>
      </c>
      <c r="J154" s="109">
        <f t="shared" si="43"/>
        <v>0</v>
      </c>
      <c r="K154" s="109">
        <f t="shared" si="43"/>
        <v>0</v>
      </c>
      <c r="L154" s="109">
        <f t="shared" si="43"/>
        <v>0</v>
      </c>
      <c r="M154" s="109">
        <f t="shared" si="43"/>
        <v>0</v>
      </c>
      <c r="N154" s="109">
        <f t="shared" si="43"/>
        <v>0</v>
      </c>
      <c r="O154" s="109">
        <f t="shared" si="43"/>
        <v>0</v>
      </c>
      <c r="P154" s="109">
        <f t="shared" si="43"/>
        <v>0</v>
      </c>
      <c r="Q154" s="109">
        <f t="shared" si="43"/>
        <v>0</v>
      </c>
      <c r="R154" s="109">
        <f t="shared" si="43"/>
        <v>0</v>
      </c>
      <c r="S154" s="109">
        <f t="shared" si="43"/>
        <v>0</v>
      </c>
      <c r="T154" s="109">
        <f t="shared" si="43"/>
        <v>0</v>
      </c>
      <c r="U154" s="109">
        <f t="shared" si="43"/>
        <v>0</v>
      </c>
      <c r="V154" s="109">
        <f t="shared" si="43"/>
        <v>0</v>
      </c>
      <c r="W154" s="109">
        <f t="shared" si="43"/>
        <v>0</v>
      </c>
      <c r="X154" s="109">
        <f t="shared" si="43"/>
        <v>0</v>
      </c>
      <c r="Y154" s="109">
        <f t="shared" si="43"/>
        <v>1</v>
      </c>
      <c r="Z154" s="109">
        <f t="shared" si="43"/>
        <v>1</v>
      </c>
      <c r="AA154" s="109">
        <f t="shared" si="43"/>
        <v>1</v>
      </c>
      <c r="AB154" s="109">
        <f t="shared" si="43"/>
        <v>1</v>
      </c>
      <c r="AC154" s="109">
        <f t="shared" si="43"/>
        <v>1</v>
      </c>
      <c r="AD154" s="109">
        <f t="shared" si="43"/>
        <v>1</v>
      </c>
      <c r="AE154" s="109">
        <f t="shared" si="43"/>
        <v>0</v>
      </c>
      <c r="AF154" s="109">
        <f t="shared" si="43"/>
        <v>0</v>
      </c>
      <c r="AG154" s="109">
        <f t="shared" si="43"/>
        <v>1</v>
      </c>
      <c r="AH154" s="109">
        <f t="shared" si="43"/>
        <v>0</v>
      </c>
      <c r="AI154" s="109">
        <f t="shared" si="43"/>
        <v>1</v>
      </c>
      <c r="AJ154" s="35" t="str">
        <f t="shared" si="32"/>
        <v>WRN_ON</v>
      </c>
      <c r="AK154" s="48"/>
      <c r="AL154" s="48" t="str">
        <f t="shared" si="35"/>
        <v>E5</v>
      </c>
      <c r="AM154" s="48" t="str">
        <f t="shared" si="36"/>
        <v>07</v>
      </c>
      <c r="AN154" s="48" t="str">
        <f t="shared" si="37"/>
        <v>00</v>
      </c>
      <c r="AO154" s="48" t="str">
        <f t="shared" si="38"/>
        <v>00</v>
      </c>
      <c r="AQ154" t="str">
        <f t="shared" si="33"/>
        <v xml:space="preserve">    (U4)0x000007E5U,                                                           /* 18 WRN_ON                                          */</v>
      </c>
    </row>
    <row r="155" spans="2:43">
      <c r="B155" s="116"/>
      <c r="C155" s="35">
        <f t="shared" si="34"/>
        <v>19</v>
      </c>
      <c r="D155" s="109">
        <f t="shared" si="43"/>
        <v>0</v>
      </c>
      <c r="E155" s="109">
        <f t="shared" si="43"/>
        <v>0</v>
      </c>
      <c r="F155" s="109">
        <f t="shared" si="43"/>
        <v>0</v>
      </c>
      <c r="G155" s="109">
        <f t="shared" si="43"/>
        <v>0</v>
      </c>
      <c r="H155" s="109">
        <f t="shared" si="43"/>
        <v>0</v>
      </c>
      <c r="I155" s="109">
        <f t="shared" si="43"/>
        <v>0</v>
      </c>
      <c r="J155" s="109">
        <f t="shared" si="43"/>
        <v>0</v>
      </c>
      <c r="K155" s="109">
        <f t="shared" si="43"/>
        <v>0</v>
      </c>
      <c r="L155" s="109">
        <f t="shared" si="43"/>
        <v>0</v>
      </c>
      <c r="M155" s="109">
        <f t="shared" si="43"/>
        <v>0</v>
      </c>
      <c r="N155" s="109">
        <f t="shared" si="43"/>
        <v>0</v>
      </c>
      <c r="O155" s="109">
        <f t="shared" si="43"/>
        <v>0</v>
      </c>
      <c r="P155" s="109">
        <f t="shared" si="43"/>
        <v>0</v>
      </c>
      <c r="Q155" s="109">
        <f t="shared" si="43"/>
        <v>0</v>
      </c>
      <c r="R155" s="109">
        <f t="shared" si="43"/>
        <v>0</v>
      </c>
      <c r="S155" s="109">
        <f t="shared" si="43"/>
        <v>0</v>
      </c>
      <c r="T155" s="109">
        <f t="shared" si="43"/>
        <v>0</v>
      </c>
      <c r="U155" s="109">
        <f t="shared" si="43"/>
        <v>0</v>
      </c>
      <c r="V155" s="109">
        <f t="shared" si="43"/>
        <v>0</v>
      </c>
      <c r="W155" s="109">
        <f t="shared" si="43"/>
        <v>0</v>
      </c>
      <c r="X155" s="109">
        <f t="shared" si="43"/>
        <v>0</v>
      </c>
      <c r="Y155" s="109">
        <f t="shared" si="43"/>
        <v>1</v>
      </c>
      <c r="Z155" s="109">
        <f t="shared" si="43"/>
        <v>1</v>
      </c>
      <c r="AA155" s="109">
        <f t="shared" si="43"/>
        <v>1</v>
      </c>
      <c r="AB155" s="109">
        <f t="shared" si="43"/>
        <v>1</v>
      </c>
      <c r="AC155" s="109">
        <f t="shared" si="43"/>
        <v>1</v>
      </c>
      <c r="AD155" s="109">
        <f t="shared" si="43"/>
        <v>1</v>
      </c>
      <c r="AE155" s="109">
        <f t="shared" si="43"/>
        <v>0</v>
      </c>
      <c r="AF155" s="109">
        <f t="shared" si="43"/>
        <v>0</v>
      </c>
      <c r="AG155" s="109">
        <f t="shared" si="43"/>
        <v>1</v>
      </c>
      <c r="AH155" s="109">
        <f t="shared" si="43"/>
        <v>1</v>
      </c>
      <c r="AI155" s="109">
        <f t="shared" si="43"/>
        <v>1</v>
      </c>
      <c r="AJ155" s="35" t="str">
        <f t="shared" si="32"/>
        <v>WRN_FLSH</v>
      </c>
      <c r="AK155" s="48"/>
      <c r="AL155" s="48" t="str">
        <f t="shared" si="35"/>
        <v>E7</v>
      </c>
      <c r="AM155" s="48" t="str">
        <f t="shared" si="36"/>
        <v>07</v>
      </c>
      <c r="AN155" s="48" t="str">
        <f t="shared" si="37"/>
        <v>00</v>
      </c>
      <c r="AO155" s="48" t="str">
        <f t="shared" si="38"/>
        <v>00</v>
      </c>
      <c r="AQ155" t="str">
        <f t="shared" si="33"/>
        <v xml:space="preserve">    (U4)0x000007E7U,                                                           /* 19 WRN_FLSH                                        */</v>
      </c>
    </row>
    <row r="156" spans="2:43">
      <c r="B156" s="116"/>
      <c r="C156" s="35">
        <f t="shared" si="34"/>
        <v>20</v>
      </c>
      <c r="D156" s="109">
        <f t="shared" si="43"/>
        <v>0</v>
      </c>
      <c r="E156" s="109">
        <f t="shared" si="43"/>
        <v>0</v>
      </c>
      <c r="F156" s="109">
        <f t="shared" si="43"/>
        <v>0</v>
      </c>
      <c r="G156" s="109">
        <f t="shared" si="43"/>
        <v>0</v>
      </c>
      <c r="H156" s="109">
        <f t="shared" si="43"/>
        <v>0</v>
      </c>
      <c r="I156" s="109">
        <f t="shared" si="43"/>
        <v>0</v>
      </c>
      <c r="J156" s="109">
        <f t="shared" si="43"/>
        <v>0</v>
      </c>
      <c r="K156" s="109">
        <f t="shared" si="43"/>
        <v>0</v>
      </c>
      <c r="L156" s="109">
        <f t="shared" si="43"/>
        <v>0</v>
      </c>
      <c r="M156" s="109">
        <f t="shared" si="43"/>
        <v>0</v>
      </c>
      <c r="N156" s="109">
        <f t="shared" si="43"/>
        <v>0</v>
      </c>
      <c r="O156" s="109">
        <f t="shared" si="43"/>
        <v>0</v>
      </c>
      <c r="P156" s="109">
        <f t="shared" si="43"/>
        <v>0</v>
      </c>
      <c r="Q156" s="109">
        <f t="shared" si="43"/>
        <v>0</v>
      </c>
      <c r="R156" s="109">
        <f t="shared" si="43"/>
        <v>0</v>
      </c>
      <c r="S156" s="109">
        <f t="shared" si="43"/>
        <v>0</v>
      </c>
      <c r="T156" s="109">
        <f t="shared" si="43"/>
        <v>0</v>
      </c>
      <c r="U156" s="109">
        <f t="shared" si="43"/>
        <v>0</v>
      </c>
      <c r="V156" s="109">
        <f t="shared" si="43"/>
        <v>0</v>
      </c>
      <c r="W156" s="109">
        <f t="shared" si="43"/>
        <v>0</v>
      </c>
      <c r="X156" s="109">
        <f t="shared" si="43"/>
        <v>0</v>
      </c>
      <c r="Y156" s="109">
        <f t="shared" si="43"/>
        <v>1</v>
      </c>
      <c r="Z156" s="109">
        <f t="shared" si="43"/>
        <v>1</v>
      </c>
      <c r="AA156" s="109">
        <f t="shared" si="43"/>
        <v>1</v>
      </c>
      <c r="AB156" s="109">
        <f t="shared" si="43"/>
        <v>1</v>
      </c>
      <c r="AC156" s="109">
        <f t="shared" si="43"/>
        <v>1</v>
      </c>
      <c r="AD156" s="109">
        <f t="shared" si="43"/>
        <v>0</v>
      </c>
      <c r="AE156" s="109">
        <f t="shared" si="43"/>
        <v>0</v>
      </c>
      <c r="AF156" s="109">
        <f t="shared" si="43"/>
        <v>0</v>
      </c>
      <c r="AG156" s="109">
        <f t="shared" si="43"/>
        <v>1</v>
      </c>
      <c r="AH156" s="109">
        <f t="shared" si="43"/>
        <v>0</v>
      </c>
      <c r="AI156" s="109">
        <f t="shared" si="43"/>
        <v>0</v>
      </c>
      <c r="AJ156" s="35" t="str">
        <f t="shared" si="32"/>
        <v>TT_ON</v>
      </c>
      <c r="AK156" s="48"/>
      <c r="AL156" s="48" t="str">
        <f t="shared" si="35"/>
        <v>C4</v>
      </c>
      <c r="AM156" s="48" t="str">
        <f t="shared" si="36"/>
        <v>07</v>
      </c>
      <c r="AN156" s="48" t="str">
        <f t="shared" si="37"/>
        <v>00</v>
      </c>
      <c r="AO156" s="48" t="str">
        <f t="shared" si="38"/>
        <v>00</v>
      </c>
      <c r="AQ156" t="str">
        <f t="shared" si="33"/>
        <v xml:space="preserve">    (U4)0x000007C4U,                                                           /* 20 TT_ON                                           */</v>
      </c>
    </row>
    <row r="157" spans="2:43">
      <c r="B157" s="116"/>
      <c r="C157" s="35">
        <f t="shared" si="34"/>
        <v>21</v>
      </c>
      <c r="D157" s="109">
        <f t="shared" si="43"/>
        <v>0</v>
      </c>
      <c r="E157" s="109">
        <f t="shared" si="43"/>
        <v>0</v>
      </c>
      <c r="F157" s="109">
        <f t="shared" si="43"/>
        <v>0</v>
      </c>
      <c r="G157" s="109">
        <f t="shared" si="43"/>
        <v>0</v>
      </c>
      <c r="H157" s="109">
        <f t="shared" si="43"/>
        <v>0</v>
      </c>
      <c r="I157" s="109">
        <f t="shared" si="43"/>
        <v>0</v>
      </c>
      <c r="J157" s="109">
        <f t="shared" si="43"/>
        <v>0</v>
      </c>
      <c r="K157" s="109">
        <f t="shared" si="43"/>
        <v>0</v>
      </c>
      <c r="L157" s="109">
        <f t="shared" si="43"/>
        <v>0</v>
      </c>
      <c r="M157" s="109">
        <f t="shared" si="43"/>
        <v>0</v>
      </c>
      <c r="N157" s="109">
        <f t="shared" si="43"/>
        <v>0</v>
      </c>
      <c r="O157" s="109">
        <f t="shared" si="43"/>
        <v>0</v>
      </c>
      <c r="P157" s="109">
        <f t="shared" si="43"/>
        <v>0</v>
      </c>
      <c r="Q157" s="109">
        <f t="shared" si="43"/>
        <v>0</v>
      </c>
      <c r="R157" s="109">
        <f t="shared" si="43"/>
        <v>0</v>
      </c>
      <c r="S157" s="109">
        <f t="shared" si="43"/>
        <v>0</v>
      </c>
      <c r="T157" s="109">
        <f t="shared" si="43"/>
        <v>0</v>
      </c>
      <c r="U157" s="109">
        <f t="shared" si="43"/>
        <v>0</v>
      </c>
      <c r="V157" s="109">
        <f t="shared" si="43"/>
        <v>0</v>
      </c>
      <c r="W157" s="109">
        <f t="shared" si="43"/>
        <v>0</v>
      </c>
      <c r="X157" s="109">
        <f t="shared" si="43"/>
        <v>0</v>
      </c>
      <c r="Y157" s="109">
        <f t="shared" si="43"/>
        <v>1</v>
      </c>
      <c r="Z157" s="109">
        <f t="shared" si="43"/>
        <v>1</v>
      </c>
      <c r="AA157" s="109">
        <f t="shared" si="43"/>
        <v>1</v>
      </c>
      <c r="AB157" s="109">
        <f t="shared" si="43"/>
        <v>1</v>
      </c>
      <c r="AC157" s="109">
        <f t="shared" si="43"/>
        <v>1</v>
      </c>
      <c r="AD157" s="109">
        <f t="shared" si="43"/>
        <v>1</v>
      </c>
      <c r="AE157" s="109">
        <f t="shared" si="43"/>
        <v>0</v>
      </c>
      <c r="AF157" s="109">
        <f t="shared" si="43"/>
        <v>0</v>
      </c>
      <c r="AG157" s="109">
        <f t="shared" si="43"/>
        <v>1</v>
      </c>
      <c r="AH157" s="109">
        <f t="shared" si="43"/>
        <v>1</v>
      </c>
      <c r="AI157" s="109">
        <f t="shared" si="43"/>
        <v>1</v>
      </c>
      <c r="AJ157" s="35" t="str">
        <f t="shared" si="32"/>
        <v>WRN_ON</v>
      </c>
      <c r="AK157" s="48"/>
      <c r="AL157" s="48" t="str">
        <f t="shared" si="35"/>
        <v>E7</v>
      </c>
      <c r="AM157" s="48" t="str">
        <f t="shared" si="36"/>
        <v>07</v>
      </c>
      <c r="AN157" s="48" t="str">
        <f t="shared" si="37"/>
        <v>00</v>
      </c>
      <c r="AO157" s="48" t="str">
        <f t="shared" si="38"/>
        <v>00</v>
      </c>
      <c r="AQ157" t="str">
        <f t="shared" si="33"/>
        <v xml:space="preserve">    (U4)0x000007E7U,                                                           /* 21 WRN_ON                                          */</v>
      </c>
    </row>
    <row r="158" spans="2:43">
      <c r="B158" s="116"/>
      <c r="C158" s="35">
        <f t="shared" si="34"/>
        <v>22</v>
      </c>
      <c r="D158" s="109">
        <f t="shared" si="43"/>
        <v>0</v>
      </c>
      <c r="E158" s="109">
        <f t="shared" si="43"/>
        <v>0</v>
      </c>
      <c r="F158" s="109">
        <f t="shared" si="43"/>
        <v>0</v>
      </c>
      <c r="G158" s="109">
        <f t="shared" si="43"/>
        <v>0</v>
      </c>
      <c r="H158" s="109">
        <f t="shared" si="43"/>
        <v>0</v>
      </c>
      <c r="I158" s="109">
        <f t="shared" si="43"/>
        <v>0</v>
      </c>
      <c r="J158" s="109">
        <f t="shared" si="43"/>
        <v>0</v>
      </c>
      <c r="K158" s="109">
        <f t="shared" si="43"/>
        <v>0</v>
      </c>
      <c r="L158" s="109">
        <f t="shared" si="43"/>
        <v>0</v>
      </c>
      <c r="M158" s="109">
        <f t="shared" si="43"/>
        <v>0</v>
      </c>
      <c r="N158" s="109">
        <f t="shared" si="43"/>
        <v>0</v>
      </c>
      <c r="O158" s="109">
        <f t="shared" si="43"/>
        <v>0</v>
      </c>
      <c r="P158" s="109">
        <f t="shared" si="43"/>
        <v>0</v>
      </c>
      <c r="Q158" s="109">
        <f t="shared" si="43"/>
        <v>0</v>
      </c>
      <c r="R158" s="109">
        <f t="shared" si="43"/>
        <v>0</v>
      </c>
      <c r="S158" s="109">
        <f t="shared" si="43"/>
        <v>0</v>
      </c>
      <c r="T158" s="109">
        <f t="shared" si="43"/>
        <v>0</v>
      </c>
      <c r="U158" s="109">
        <f t="shared" si="43"/>
        <v>0</v>
      </c>
      <c r="V158" s="109">
        <f t="shared" si="43"/>
        <v>0</v>
      </c>
      <c r="W158" s="109">
        <f t="shared" si="43"/>
        <v>0</v>
      </c>
      <c r="X158" s="109">
        <f t="shared" si="43"/>
        <v>0</v>
      </c>
      <c r="Y158" s="109">
        <f t="shared" si="43"/>
        <v>1</v>
      </c>
      <c r="Z158" s="109">
        <f t="shared" si="43"/>
        <v>1</v>
      </c>
      <c r="AA158" s="109">
        <f t="shared" si="43"/>
        <v>1</v>
      </c>
      <c r="AB158" s="109">
        <f t="shared" si="43"/>
        <v>1</v>
      </c>
      <c r="AC158" s="109">
        <f t="shared" si="43"/>
        <v>1</v>
      </c>
      <c r="AD158" s="109">
        <f t="shared" si="43"/>
        <v>1</v>
      </c>
      <c r="AE158" s="109">
        <f t="shared" si="43"/>
        <v>1</v>
      </c>
      <c r="AF158" s="109">
        <f t="shared" si="43"/>
        <v>0</v>
      </c>
      <c r="AG158" s="109">
        <f t="shared" si="43"/>
        <v>1</v>
      </c>
      <c r="AH158" s="109">
        <f t="shared" si="43"/>
        <v>1</v>
      </c>
      <c r="AI158" s="109">
        <f t="shared" si="43"/>
        <v>0</v>
      </c>
      <c r="AJ158" s="35" t="str">
        <f t="shared" si="32"/>
        <v>WRN_ON</v>
      </c>
      <c r="AK158" s="48"/>
      <c r="AL158" s="48" t="str">
        <f t="shared" si="35"/>
        <v>F6</v>
      </c>
      <c r="AM158" s="48" t="str">
        <f t="shared" si="36"/>
        <v>07</v>
      </c>
      <c r="AN158" s="48" t="str">
        <f t="shared" si="37"/>
        <v>00</v>
      </c>
      <c r="AO158" s="48" t="str">
        <f t="shared" si="38"/>
        <v>00</v>
      </c>
      <c r="AQ158" t="str">
        <f t="shared" si="33"/>
        <v xml:space="preserve">    (U4)0x000007F6U,                                                           /* 22 WRN_ON                                          */</v>
      </c>
    </row>
    <row r="159" spans="2:43">
      <c r="B159" s="116"/>
      <c r="C159" s="35">
        <f t="shared" si="34"/>
        <v>23</v>
      </c>
      <c r="D159" s="109">
        <f t="shared" si="43"/>
        <v>0</v>
      </c>
      <c r="E159" s="109">
        <f t="shared" si="43"/>
        <v>0</v>
      </c>
      <c r="F159" s="109">
        <f t="shared" si="43"/>
        <v>0</v>
      </c>
      <c r="G159" s="109">
        <f t="shared" si="43"/>
        <v>0</v>
      </c>
      <c r="H159" s="109">
        <f t="shared" si="43"/>
        <v>0</v>
      </c>
      <c r="I159" s="109">
        <f t="shared" si="43"/>
        <v>0</v>
      </c>
      <c r="J159" s="109">
        <f t="shared" si="43"/>
        <v>0</v>
      </c>
      <c r="K159" s="109">
        <f t="shared" si="43"/>
        <v>0</v>
      </c>
      <c r="L159" s="109">
        <f t="shared" si="43"/>
        <v>0</v>
      </c>
      <c r="M159" s="109">
        <f t="shared" si="43"/>
        <v>0</v>
      </c>
      <c r="N159" s="109">
        <f t="shared" si="43"/>
        <v>0</v>
      </c>
      <c r="O159" s="109">
        <f t="shared" si="43"/>
        <v>0</v>
      </c>
      <c r="P159" s="109">
        <f t="shared" si="43"/>
        <v>0</v>
      </c>
      <c r="Q159" s="109">
        <f t="shared" si="43"/>
        <v>0</v>
      </c>
      <c r="R159" s="109">
        <f t="shared" si="43"/>
        <v>0</v>
      </c>
      <c r="S159" s="109">
        <f t="shared" si="43"/>
        <v>0</v>
      </c>
      <c r="T159" s="109">
        <f t="shared" si="43"/>
        <v>0</v>
      </c>
      <c r="U159" s="109">
        <f t="shared" si="43"/>
        <v>0</v>
      </c>
      <c r="V159" s="109">
        <f t="shared" si="43"/>
        <v>0</v>
      </c>
      <c r="W159" s="109">
        <f t="shared" si="43"/>
        <v>0</v>
      </c>
      <c r="X159" s="109">
        <f t="shared" si="43"/>
        <v>0</v>
      </c>
      <c r="Y159" s="109">
        <f t="shared" si="43"/>
        <v>1</v>
      </c>
      <c r="Z159" s="109">
        <f t="shared" si="43"/>
        <v>1</v>
      </c>
      <c r="AA159" s="109">
        <f t="shared" si="43"/>
        <v>1</v>
      </c>
      <c r="AB159" s="109">
        <f t="shared" si="43"/>
        <v>1</v>
      </c>
      <c r="AC159" s="109">
        <f t="shared" si="43"/>
        <v>1</v>
      </c>
      <c r="AD159" s="109">
        <f t="shared" si="43"/>
        <v>1</v>
      </c>
      <c r="AE159" s="109">
        <f t="shared" si="43"/>
        <v>1</v>
      </c>
      <c r="AF159" s="109">
        <f t="shared" si="43"/>
        <v>0</v>
      </c>
      <c r="AG159" s="109">
        <f t="shared" si="43"/>
        <v>1</v>
      </c>
      <c r="AH159" s="109">
        <f t="shared" si="43"/>
        <v>1</v>
      </c>
      <c r="AI159" s="109">
        <f t="shared" ref="AI159" si="44">IF(OR(AI29=0,AI29=1),1,0)</f>
        <v>1</v>
      </c>
      <c r="AJ159" s="35" t="str">
        <f t="shared" si="32"/>
        <v>WRN_FLSH</v>
      </c>
      <c r="AK159" s="48"/>
      <c r="AL159" s="48" t="str">
        <f t="shared" si="35"/>
        <v>F7</v>
      </c>
      <c r="AM159" s="48" t="str">
        <f t="shared" si="36"/>
        <v>07</v>
      </c>
      <c r="AN159" s="48" t="str">
        <f t="shared" si="37"/>
        <v>00</v>
      </c>
      <c r="AO159" s="48" t="str">
        <f t="shared" si="38"/>
        <v>00</v>
      </c>
      <c r="AQ159" t="str">
        <f t="shared" si="33"/>
        <v xml:space="preserve">    (U4)0x000007F7U,                                                           /* 23 WRN_FLSH                                        */</v>
      </c>
    </row>
    <row r="160" spans="2:43">
      <c r="B160" s="116"/>
      <c r="C160" s="35">
        <f t="shared" si="34"/>
        <v>24</v>
      </c>
      <c r="D160" s="109">
        <f t="shared" ref="D160:AI167" si="45">IF(OR(D30=0,D30=1),1,0)</f>
        <v>0</v>
      </c>
      <c r="E160" s="109">
        <f t="shared" si="45"/>
        <v>0</v>
      </c>
      <c r="F160" s="109">
        <f t="shared" si="45"/>
        <v>0</v>
      </c>
      <c r="G160" s="109">
        <f t="shared" si="45"/>
        <v>0</v>
      </c>
      <c r="H160" s="109">
        <f t="shared" si="45"/>
        <v>0</v>
      </c>
      <c r="I160" s="109">
        <f t="shared" si="45"/>
        <v>0</v>
      </c>
      <c r="J160" s="109">
        <f t="shared" si="45"/>
        <v>0</v>
      </c>
      <c r="K160" s="109">
        <f t="shared" si="45"/>
        <v>0</v>
      </c>
      <c r="L160" s="109">
        <f t="shared" si="45"/>
        <v>0</v>
      </c>
      <c r="M160" s="109">
        <f t="shared" si="45"/>
        <v>0</v>
      </c>
      <c r="N160" s="109">
        <f t="shared" si="45"/>
        <v>0</v>
      </c>
      <c r="O160" s="109">
        <f t="shared" si="45"/>
        <v>0</v>
      </c>
      <c r="P160" s="109">
        <f t="shared" si="45"/>
        <v>0</v>
      </c>
      <c r="Q160" s="109">
        <f t="shared" si="45"/>
        <v>0</v>
      </c>
      <c r="R160" s="109">
        <f t="shared" si="45"/>
        <v>0</v>
      </c>
      <c r="S160" s="109">
        <f t="shared" si="45"/>
        <v>0</v>
      </c>
      <c r="T160" s="109">
        <f t="shared" si="45"/>
        <v>0</v>
      </c>
      <c r="U160" s="109">
        <f t="shared" si="45"/>
        <v>0</v>
      </c>
      <c r="V160" s="109">
        <f t="shared" si="45"/>
        <v>0</v>
      </c>
      <c r="W160" s="109">
        <f t="shared" si="45"/>
        <v>0</v>
      </c>
      <c r="X160" s="109">
        <f t="shared" si="45"/>
        <v>0</v>
      </c>
      <c r="Y160" s="109">
        <f t="shared" si="45"/>
        <v>1</v>
      </c>
      <c r="Z160" s="109">
        <f t="shared" si="45"/>
        <v>1</v>
      </c>
      <c r="AA160" s="109">
        <f t="shared" si="45"/>
        <v>1</v>
      </c>
      <c r="AB160" s="109">
        <f t="shared" si="45"/>
        <v>1</v>
      </c>
      <c r="AC160" s="109">
        <f t="shared" si="45"/>
        <v>1</v>
      </c>
      <c r="AD160" s="109">
        <f t="shared" si="45"/>
        <v>1</v>
      </c>
      <c r="AE160" s="109">
        <f t="shared" si="45"/>
        <v>1</v>
      </c>
      <c r="AF160" s="109">
        <f t="shared" si="45"/>
        <v>0</v>
      </c>
      <c r="AG160" s="109">
        <f t="shared" si="45"/>
        <v>1</v>
      </c>
      <c r="AH160" s="109">
        <f t="shared" si="45"/>
        <v>1</v>
      </c>
      <c r="AI160" s="109">
        <f t="shared" si="45"/>
        <v>1</v>
      </c>
      <c r="AJ160" s="35" t="str">
        <f t="shared" si="32"/>
        <v>WRN_ON</v>
      </c>
      <c r="AK160" s="48"/>
      <c r="AL160" s="48" t="str">
        <f t="shared" si="35"/>
        <v>F7</v>
      </c>
      <c r="AM160" s="48" t="str">
        <f t="shared" si="36"/>
        <v>07</v>
      </c>
      <c r="AN160" s="48" t="str">
        <f t="shared" si="37"/>
        <v>00</v>
      </c>
      <c r="AO160" s="48" t="str">
        <f t="shared" si="38"/>
        <v>00</v>
      </c>
      <c r="AQ160" t="str">
        <f t="shared" si="33"/>
        <v xml:space="preserve">    (U4)0x000007F7U,                                                           /* 24 WRN_ON                                          */</v>
      </c>
    </row>
    <row r="161" spans="2:43">
      <c r="B161" s="116"/>
      <c r="C161" s="35">
        <f t="shared" si="34"/>
        <v>25</v>
      </c>
      <c r="D161" s="109">
        <f t="shared" si="45"/>
        <v>0</v>
      </c>
      <c r="E161" s="109">
        <f t="shared" si="45"/>
        <v>0</v>
      </c>
      <c r="F161" s="109">
        <f t="shared" si="45"/>
        <v>0</v>
      </c>
      <c r="G161" s="109">
        <f t="shared" si="45"/>
        <v>0</v>
      </c>
      <c r="H161" s="109">
        <f t="shared" si="45"/>
        <v>0</v>
      </c>
      <c r="I161" s="109">
        <f t="shared" si="45"/>
        <v>0</v>
      </c>
      <c r="J161" s="109">
        <f t="shared" si="45"/>
        <v>0</v>
      </c>
      <c r="K161" s="109">
        <f t="shared" si="45"/>
        <v>0</v>
      </c>
      <c r="L161" s="109">
        <f t="shared" si="45"/>
        <v>0</v>
      </c>
      <c r="M161" s="109">
        <f t="shared" si="45"/>
        <v>0</v>
      </c>
      <c r="N161" s="109">
        <f t="shared" si="45"/>
        <v>0</v>
      </c>
      <c r="O161" s="109">
        <f t="shared" si="45"/>
        <v>0</v>
      </c>
      <c r="P161" s="109">
        <f t="shared" si="45"/>
        <v>0</v>
      </c>
      <c r="Q161" s="109">
        <f t="shared" si="45"/>
        <v>0</v>
      </c>
      <c r="R161" s="109">
        <f t="shared" si="45"/>
        <v>0</v>
      </c>
      <c r="S161" s="109">
        <f t="shared" si="45"/>
        <v>0</v>
      </c>
      <c r="T161" s="109">
        <f t="shared" si="45"/>
        <v>0</v>
      </c>
      <c r="U161" s="109">
        <f t="shared" si="45"/>
        <v>0</v>
      </c>
      <c r="V161" s="109">
        <f t="shared" si="45"/>
        <v>0</v>
      </c>
      <c r="W161" s="109">
        <f t="shared" si="45"/>
        <v>0</v>
      </c>
      <c r="X161" s="109">
        <f t="shared" si="45"/>
        <v>0</v>
      </c>
      <c r="Y161" s="109">
        <f t="shared" si="45"/>
        <v>1</v>
      </c>
      <c r="Z161" s="109">
        <f t="shared" si="45"/>
        <v>1</v>
      </c>
      <c r="AA161" s="109">
        <f t="shared" si="45"/>
        <v>1</v>
      </c>
      <c r="AB161" s="109">
        <f t="shared" si="45"/>
        <v>1</v>
      </c>
      <c r="AC161" s="109">
        <f t="shared" si="45"/>
        <v>1</v>
      </c>
      <c r="AD161" s="109">
        <f t="shared" si="45"/>
        <v>1</v>
      </c>
      <c r="AE161" s="109">
        <f t="shared" si="45"/>
        <v>0</v>
      </c>
      <c r="AF161" s="109">
        <f t="shared" si="45"/>
        <v>1</v>
      </c>
      <c r="AG161" s="109">
        <f t="shared" si="45"/>
        <v>1</v>
      </c>
      <c r="AH161" s="109">
        <f t="shared" si="45"/>
        <v>1</v>
      </c>
      <c r="AI161" s="109">
        <f t="shared" si="45"/>
        <v>1</v>
      </c>
      <c r="AJ161" s="35" t="str">
        <f t="shared" si="32"/>
        <v>TT_ON</v>
      </c>
      <c r="AK161" s="48"/>
      <c r="AL161" s="48" t="str">
        <f t="shared" si="35"/>
        <v>EF</v>
      </c>
      <c r="AM161" s="48" t="str">
        <f t="shared" si="36"/>
        <v>07</v>
      </c>
      <c r="AN161" s="48" t="str">
        <f t="shared" si="37"/>
        <v>00</v>
      </c>
      <c r="AO161" s="48" t="str">
        <f t="shared" si="38"/>
        <v>00</v>
      </c>
      <c r="AQ161" t="str">
        <f t="shared" si="33"/>
        <v xml:space="preserve">    (U4)0x000007EFU,                                                           /* 25 TT_ON                                           */</v>
      </c>
    </row>
    <row r="162" spans="2:43">
      <c r="B162" s="116"/>
      <c r="C162" s="35">
        <f t="shared" si="34"/>
        <v>26</v>
      </c>
      <c r="D162" s="109">
        <f t="shared" si="45"/>
        <v>0</v>
      </c>
      <c r="E162" s="109">
        <f t="shared" si="45"/>
        <v>0</v>
      </c>
      <c r="F162" s="109">
        <f t="shared" si="45"/>
        <v>0</v>
      </c>
      <c r="G162" s="109">
        <f t="shared" si="45"/>
        <v>0</v>
      </c>
      <c r="H162" s="109">
        <f t="shared" si="45"/>
        <v>0</v>
      </c>
      <c r="I162" s="109">
        <f t="shared" si="45"/>
        <v>0</v>
      </c>
      <c r="J162" s="109">
        <f t="shared" si="45"/>
        <v>0</v>
      </c>
      <c r="K162" s="109">
        <f t="shared" si="45"/>
        <v>0</v>
      </c>
      <c r="L162" s="109">
        <f t="shared" si="45"/>
        <v>0</v>
      </c>
      <c r="M162" s="109">
        <f t="shared" si="45"/>
        <v>0</v>
      </c>
      <c r="N162" s="109">
        <f t="shared" si="45"/>
        <v>0</v>
      </c>
      <c r="O162" s="109">
        <f t="shared" si="45"/>
        <v>0</v>
      </c>
      <c r="P162" s="109">
        <f t="shared" si="45"/>
        <v>0</v>
      </c>
      <c r="Q162" s="109">
        <f t="shared" si="45"/>
        <v>0</v>
      </c>
      <c r="R162" s="109">
        <f t="shared" si="45"/>
        <v>0</v>
      </c>
      <c r="S162" s="109">
        <f t="shared" si="45"/>
        <v>0</v>
      </c>
      <c r="T162" s="109">
        <f t="shared" si="45"/>
        <v>0</v>
      </c>
      <c r="U162" s="109">
        <f t="shared" si="45"/>
        <v>0</v>
      </c>
      <c r="V162" s="109">
        <f t="shared" si="45"/>
        <v>0</v>
      </c>
      <c r="W162" s="109">
        <f t="shared" si="45"/>
        <v>0</v>
      </c>
      <c r="X162" s="109">
        <f t="shared" si="45"/>
        <v>0</v>
      </c>
      <c r="Y162" s="109">
        <f t="shared" si="45"/>
        <v>1</v>
      </c>
      <c r="Z162" s="109">
        <f t="shared" si="45"/>
        <v>1</v>
      </c>
      <c r="AA162" s="109">
        <f t="shared" si="45"/>
        <v>1</v>
      </c>
      <c r="AB162" s="109">
        <f t="shared" si="45"/>
        <v>1</v>
      </c>
      <c r="AC162" s="109">
        <f t="shared" si="45"/>
        <v>1</v>
      </c>
      <c r="AD162" s="109">
        <f t="shared" si="45"/>
        <v>1</v>
      </c>
      <c r="AE162" s="109">
        <f t="shared" si="45"/>
        <v>0</v>
      </c>
      <c r="AF162" s="109">
        <f t="shared" si="45"/>
        <v>1</v>
      </c>
      <c r="AG162" s="109">
        <f t="shared" si="45"/>
        <v>1</v>
      </c>
      <c r="AH162" s="109">
        <f t="shared" si="45"/>
        <v>0</v>
      </c>
      <c r="AI162" s="109">
        <f t="shared" si="45"/>
        <v>1</v>
      </c>
      <c r="AJ162" s="35" t="str">
        <f t="shared" si="32"/>
        <v>WRN_ON</v>
      </c>
      <c r="AK162" s="48"/>
      <c r="AL162" s="48" t="str">
        <f t="shared" si="35"/>
        <v>ED</v>
      </c>
      <c r="AM162" s="48" t="str">
        <f t="shared" si="36"/>
        <v>07</v>
      </c>
      <c r="AN162" s="48" t="str">
        <f t="shared" si="37"/>
        <v>00</v>
      </c>
      <c r="AO162" s="48" t="str">
        <f t="shared" si="38"/>
        <v>00</v>
      </c>
      <c r="AQ162" t="str">
        <f t="shared" si="33"/>
        <v xml:space="preserve">    (U4)0x000007EDU,                                                           /* 26 WRN_ON                                          */</v>
      </c>
    </row>
    <row r="163" spans="2:43">
      <c r="B163" s="116"/>
      <c r="C163" s="35">
        <f t="shared" si="34"/>
        <v>27</v>
      </c>
      <c r="D163" s="109">
        <f t="shared" si="45"/>
        <v>0</v>
      </c>
      <c r="E163" s="109">
        <f t="shared" si="45"/>
        <v>0</v>
      </c>
      <c r="F163" s="109">
        <f t="shared" si="45"/>
        <v>0</v>
      </c>
      <c r="G163" s="109">
        <f t="shared" si="45"/>
        <v>0</v>
      </c>
      <c r="H163" s="109">
        <f t="shared" si="45"/>
        <v>0</v>
      </c>
      <c r="I163" s="109">
        <f t="shared" si="45"/>
        <v>0</v>
      </c>
      <c r="J163" s="109">
        <f t="shared" si="45"/>
        <v>0</v>
      </c>
      <c r="K163" s="109">
        <f t="shared" si="45"/>
        <v>0</v>
      </c>
      <c r="L163" s="109">
        <f t="shared" si="45"/>
        <v>0</v>
      </c>
      <c r="M163" s="109">
        <f t="shared" si="45"/>
        <v>0</v>
      </c>
      <c r="N163" s="109">
        <f t="shared" si="45"/>
        <v>0</v>
      </c>
      <c r="O163" s="109">
        <f t="shared" si="45"/>
        <v>0</v>
      </c>
      <c r="P163" s="109">
        <f t="shared" si="45"/>
        <v>0</v>
      </c>
      <c r="Q163" s="109">
        <f t="shared" si="45"/>
        <v>0</v>
      </c>
      <c r="R163" s="109">
        <f t="shared" si="45"/>
        <v>0</v>
      </c>
      <c r="S163" s="109">
        <f t="shared" si="45"/>
        <v>0</v>
      </c>
      <c r="T163" s="109">
        <f t="shared" si="45"/>
        <v>0</v>
      </c>
      <c r="U163" s="109">
        <f t="shared" si="45"/>
        <v>0</v>
      </c>
      <c r="V163" s="109">
        <f t="shared" si="45"/>
        <v>0</v>
      </c>
      <c r="W163" s="109">
        <f t="shared" si="45"/>
        <v>0</v>
      </c>
      <c r="X163" s="109">
        <f t="shared" si="45"/>
        <v>0</v>
      </c>
      <c r="Y163" s="109">
        <f t="shared" si="45"/>
        <v>1</v>
      </c>
      <c r="Z163" s="109">
        <f t="shared" si="45"/>
        <v>1</v>
      </c>
      <c r="AA163" s="109">
        <f t="shared" si="45"/>
        <v>1</v>
      </c>
      <c r="AB163" s="109">
        <f t="shared" si="45"/>
        <v>1</v>
      </c>
      <c r="AC163" s="109">
        <f t="shared" si="45"/>
        <v>1</v>
      </c>
      <c r="AD163" s="109">
        <f t="shared" si="45"/>
        <v>1</v>
      </c>
      <c r="AE163" s="109">
        <f t="shared" si="45"/>
        <v>0</v>
      </c>
      <c r="AF163" s="109">
        <f t="shared" si="45"/>
        <v>1</v>
      </c>
      <c r="AG163" s="109">
        <f t="shared" si="45"/>
        <v>1</v>
      </c>
      <c r="AH163" s="109">
        <f t="shared" si="45"/>
        <v>1</v>
      </c>
      <c r="AI163" s="109">
        <f t="shared" si="45"/>
        <v>1</v>
      </c>
      <c r="AJ163" s="35" t="str">
        <f t="shared" si="32"/>
        <v>WRN_FLSH</v>
      </c>
      <c r="AK163" s="48"/>
      <c r="AL163" s="48" t="str">
        <f t="shared" si="35"/>
        <v>EF</v>
      </c>
      <c r="AM163" s="48" t="str">
        <f t="shared" si="36"/>
        <v>07</v>
      </c>
      <c r="AN163" s="48" t="str">
        <f t="shared" si="37"/>
        <v>00</v>
      </c>
      <c r="AO163" s="48" t="str">
        <f t="shared" si="38"/>
        <v>00</v>
      </c>
      <c r="AQ163" t="str">
        <f t="shared" si="33"/>
        <v xml:space="preserve">    (U4)0x000007EFU,                                                           /* 27 WRN_FLSH                                        */</v>
      </c>
    </row>
    <row r="164" spans="2:43">
      <c r="B164" s="116"/>
      <c r="C164" s="35">
        <f t="shared" si="34"/>
        <v>28</v>
      </c>
      <c r="D164" s="109">
        <f t="shared" si="45"/>
        <v>0</v>
      </c>
      <c r="E164" s="109">
        <f t="shared" si="45"/>
        <v>0</v>
      </c>
      <c r="F164" s="109">
        <f t="shared" si="45"/>
        <v>0</v>
      </c>
      <c r="G164" s="109">
        <f t="shared" si="45"/>
        <v>0</v>
      </c>
      <c r="H164" s="109">
        <f t="shared" si="45"/>
        <v>0</v>
      </c>
      <c r="I164" s="109">
        <f t="shared" si="45"/>
        <v>0</v>
      </c>
      <c r="J164" s="109">
        <f t="shared" si="45"/>
        <v>0</v>
      </c>
      <c r="K164" s="109">
        <f t="shared" si="45"/>
        <v>0</v>
      </c>
      <c r="L164" s="109">
        <f t="shared" si="45"/>
        <v>0</v>
      </c>
      <c r="M164" s="109">
        <f t="shared" si="45"/>
        <v>0</v>
      </c>
      <c r="N164" s="109">
        <f t="shared" si="45"/>
        <v>0</v>
      </c>
      <c r="O164" s="109">
        <f t="shared" si="45"/>
        <v>0</v>
      </c>
      <c r="P164" s="109">
        <f t="shared" si="45"/>
        <v>0</v>
      </c>
      <c r="Q164" s="109">
        <f t="shared" si="45"/>
        <v>0</v>
      </c>
      <c r="R164" s="109">
        <f t="shared" si="45"/>
        <v>0</v>
      </c>
      <c r="S164" s="109">
        <f t="shared" si="45"/>
        <v>0</v>
      </c>
      <c r="T164" s="109">
        <f t="shared" si="45"/>
        <v>0</v>
      </c>
      <c r="U164" s="109">
        <f t="shared" si="45"/>
        <v>0</v>
      </c>
      <c r="V164" s="109">
        <f t="shared" si="45"/>
        <v>0</v>
      </c>
      <c r="W164" s="109">
        <f t="shared" si="45"/>
        <v>0</v>
      </c>
      <c r="X164" s="109">
        <f t="shared" si="45"/>
        <v>0</v>
      </c>
      <c r="Y164" s="109">
        <f t="shared" si="45"/>
        <v>1</v>
      </c>
      <c r="Z164" s="109">
        <f t="shared" si="45"/>
        <v>1</v>
      </c>
      <c r="AA164" s="109">
        <f t="shared" si="45"/>
        <v>1</v>
      </c>
      <c r="AB164" s="109">
        <f t="shared" si="45"/>
        <v>1</v>
      </c>
      <c r="AC164" s="109">
        <f t="shared" si="45"/>
        <v>1</v>
      </c>
      <c r="AD164" s="109">
        <f t="shared" si="45"/>
        <v>1</v>
      </c>
      <c r="AE164" s="109">
        <f t="shared" si="45"/>
        <v>0</v>
      </c>
      <c r="AF164" s="109">
        <f t="shared" si="45"/>
        <v>1</v>
      </c>
      <c r="AG164" s="109">
        <f t="shared" si="45"/>
        <v>1</v>
      </c>
      <c r="AH164" s="109">
        <f t="shared" si="45"/>
        <v>0</v>
      </c>
      <c r="AI164" s="109">
        <f t="shared" si="45"/>
        <v>0</v>
      </c>
      <c r="AJ164" s="35" t="str">
        <f t="shared" si="32"/>
        <v>TT_ON</v>
      </c>
      <c r="AK164" s="48"/>
      <c r="AL164" s="48" t="str">
        <f t="shared" si="35"/>
        <v>EC</v>
      </c>
      <c r="AM164" s="48" t="str">
        <f t="shared" si="36"/>
        <v>07</v>
      </c>
      <c r="AN164" s="48" t="str">
        <f t="shared" si="37"/>
        <v>00</v>
      </c>
      <c r="AO164" s="48" t="str">
        <f t="shared" si="38"/>
        <v>00</v>
      </c>
      <c r="AQ164" t="str">
        <f t="shared" si="33"/>
        <v xml:space="preserve">    (U4)0x000007ECU,                                                           /* 28 TT_ON                                           */</v>
      </c>
    </row>
    <row r="165" spans="2:43">
      <c r="B165" s="116"/>
      <c r="C165" s="35">
        <f t="shared" si="34"/>
        <v>29</v>
      </c>
      <c r="D165" s="109">
        <f t="shared" si="45"/>
        <v>0</v>
      </c>
      <c r="E165" s="109">
        <f t="shared" si="45"/>
        <v>0</v>
      </c>
      <c r="F165" s="109">
        <f t="shared" si="45"/>
        <v>0</v>
      </c>
      <c r="G165" s="109">
        <f t="shared" si="45"/>
        <v>0</v>
      </c>
      <c r="H165" s="109">
        <f t="shared" si="45"/>
        <v>0</v>
      </c>
      <c r="I165" s="109">
        <f t="shared" si="45"/>
        <v>0</v>
      </c>
      <c r="J165" s="109">
        <f t="shared" si="45"/>
        <v>0</v>
      </c>
      <c r="K165" s="109">
        <f t="shared" si="45"/>
        <v>0</v>
      </c>
      <c r="L165" s="109">
        <f t="shared" si="45"/>
        <v>0</v>
      </c>
      <c r="M165" s="109">
        <f t="shared" si="45"/>
        <v>0</v>
      </c>
      <c r="N165" s="109">
        <f t="shared" si="45"/>
        <v>0</v>
      </c>
      <c r="O165" s="109">
        <f t="shared" si="45"/>
        <v>0</v>
      </c>
      <c r="P165" s="109">
        <f t="shared" si="45"/>
        <v>0</v>
      </c>
      <c r="Q165" s="109">
        <f t="shared" si="45"/>
        <v>0</v>
      </c>
      <c r="R165" s="109">
        <f t="shared" si="45"/>
        <v>0</v>
      </c>
      <c r="S165" s="109">
        <f t="shared" si="45"/>
        <v>0</v>
      </c>
      <c r="T165" s="109">
        <f t="shared" si="45"/>
        <v>0</v>
      </c>
      <c r="U165" s="109">
        <f t="shared" si="45"/>
        <v>0</v>
      </c>
      <c r="V165" s="109">
        <f t="shared" si="45"/>
        <v>0</v>
      </c>
      <c r="W165" s="109">
        <f t="shared" si="45"/>
        <v>0</v>
      </c>
      <c r="X165" s="109">
        <f t="shared" si="45"/>
        <v>0</v>
      </c>
      <c r="Y165" s="109">
        <f t="shared" si="45"/>
        <v>1</v>
      </c>
      <c r="Z165" s="109">
        <f t="shared" si="45"/>
        <v>1</v>
      </c>
      <c r="AA165" s="109">
        <f t="shared" si="45"/>
        <v>1</v>
      </c>
      <c r="AB165" s="109">
        <f t="shared" si="45"/>
        <v>1</v>
      </c>
      <c r="AC165" s="109">
        <f t="shared" si="45"/>
        <v>1</v>
      </c>
      <c r="AD165" s="109">
        <f t="shared" si="45"/>
        <v>1</v>
      </c>
      <c r="AE165" s="109">
        <f t="shared" si="45"/>
        <v>0</v>
      </c>
      <c r="AF165" s="109">
        <f t="shared" si="45"/>
        <v>1</v>
      </c>
      <c r="AG165" s="109">
        <f t="shared" si="45"/>
        <v>0</v>
      </c>
      <c r="AH165" s="109">
        <f t="shared" si="45"/>
        <v>0</v>
      </c>
      <c r="AI165" s="109">
        <f t="shared" si="45"/>
        <v>0</v>
      </c>
      <c r="AJ165" s="35" t="str">
        <f t="shared" si="32"/>
        <v>WRN_FLSH</v>
      </c>
      <c r="AK165" s="48"/>
      <c r="AL165" s="48" t="str">
        <f t="shared" si="35"/>
        <v>E8</v>
      </c>
      <c r="AM165" s="48" t="str">
        <f t="shared" si="36"/>
        <v>07</v>
      </c>
      <c r="AN165" s="48" t="str">
        <f t="shared" si="37"/>
        <v>00</v>
      </c>
      <c r="AO165" s="48" t="str">
        <f t="shared" si="38"/>
        <v>00</v>
      </c>
      <c r="AQ165" t="str">
        <f t="shared" si="33"/>
        <v xml:space="preserve">    (U4)0x000007E8U,                                                           /* 29 WRN_FLSH                                        */</v>
      </c>
    </row>
    <row r="166" spans="2:43">
      <c r="B166" s="116"/>
      <c r="C166" s="35">
        <f t="shared" si="34"/>
        <v>30</v>
      </c>
      <c r="D166" s="109">
        <f t="shared" si="45"/>
        <v>0</v>
      </c>
      <c r="E166" s="109">
        <f t="shared" si="45"/>
        <v>0</v>
      </c>
      <c r="F166" s="109">
        <f t="shared" si="45"/>
        <v>0</v>
      </c>
      <c r="G166" s="109">
        <f t="shared" si="45"/>
        <v>0</v>
      </c>
      <c r="H166" s="109">
        <f t="shared" si="45"/>
        <v>0</v>
      </c>
      <c r="I166" s="109">
        <f t="shared" si="45"/>
        <v>0</v>
      </c>
      <c r="J166" s="109">
        <f t="shared" si="45"/>
        <v>0</v>
      </c>
      <c r="K166" s="109">
        <f t="shared" si="45"/>
        <v>0</v>
      </c>
      <c r="L166" s="109">
        <f t="shared" si="45"/>
        <v>0</v>
      </c>
      <c r="M166" s="109">
        <f t="shared" si="45"/>
        <v>0</v>
      </c>
      <c r="N166" s="109">
        <f t="shared" si="45"/>
        <v>0</v>
      </c>
      <c r="O166" s="109">
        <f t="shared" si="45"/>
        <v>0</v>
      </c>
      <c r="P166" s="109">
        <f t="shared" si="45"/>
        <v>0</v>
      </c>
      <c r="Q166" s="109">
        <f t="shared" si="45"/>
        <v>0</v>
      </c>
      <c r="R166" s="109">
        <f t="shared" si="45"/>
        <v>0</v>
      </c>
      <c r="S166" s="109">
        <f t="shared" si="45"/>
        <v>0</v>
      </c>
      <c r="T166" s="109">
        <f t="shared" si="45"/>
        <v>0</v>
      </c>
      <c r="U166" s="109">
        <f t="shared" si="45"/>
        <v>0</v>
      </c>
      <c r="V166" s="109">
        <f t="shared" si="45"/>
        <v>0</v>
      </c>
      <c r="W166" s="109">
        <f t="shared" si="45"/>
        <v>0</v>
      </c>
      <c r="X166" s="109">
        <f t="shared" si="45"/>
        <v>0</v>
      </c>
      <c r="Y166" s="109">
        <f t="shared" si="45"/>
        <v>1</v>
      </c>
      <c r="Z166" s="109">
        <f t="shared" si="45"/>
        <v>1</v>
      </c>
      <c r="AA166" s="109">
        <f t="shared" si="45"/>
        <v>1</v>
      </c>
      <c r="AB166" s="109">
        <f t="shared" si="45"/>
        <v>0</v>
      </c>
      <c r="AC166" s="109">
        <f t="shared" si="45"/>
        <v>0</v>
      </c>
      <c r="AD166" s="109">
        <f t="shared" si="45"/>
        <v>0</v>
      </c>
      <c r="AE166" s="109">
        <f t="shared" si="45"/>
        <v>0</v>
      </c>
      <c r="AF166" s="109">
        <f t="shared" si="45"/>
        <v>0</v>
      </c>
      <c r="AG166" s="109">
        <f t="shared" si="45"/>
        <v>0</v>
      </c>
      <c r="AH166" s="109">
        <f t="shared" si="45"/>
        <v>0</v>
      </c>
      <c r="AI166" s="109">
        <f t="shared" si="45"/>
        <v>0</v>
      </c>
      <c r="AJ166" s="35" t="str">
        <f t="shared" si="32"/>
        <v>WRN_FLSH</v>
      </c>
      <c r="AK166" s="48"/>
      <c r="AL166" s="48" t="str">
        <f t="shared" si="35"/>
        <v>00</v>
      </c>
      <c r="AM166" s="48" t="str">
        <f t="shared" si="36"/>
        <v>07</v>
      </c>
      <c r="AN166" s="48" t="str">
        <f t="shared" si="37"/>
        <v>00</v>
      </c>
      <c r="AO166" s="48" t="str">
        <f t="shared" si="38"/>
        <v>00</v>
      </c>
      <c r="AQ166" t="str">
        <f t="shared" si="33"/>
        <v xml:space="preserve">    (U4)0x00000700U                                                            /* 30 WRN_FLSH                                        */</v>
      </c>
    </row>
    <row r="167" spans="2:43">
      <c r="B167" s="116"/>
      <c r="C167" s="35">
        <f t="shared" si="34"/>
        <v>31</v>
      </c>
      <c r="D167" s="109">
        <f t="shared" si="45"/>
        <v>0</v>
      </c>
      <c r="E167" s="109">
        <f t="shared" si="45"/>
        <v>0</v>
      </c>
      <c r="F167" s="109">
        <f t="shared" si="45"/>
        <v>0</v>
      </c>
      <c r="G167" s="109">
        <f t="shared" si="45"/>
        <v>0</v>
      </c>
      <c r="H167" s="109">
        <f t="shared" si="45"/>
        <v>0</v>
      </c>
      <c r="I167" s="109">
        <f t="shared" si="45"/>
        <v>0</v>
      </c>
      <c r="J167" s="109">
        <f t="shared" si="45"/>
        <v>0</v>
      </c>
      <c r="K167" s="109">
        <f t="shared" si="45"/>
        <v>0</v>
      </c>
      <c r="L167" s="109">
        <f t="shared" si="45"/>
        <v>0</v>
      </c>
      <c r="M167" s="109">
        <f t="shared" si="45"/>
        <v>0</v>
      </c>
      <c r="N167" s="109">
        <f t="shared" si="45"/>
        <v>0</v>
      </c>
      <c r="O167" s="109">
        <f t="shared" si="45"/>
        <v>0</v>
      </c>
      <c r="P167" s="109">
        <f t="shared" si="45"/>
        <v>0</v>
      </c>
      <c r="Q167" s="109">
        <f t="shared" si="45"/>
        <v>0</v>
      </c>
      <c r="R167" s="109">
        <f t="shared" si="45"/>
        <v>0</v>
      </c>
      <c r="S167" s="109">
        <f t="shared" si="45"/>
        <v>0</v>
      </c>
      <c r="T167" s="109">
        <f t="shared" si="45"/>
        <v>0</v>
      </c>
      <c r="U167" s="109">
        <f t="shared" si="45"/>
        <v>0</v>
      </c>
      <c r="V167" s="109">
        <f t="shared" si="45"/>
        <v>0</v>
      </c>
      <c r="W167" s="109">
        <f t="shared" si="45"/>
        <v>0</v>
      </c>
      <c r="X167" s="109">
        <f t="shared" si="45"/>
        <v>0</v>
      </c>
      <c r="Y167" s="109">
        <f t="shared" si="45"/>
        <v>0</v>
      </c>
      <c r="Z167" s="109">
        <f t="shared" si="45"/>
        <v>0</v>
      </c>
      <c r="AA167" s="109">
        <f t="shared" si="45"/>
        <v>0</v>
      </c>
      <c r="AB167" s="109">
        <f t="shared" si="45"/>
        <v>0</v>
      </c>
      <c r="AC167" s="109">
        <f t="shared" si="45"/>
        <v>0</v>
      </c>
      <c r="AD167" s="109">
        <f t="shared" si="45"/>
        <v>0</v>
      </c>
      <c r="AE167" s="109">
        <f t="shared" si="45"/>
        <v>0</v>
      </c>
      <c r="AF167" s="109">
        <f t="shared" si="45"/>
        <v>0</v>
      </c>
      <c r="AG167" s="109">
        <f t="shared" si="45"/>
        <v>0</v>
      </c>
      <c r="AH167" s="109">
        <f t="shared" si="45"/>
        <v>0</v>
      </c>
      <c r="AI167" s="109">
        <f t="shared" ref="AI167" si="46">IF(OR(AI37=0,AI37=1),1,0)</f>
        <v>0</v>
      </c>
      <c r="AJ167" s="35" t="str">
        <f t="shared" si="32"/>
        <v/>
      </c>
      <c r="AK167" s="48"/>
      <c r="AL167" s="48" t="str">
        <f t="shared" si="35"/>
        <v>00</v>
      </c>
      <c r="AM167" s="48" t="str">
        <f t="shared" si="36"/>
        <v>00</v>
      </c>
      <c r="AN167" s="48" t="str">
        <f t="shared" si="37"/>
        <v>00</v>
      </c>
      <c r="AO167" s="48" t="str">
        <f t="shared" si="38"/>
        <v>00</v>
      </c>
      <c r="AQ167" t="str">
        <f t="shared" si="33"/>
        <v/>
      </c>
    </row>
    <row r="168" spans="2:43">
      <c r="B168" s="116"/>
      <c r="C168" s="35">
        <f t="shared" si="34"/>
        <v>32</v>
      </c>
      <c r="D168" s="109">
        <f t="shared" ref="D168:AI175" si="47">IF(OR(D38=0,D38=1),1,0)</f>
        <v>0</v>
      </c>
      <c r="E168" s="109">
        <f t="shared" si="47"/>
        <v>0</v>
      </c>
      <c r="F168" s="109">
        <f t="shared" si="47"/>
        <v>0</v>
      </c>
      <c r="G168" s="109">
        <f t="shared" si="47"/>
        <v>0</v>
      </c>
      <c r="H168" s="109">
        <f t="shared" si="47"/>
        <v>0</v>
      </c>
      <c r="I168" s="109">
        <f t="shared" si="47"/>
        <v>0</v>
      </c>
      <c r="J168" s="109">
        <f t="shared" si="47"/>
        <v>0</v>
      </c>
      <c r="K168" s="109">
        <f t="shared" si="47"/>
        <v>0</v>
      </c>
      <c r="L168" s="109">
        <f t="shared" si="47"/>
        <v>0</v>
      </c>
      <c r="M168" s="109">
        <f t="shared" si="47"/>
        <v>0</v>
      </c>
      <c r="N168" s="109">
        <f t="shared" si="47"/>
        <v>0</v>
      </c>
      <c r="O168" s="109">
        <f t="shared" si="47"/>
        <v>0</v>
      </c>
      <c r="P168" s="109">
        <f t="shared" si="47"/>
        <v>0</v>
      </c>
      <c r="Q168" s="109">
        <f t="shared" si="47"/>
        <v>0</v>
      </c>
      <c r="R168" s="109">
        <f t="shared" si="47"/>
        <v>0</v>
      </c>
      <c r="S168" s="109">
        <f t="shared" si="47"/>
        <v>0</v>
      </c>
      <c r="T168" s="109">
        <f t="shared" si="47"/>
        <v>0</v>
      </c>
      <c r="U168" s="109">
        <f t="shared" si="47"/>
        <v>0</v>
      </c>
      <c r="V168" s="109">
        <f t="shared" si="47"/>
        <v>0</v>
      </c>
      <c r="W168" s="109">
        <f t="shared" si="47"/>
        <v>0</v>
      </c>
      <c r="X168" s="109">
        <f t="shared" si="47"/>
        <v>0</v>
      </c>
      <c r="Y168" s="109">
        <f t="shared" si="47"/>
        <v>0</v>
      </c>
      <c r="Z168" s="109">
        <f t="shared" si="47"/>
        <v>0</v>
      </c>
      <c r="AA168" s="109">
        <f t="shared" si="47"/>
        <v>0</v>
      </c>
      <c r="AB168" s="109">
        <f t="shared" si="47"/>
        <v>0</v>
      </c>
      <c r="AC168" s="109">
        <f t="shared" si="47"/>
        <v>0</v>
      </c>
      <c r="AD168" s="109">
        <f t="shared" si="47"/>
        <v>0</v>
      </c>
      <c r="AE168" s="109">
        <f t="shared" si="47"/>
        <v>0</v>
      </c>
      <c r="AF168" s="109">
        <f t="shared" si="47"/>
        <v>0</v>
      </c>
      <c r="AG168" s="109">
        <f t="shared" si="47"/>
        <v>0</v>
      </c>
      <c r="AH168" s="109">
        <f t="shared" si="47"/>
        <v>0</v>
      </c>
      <c r="AI168" s="109">
        <f t="shared" si="47"/>
        <v>0</v>
      </c>
      <c r="AJ168" s="35" t="str">
        <f t="shared" si="32"/>
        <v/>
      </c>
      <c r="AK168" s="48"/>
      <c r="AL168" s="48" t="str">
        <f t="shared" si="35"/>
        <v>00</v>
      </c>
      <c r="AM168" s="48" t="str">
        <f t="shared" si="36"/>
        <v>00</v>
      </c>
      <c r="AN168" s="48" t="str">
        <f t="shared" si="37"/>
        <v>00</v>
      </c>
      <c r="AO168" s="48" t="str">
        <f t="shared" si="38"/>
        <v>00</v>
      </c>
      <c r="AQ168" t="str">
        <f t="shared" si="33"/>
        <v/>
      </c>
    </row>
    <row r="169" spans="2:43">
      <c r="B169" s="116"/>
      <c r="C169" s="35">
        <f t="shared" si="34"/>
        <v>33</v>
      </c>
      <c r="D169" s="109">
        <f t="shared" si="47"/>
        <v>0</v>
      </c>
      <c r="E169" s="109">
        <f t="shared" si="47"/>
        <v>0</v>
      </c>
      <c r="F169" s="109">
        <f t="shared" si="47"/>
        <v>0</v>
      </c>
      <c r="G169" s="109">
        <f t="shared" si="47"/>
        <v>0</v>
      </c>
      <c r="H169" s="109">
        <f t="shared" si="47"/>
        <v>0</v>
      </c>
      <c r="I169" s="109">
        <f t="shared" si="47"/>
        <v>0</v>
      </c>
      <c r="J169" s="109">
        <f t="shared" si="47"/>
        <v>0</v>
      </c>
      <c r="K169" s="109">
        <f t="shared" si="47"/>
        <v>0</v>
      </c>
      <c r="L169" s="109">
        <f t="shared" si="47"/>
        <v>0</v>
      </c>
      <c r="M169" s="109">
        <f t="shared" si="47"/>
        <v>0</v>
      </c>
      <c r="N169" s="109">
        <f t="shared" si="47"/>
        <v>0</v>
      </c>
      <c r="O169" s="109">
        <f t="shared" si="47"/>
        <v>0</v>
      </c>
      <c r="P169" s="109">
        <f t="shared" si="47"/>
        <v>0</v>
      </c>
      <c r="Q169" s="109">
        <f t="shared" si="47"/>
        <v>0</v>
      </c>
      <c r="R169" s="109">
        <f t="shared" si="47"/>
        <v>0</v>
      </c>
      <c r="S169" s="109">
        <f t="shared" si="47"/>
        <v>0</v>
      </c>
      <c r="T169" s="109">
        <f t="shared" si="47"/>
        <v>0</v>
      </c>
      <c r="U169" s="109">
        <f t="shared" si="47"/>
        <v>0</v>
      </c>
      <c r="V169" s="109">
        <f t="shared" si="47"/>
        <v>0</v>
      </c>
      <c r="W169" s="109">
        <f t="shared" si="47"/>
        <v>0</v>
      </c>
      <c r="X169" s="109">
        <f t="shared" si="47"/>
        <v>0</v>
      </c>
      <c r="Y169" s="109">
        <f t="shared" si="47"/>
        <v>0</v>
      </c>
      <c r="Z169" s="109">
        <f t="shared" si="47"/>
        <v>0</v>
      </c>
      <c r="AA169" s="109">
        <f t="shared" si="47"/>
        <v>0</v>
      </c>
      <c r="AB169" s="109">
        <f t="shared" si="47"/>
        <v>0</v>
      </c>
      <c r="AC169" s="109">
        <f t="shared" si="47"/>
        <v>0</v>
      </c>
      <c r="AD169" s="109">
        <f t="shared" si="47"/>
        <v>0</v>
      </c>
      <c r="AE169" s="109">
        <f t="shared" si="47"/>
        <v>0</v>
      </c>
      <c r="AF169" s="109">
        <f t="shared" si="47"/>
        <v>0</v>
      </c>
      <c r="AG169" s="109">
        <f t="shared" si="47"/>
        <v>0</v>
      </c>
      <c r="AH169" s="109">
        <f t="shared" si="47"/>
        <v>0</v>
      </c>
      <c r="AI169" s="109">
        <f t="shared" si="47"/>
        <v>0</v>
      </c>
      <c r="AJ169" s="35" t="str">
        <f t="shared" si="32"/>
        <v/>
      </c>
      <c r="AK169" s="48"/>
      <c r="AL169" s="48" t="str">
        <f t="shared" si="35"/>
        <v>00</v>
      </c>
      <c r="AM169" s="48" t="str">
        <f t="shared" si="36"/>
        <v>00</v>
      </c>
      <c r="AN169" s="48" t="str">
        <f t="shared" si="37"/>
        <v>00</v>
      </c>
      <c r="AO169" s="48" t="str">
        <f t="shared" si="38"/>
        <v>00</v>
      </c>
      <c r="AQ169" t="str">
        <f t="shared" si="33"/>
        <v/>
      </c>
    </row>
    <row r="170" spans="2:43">
      <c r="B170" s="116"/>
      <c r="C170" s="35">
        <f t="shared" si="34"/>
        <v>34</v>
      </c>
      <c r="D170" s="109">
        <f t="shared" si="47"/>
        <v>0</v>
      </c>
      <c r="E170" s="109">
        <f t="shared" si="47"/>
        <v>0</v>
      </c>
      <c r="F170" s="109">
        <f t="shared" si="47"/>
        <v>0</v>
      </c>
      <c r="G170" s="109">
        <f t="shared" si="47"/>
        <v>0</v>
      </c>
      <c r="H170" s="109">
        <f t="shared" si="47"/>
        <v>0</v>
      </c>
      <c r="I170" s="109">
        <f t="shared" si="47"/>
        <v>0</v>
      </c>
      <c r="J170" s="109">
        <f t="shared" si="47"/>
        <v>0</v>
      </c>
      <c r="K170" s="109">
        <f t="shared" si="47"/>
        <v>0</v>
      </c>
      <c r="L170" s="109">
        <f t="shared" si="47"/>
        <v>0</v>
      </c>
      <c r="M170" s="109">
        <f t="shared" si="47"/>
        <v>0</v>
      </c>
      <c r="N170" s="109">
        <f t="shared" si="47"/>
        <v>0</v>
      </c>
      <c r="O170" s="109">
        <f t="shared" si="47"/>
        <v>0</v>
      </c>
      <c r="P170" s="109">
        <f t="shared" si="47"/>
        <v>0</v>
      </c>
      <c r="Q170" s="109">
        <f t="shared" si="47"/>
        <v>0</v>
      </c>
      <c r="R170" s="109">
        <f t="shared" si="47"/>
        <v>0</v>
      </c>
      <c r="S170" s="109">
        <f t="shared" si="47"/>
        <v>0</v>
      </c>
      <c r="T170" s="109">
        <f t="shared" si="47"/>
        <v>0</v>
      </c>
      <c r="U170" s="109">
        <f t="shared" si="47"/>
        <v>0</v>
      </c>
      <c r="V170" s="109">
        <f t="shared" si="47"/>
        <v>0</v>
      </c>
      <c r="W170" s="109">
        <f t="shared" si="47"/>
        <v>0</v>
      </c>
      <c r="X170" s="109">
        <f t="shared" si="47"/>
        <v>0</v>
      </c>
      <c r="Y170" s="109">
        <f t="shared" si="47"/>
        <v>0</v>
      </c>
      <c r="Z170" s="109">
        <f t="shared" si="47"/>
        <v>0</v>
      </c>
      <c r="AA170" s="109">
        <f t="shared" si="47"/>
        <v>0</v>
      </c>
      <c r="AB170" s="109">
        <f t="shared" si="47"/>
        <v>0</v>
      </c>
      <c r="AC170" s="109">
        <f t="shared" si="47"/>
        <v>0</v>
      </c>
      <c r="AD170" s="109">
        <f t="shared" si="47"/>
        <v>0</v>
      </c>
      <c r="AE170" s="109">
        <f t="shared" si="47"/>
        <v>0</v>
      </c>
      <c r="AF170" s="109">
        <f t="shared" si="47"/>
        <v>0</v>
      </c>
      <c r="AG170" s="109">
        <f t="shared" si="47"/>
        <v>0</v>
      </c>
      <c r="AH170" s="109">
        <f t="shared" si="47"/>
        <v>0</v>
      </c>
      <c r="AI170" s="109">
        <f t="shared" si="47"/>
        <v>0</v>
      </c>
      <c r="AJ170" s="35" t="str">
        <f t="shared" si="32"/>
        <v/>
      </c>
      <c r="AK170" s="48"/>
      <c r="AL170" s="48" t="str">
        <f t="shared" si="35"/>
        <v>00</v>
      </c>
      <c r="AM170" s="48" t="str">
        <f t="shared" si="36"/>
        <v>00</v>
      </c>
      <c r="AN170" s="48" t="str">
        <f t="shared" si="37"/>
        <v>00</v>
      </c>
      <c r="AO170" s="48" t="str">
        <f t="shared" si="38"/>
        <v>00</v>
      </c>
      <c r="AQ170" t="str">
        <f t="shared" si="33"/>
        <v/>
      </c>
    </row>
    <row r="171" spans="2:43">
      <c r="B171" s="116"/>
      <c r="C171" s="35">
        <f t="shared" si="34"/>
        <v>35</v>
      </c>
      <c r="D171" s="109">
        <f t="shared" si="47"/>
        <v>0</v>
      </c>
      <c r="E171" s="109">
        <f t="shared" si="47"/>
        <v>0</v>
      </c>
      <c r="F171" s="109">
        <f t="shared" si="47"/>
        <v>0</v>
      </c>
      <c r="G171" s="109">
        <f t="shared" si="47"/>
        <v>0</v>
      </c>
      <c r="H171" s="109">
        <f t="shared" si="47"/>
        <v>0</v>
      </c>
      <c r="I171" s="109">
        <f t="shared" si="47"/>
        <v>0</v>
      </c>
      <c r="J171" s="109">
        <f t="shared" si="47"/>
        <v>0</v>
      </c>
      <c r="K171" s="109">
        <f t="shared" si="47"/>
        <v>0</v>
      </c>
      <c r="L171" s="109">
        <f t="shared" si="47"/>
        <v>0</v>
      </c>
      <c r="M171" s="109">
        <f t="shared" si="47"/>
        <v>0</v>
      </c>
      <c r="N171" s="109">
        <f t="shared" si="47"/>
        <v>0</v>
      </c>
      <c r="O171" s="109">
        <f t="shared" si="47"/>
        <v>0</v>
      </c>
      <c r="P171" s="109">
        <f t="shared" si="47"/>
        <v>0</v>
      </c>
      <c r="Q171" s="109">
        <f t="shared" si="47"/>
        <v>0</v>
      </c>
      <c r="R171" s="109">
        <f t="shared" si="47"/>
        <v>0</v>
      </c>
      <c r="S171" s="109">
        <f t="shared" si="47"/>
        <v>0</v>
      </c>
      <c r="T171" s="109">
        <f t="shared" si="47"/>
        <v>0</v>
      </c>
      <c r="U171" s="109">
        <f t="shared" si="47"/>
        <v>0</v>
      </c>
      <c r="V171" s="109">
        <f t="shared" si="47"/>
        <v>0</v>
      </c>
      <c r="W171" s="109">
        <f t="shared" si="47"/>
        <v>0</v>
      </c>
      <c r="X171" s="109">
        <f t="shared" si="47"/>
        <v>0</v>
      </c>
      <c r="Y171" s="109">
        <f t="shared" si="47"/>
        <v>0</v>
      </c>
      <c r="Z171" s="109">
        <f t="shared" si="47"/>
        <v>0</v>
      </c>
      <c r="AA171" s="109">
        <f t="shared" si="47"/>
        <v>0</v>
      </c>
      <c r="AB171" s="109">
        <f t="shared" si="47"/>
        <v>0</v>
      </c>
      <c r="AC171" s="109">
        <f t="shared" si="47"/>
        <v>0</v>
      </c>
      <c r="AD171" s="109">
        <f t="shared" si="47"/>
        <v>0</v>
      </c>
      <c r="AE171" s="109">
        <f t="shared" si="47"/>
        <v>0</v>
      </c>
      <c r="AF171" s="109">
        <f t="shared" si="47"/>
        <v>0</v>
      </c>
      <c r="AG171" s="109">
        <f t="shared" si="47"/>
        <v>0</v>
      </c>
      <c r="AH171" s="109">
        <f t="shared" si="47"/>
        <v>0</v>
      </c>
      <c r="AI171" s="109">
        <f t="shared" si="47"/>
        <v>0</v>
      </c>
      <c r="AJ171" s="35" t="str">
        <f t="shared" si="32"/>
        <v/>
      </c>
      <c r="AK171" s="48"/>
      <c r="AL171" s="48" t="str">
        <f t="shared" si="35"/>
        <v>00</v>
      </c>
      <c r="AM171" s="48" t="str">
        <f t="shared" si="36"/>
        <v>00</v>
      </c>
      <c r="AN171" s="48" t="str">
        <f t="shared" si="37"/>
        <v>00</v>
      </c>
      <c r="AO171" s="48" t="str">
        <f t="shared" si="38"/>
        <v>00</v>
      </c>
      <c r="AQ171" t="str">
        <f t="shared" si="33"/>
        <v/>
      </c>
    </row>
    <row r="172" spans="2:43">
      <c r="B172" s="116"/>
      <c r="C172" s="35">
        <f t="shared" si="34"/>
        <v>36</v>
      </c>
      <c r="D172" s="109">
        <f t="shared" si="47"/>
        <v>0</v>
      </c>
      <c r="E172" s="109">
        <f t="shared" si="47"/>
        <v>0</v>
      </c>
      <c r="F172" s="109">
        <f t="shared" si="47"/>
        <v>0</v>
      </c>
      <c r="G172" s="109">
        <f t="shared" si="47"/>
        <v>0</v>
      </c>
      <c r="H172" s="109">
        <f t="shared" si="47"/>
        <v>0</v>
      </c>
      <c r="I172" s="109">
        <f t="shared" si="47"/>
        <v>0</v>
      </c>
      <c r="J172" s="109">
        <f t="shared" si="47"/>
        <v>0</v>
      </c>
      <c r="K172" s="109">
        <f t="shared" si="47"/>
        <v>0</v>
      </c>
      <c r="L172" s="109">
        <f t="shared" si="47"/>
        <v>0</v>
      </c>
      <c r="M172" s="109">
        <f t="shared" si="47"/>
        <v>0</v>
      </c>
      <c r="N172" s="109">
        <f t="shared" si="47"/>
        <v>0</v>
      </c>
      <c r="O172" s="109">
        <f t="shared" si="47"/>
        <v>0</v>
      </c>
      <c r="P172" s="109">
        <f t="shared" si="47"/>
        <v>0</v>
      </c>
      <c r="Q172" s="109">
        <f t="shared" si="47"/>
        <v>0</v>
      </c>
      <c r="R172" s="109">
        <f t="shared" si="47"/>
        <v>0</v>
      </c>
      <c r="S172" s="109">
        <f t="shared" si="47"/>
        <v>0</v>
      </c>
      <c r="T172" s="109">
        <f t="shared" si="47"/>
        <v>0</v>
      </c>
      <c r="U172" s="109">
        <f t="shared" si="47"/>
        <v>0</v>
      </c>
      <c r="V172" s="109">
        <f t="shared" si="47"/>
        <v>0</v>
      </c>
      <c r="W172" s="109">
        <f t="shared" si="47"/>
        <v>0</v>
      </c>
      <c r="X172" s="109">
        <f t="shared" si="47"/>
        <v>0</v>
      </c>
      <c r="Y172" s="109">
        <f t="shared" si="47"/>
        <v>0</v>
      </c>
      <c r="Z172" s="109">
        <f t="shared" si="47"/>
        <v>0</v>
      </c>
      <c r="AA172" s="109">
        <f t="shared" si="47"/>
        <v>0</v>
      </c>
      <c r="AB172" s="109">
        <f t="shared" si="47"/>
        <v>0</v>
      </c>
      <c r="AC172" s="109">
        <f t="shared" si="47"/>
        <v>0</v>
      </c>
      <c r="AD172" s="109">
        <f t="shared" si="47"/>
        <v>0</v>
      </c>
      <c r="AE172" s="109">
        <f t="shared" si="47"/>
        <v>0</v>
      </c>
      <c r="AF172" s="109">
        <f t="shared" si="47"/>
        <v>0</v>
      </c>
      <c r="AG172" s="109">
        <f t="shared" si="47"/>
        <v>0</v>
      </c>
      <c r="AH172" s="109">
        <f t="shared" si="47"/>
        <v>0</v>
      </c>
      <c r="AI172" s="109">
        <f t="shared" si="47"/>
        <v>0</v>
      </c>
      <c r="AJ172" s="35" t="str">
        <f t="shared" si="32"/>
        <v/>
      </c>
      <c r="AK172" s="48"/>
      <c r="AL172" s="48" t="str">
        <f t="shared" si="35"/>
        <v>00</v>
      </c>
      <c r="AM172" s="48" t="str">
        <f t="shared" si="36"/>
        <v>00</v>
      </c>
      <c r="AN172" s="48" t="str">
        <f t="shared" si="37"/>
        <v>00</v>
      </c>
      <c r="AO172" s="48" t="str">
        <f t="shared" si="38"/>
        <v>00</v>
      </c>
      <c r="AQ172" t="str">
        <f t="shared" si="33"/>
        <v/>
      </c>
    </row>
    <row r="173" spans="2:43">
      <c r="B173" s="116"/>
      <c r="C173" s="35">
        <f t="shared" si="34"/>
        <v>37</v>
      </c>
      <c r="D173" s="109">
        <f t="shared" si="47"/>
        <v>0</v>
      </c>
      <c r="E173" s="109">
        <f t="shared" si="47"/>
        <v>0</v>
      </c>
      <c r="F173" s="109">
        <f t="shared" si="47"/>
        <v>0</v>
      </c>
      <c r="G173" s="109">
        <f t="shared" si="47"/>
        <v>0</v>
      </c>
      <c r="H173" s="109">
        <f t="shared" si="47"/>
        <v>0</v>
      </c>
      <c r="I173" s="109">
        <f t="shared" si="47"/>
        <v>0</v>
      </c>
      <c r="J173" s="109">
        <f t="shared" si="47"/>
        <v>0</v>
      </c>
      <c r="K173" s="109">
        <f t="shared" si="47"/>
        <v>0</v>
      </c>
      <c r="L173" s="109">
        <f t="shared" si="47"/>
        <v>0</v>
      </c>
      <c r="M173" s="109">
        <f t="shared" si="47"/>
        <v>0</v>
      </c>
      <c r="N173" s="109">
        <f t="shared" si="47"/>
        <v>0</v>
      </c>
      <c r="O173" s="109">
        <f t="shared" si="47"/>
        <v>0</v>
      </c>
      <c r="P173" s="109">
        <f t="shared" si="47"/>
        <v>0</v>
      </c>
      <c r="Q173" s="109">
        <f t="shared" si="47"/>
        <v>0</v>
      </c>
      <c r="R173" s="109">
        <f t="shared" si="47"/>
        <v>0</v>
      </c>
      <c r="S173" s="109">
        <f t="shared" si="47"/>
        <v>0</v>
      </c>
      <c r="T173" s="109">
        <f t="shared" si="47"/>
        <v>0</v>
      </c>
      <c r="U173" s="109">
        <f t="shared" si="47"/>
        <v>0</v>
      </c>
      <c r="V173" s="109">
        <f t="shared" si="47"/>
        <v>0</v>
      </c>
      <c r="W173" s="109">
        <f t="shared" si="47"/>
        <v>0</v>
      </c>
      <c r="X173" s="109">
        <f t="shared" si="47"/>
        <v>0</v>
      </c>
      <c r="Y173" s="109">
        <f t="shared" si="47"/>
        <v>0</v>
      </c>
      <c r="Z173" s="109">
        <f t="shared" si="47"/>
        <v>0</v>
      </c>
      <c r="AA173" s="109">
        <f t="shared" si="47"/>
        <v>0</v>
      </c>
      <c r="AB173" s="109">
        <f t="shared" si="47"/>
        <v>0</v>
      </c>
      <c r="AC173" s="109">
        <f t="shared" si="47"/>
        <v>0</v>
      </c>
      <c r="AD173" s="109">
        <f t="shared" si="47"/>
        <v>0</v>
      </c>
      <c r="AE173" s="109">
        <f t="shared" si="47"/>
        <v>0</v>
      </c>
      <c r="AF173" s="109">
        <f t="shared" si="47"/>
        <v>0</v>
      </c>
      <c r="AG173" s="109">
        <f t="shared" si="47"/>
        <v>0</v>
      </c>
      <c r="AH173" s="109">
        <f t="shared" si="47"/>
        <v>0</v>
      </c>
      <c r="AI173" s="109">
        <f t="shared" si="47"/>
        <v>0</v>
      </c>
      <c r="AJ173" s="35" t="str">
        <f t="shared" si="32"/>
        <v/>
      </c>
      <c r="AK173" s="48"/>
      <c r="AL173" s="48" t="str">
        <f t="shared" si="35"/>
        <v>00</v>
      </c>
      <c r="AM173" s="48" t="str">
        <f t="shared" si="36"/>
        <v>00</v>
      </c>
      <c r="AN173" s="48" t="str">
        <f t="shared" si="37"/>
        <v>00</v>
      </c>
      <c r="AO173" s="48" t="str">
        <f t="shared" si="38"/>
        <v>00</v>
      </c>
      <c r="AQ173" t="str">
        <f t="shared" si="33"/>
        <v/>
      </c>
    </row>
    <row r="174" spans="2:43">
      <c r="B174" s="116"/>
      <c r="C174" s="35">
        <f t="shared" si="34"/>
        <v>38</v>
      </c>
      <c r="D174" s="109">
        <f t="shared" si="47"/>
        <v>0</v>
      </c>
      <c r="E174" s="109">
        <f t="shared" si="47"/>
        <v>0</v>
      </c>
      <c r="F174" s="109">
        <f t="shared" si="47"/>
        <v>0</v>
      </c>
      <c r="G174" s="109">
        <f t="shared" si="47"/>
        <v>0</v>
      </c>
      <c r="H174" s="109">
        <f t="shared" si="47"/>
        <v>0</v>
      </c>
      <c r="I174" s="109">
        <f t="shared" si="47"/>
        <v>0</v>
      </c>
      <c r="J174" s="109">
        <f t="shared" si="47"/>
        <v>0</v>
      </c>
      <c r="K174" s="109">
        <f t="shared" si="47"/>
        <v>0</v>
      </c>
      <c r="L174" s="109">
        <f t="shared" si="47"/>
        <v>0</v>
      </c>
      <c r="M174" s="109">
        <f t="shared" si="47"/>
        <v>0</v>
      </c>
      <c r="N174" s="109">
        <f t="shared" si="47"/>
        <v>0</v>
      </c>
      <c r="O174" s="109">
        <f t="shared" si="47"/>
        <v>0</v>
      </c>
      <c r="P174" s="109">
        <f t="shared" si="47"/>
        <v>0</v>
      </c>
      <c r="Q174" s="109">
        <f t="shared" si="47"/>
        <v>0</v>
      </c>
      <c r="R174" s="109">
        <f t="shared" si="47"/>
        <v>0</v>
      </c>
      <c r="S174" s="109">
        <f t="shared" si="47"/>
        <v>0</v>
      </c>
      <c r="T174" s="109">
        <f t="shared" si="47"/>
        <v>0</v>
      </c>
      <c r="U174" s="109">
        <f t="shared" si="47"/>
        <v>0</v>
      </c>
      <c r="V174" s="109">
        <f t="shared" si="47"/>
        <v>0</v>
      </c>
      <c r="W174" s="109">
        <f t="shared" si="47"/>
        <v>0</v>
      </c>
      <c r="X174" s="109">
        <f t="shared" si="47"/>
        <v>0</v>
      </c>
      <c r="Y174" s="109">
        <f t="shared" si="47"/>
        <v>0</v>
      </c>
      <c r="Z174" s="109">
        <f t="shared" si="47"/>
        <v>0</v>
      </c>
      <c r="AA174" s="109">
        <f t="shared" si="47"/>
        <v>0</v>
      </c>
      <c r="AB174" s="109">
        <f t="shared" si="47"/>
        <v>0</v>
      </c>
      <c r="AC174" s="109">
        <f t="shared" si="47"/>
        <v>0</v>
      </c>
      <c r="AD174" s="109">
        <f t="shared" si="47"/>
        <v>0</v>
      </c>
      <c r="AE174" s="109">
        <f t="shared" si="47"/>
        <v>0</v>
      </c>
      <c r="AF174" s="109">
        <f t="shared" si="47"/>
        <v>0</v>
      </c>
      <c r="AG174" s="109">
        <f t="shared" si="47"/>
        <v>0</v>
      </c>
      <c r="AH174" s="109">
        <f t="shared" si="47"/>
        <v>0</v>
      </c>
      <c r="AI174" s="109">
        <f t="shared" si="47"/>
        <v>0</v>
      </c>
      <c r="AJ174" s="35" t="str">
        <f t="shared" si="32"/>
        <v/>
      </c>
      <c r="AK174" s="48"/>
      <c r="AL174" s="48" t="str">
        <f t="shared" si="35"/>
        <v>00</v>
      </c>
      <c r="AM174" s="48" t="str">
        <f t="shared" si="36"/>
        <v>00</v>
      </c>
      <c r="AN174" s="48" t="str">
        <f t="shared" si="37"/>
        <v>00</v>
      </c>
      <c r="AO174" s="48" t="str">
        <f t="shared" si="38"/>
        <v>00</v>
      </c>
      <c r="AQ174" t="str">
        <f t="shared" si="33"/>
        <v/>
      </c>
    </row>
    <row r="175" spans="2:43">
      <c r="B175" s="116"/>
      <c r="C175" s="35">
        <f t="shared" si="34"/>
        <v>39</v>
      </c>
      <c r="D175" s="109">
        <f t="shared" si="47"/>
        <v>0</v>
      </c>
      <c r="E175" s="109">
        <f t="shared" si="47"/>
        <v>0</v>
      </c>
      <c r="F175" s="109">
        <f t="shared" si="47"/>
        <v>0</v>
      </c>
      <c r="G175" s="109">
        <f t="shared" si="47"/>
        <v>0</v>
      </c>
      <c r="H175" s="109">
        <f t="shared" si="47"/>
        <v>0</v>
      </c>
      <c r="I175" s="109">
        <f t="shared" si="47"/>
        <v>0</v>
      </c>
      <c r="J175" s="109">
        <f t="shared" si="47"/>
        <v>0</v>
      </c>
      <c r="K175" s="109">
        <f t="shared" si="47"/>
        <v>0</v>
      </c>
      <c r="L175" s="109">
        <f t="shared" si="47"/>
        <v>0</v>
      </c>
      <c r="M175" s="109">
        <f t="shared" si="47"/>
        <v>0</v>
      </c>
      <c r="N175" s="109">
        <f t="shared" si="47"/>
        <v>0</v>
      </c>
      <c r="O175" s="109">
        <f t="shared" si="47"/>
        <v>0</v>
      </c>
      <c r="P175" s="109">
        <f t="shared" si="47"/>
        <v>0</v>
      </c>
      <c r="Q175" s="109">
        <f t="shared" si="47"/>
        <v>0</v>
      </c>
      <c r="R175" s="109">
        <f t="shared" si="47"/>
        <v>0</v>
      </c>
      <c r="S175" s="109">
        <f t="shared" si="47"/>
        <v>0</v>
      </c>
      <c r="T175" s="109">
        <f t="shared" si="47"/>
        <v>0</v>
      </c>
      <c r="U175" s="109">
        <f t="shared" si="47"/>
        <v>0</v>
      </c>
      <c r="V175" s="109">
        <f t="shared" si="47"/>
        <v>0</v>
      </c>
      <c r="W175" s="109">
        <f t="shared" si="47"/>
        <v>0</v>
      </c>
      <c r="X175" s="109">
        <f t="shared" si="47"/>
        <v>0</v>
      </c>
      <c r="Y175" s="109">
        <f t="shared" si="47"/>
        <v>0</v>
      </c>
      <c r="Z175" s="109">
        <f t="shared" si="47"/>
        <v>0</v>
      </c>
      <c r="AA175" s="109">
        <f t="shared" si="47"/>
        <v>0</v>
      </c>
      <c r="AB175" s="109">
        <f t="shared" si="47"/>
        <v>0</v>
      </c>
      <c r="AC175" s="109">
        <f t="shared" si="47"/>
        <v>0</v>
      </c>
      <c r="AD175" s="109">
        <f t="shared" si="47"/>
        <v>0</v>
      </c>
      <c r="AE175" s="109">
        <f t="shared" si="47"/>
        <v>0</v>
      </c>
      <c r="AF175" s="109">
        <f t="shared" si="47"/>
        <v>0</v>
      </c>
      <c r="AG175" s="109">
        <f t="shared" si="47"/>
        <v>0</v>
      </c>
      <c r="AH175" s="109">
        <f t="shared" si="47"/>
        <v>0</v>
      </c>
      <c r="AI175" s="109">
        <f t="shared" ref="AI175" si="48">IF(OR(AI45=0,AI45=1),1,0)</f>
        <v>0</v>
      </c>
      <c r="AJ175" s="35" t="str">
        <f t="shared" si="32"/>
        <v/>
      </c>
      <c r="AK175" s="48"/>
      <c r="AL175" s="48" t="str">
        <f t="shared" si="35"/>
        <v>00</v>
      </c>
      <c r="AM175" s="48" t="str">
        <f t="shared" si="36"/>
        <v>00</v>
      </c>
      <c r="AN175" s="48" t="str">
        <f t="shared" si="37"/>
        <v>00</v>
      </c>
      <c r="AO175" s="48" t="str">
        <f t="shared" si="38"/>
        <v>00</v>
      </c>
      <c r="AQ175" t="str">
        <f t="shared" si="33"/>
        <v/>
      </c>
    </row>
    <row r="176" spans="2:43">
      <c r="B176" s="116"/>
      <c r="C176" s="35">
        <f t="shared" si="34"/>
        <v>40</v>
      </c>
      <c r="D176" s="109">
        <f t="shared" ref="D176:AI183" si="49">IF(OR(D46=0,D46=1),1,0)</f>
        <v>0</v>
      </c>
      <c r="E176" s="109">
        <f t="shared" si="49"/>
        <v>0</v>
      </c>
      <c r="F176" s="109">
        <f t="shared" si="49"/>
        <v>0</v>
      </c>
      <c r="G176" s="109">
        <f t="shared" si="49"/>
        <v>0</v>
      </c>
      <c r="H176" s="109">
        <f t="shared" si="49"/>
        <v>0</v>
      </c>
      <c r="I176" s="109">
        <f t="shared" si="49"/>
        <v>0</v>
      </c>
      <c r="J176" s="109">
        <f t="shared" si="49"/>
        <v>0</v>
      </c>
      <c r="K176" s="109">
        <f t="shared" si="49"/>
        <v>0</v>
      </c>
      <c r="L176" s="109">
        <f t="shared" si="49"/>
        <v>0</v>
      </c>
      <c r="M176" s="109">
        <f t="shared" si="49"/>
        <v>0</v>
      </c>
      <c r="N176" s="109">
        <f t="shared" si="49"/>
        <v>0</v>
      </c>
      <c r="O176" s="109">
        <f t="shared" si="49"/>
        <v>0</v>
      </c>
      <c r="P176" s="109">
        <f t="shared" si="49"/>
        <v>0</v>
      </c>
      <c r="Q176" s="109">
        <f t="shared" si="49"/>
        <v>0</v>
      </c>
      <c r="R176" s="109">
        <f t="shared" si="49"/>
        <v>0</v>
      </c>
      <c r="S176" s="109">
        <f t="shared" si="49"/>
        <v>0</v>
      </c>
      <c r="T176" s="109">
        <f t="shared" si="49"/>
        <v>0</v>
      </c>
      <c r="U176" s="109">
        <f t="shared" si="49"/>
        <v>0</v>
      </c>
      <c r="V176" s="109">
        <f t="shared" si="49"/>
        <v>0</v>
      </c>
      <c r="W176" s="109">
        <f t="shared" si="49"/>
        <v>0</v>
      </c>
      <c r="X176" s="109">
        <f t="shared" si="49"/>
        <v>0</v>
      </c>
      <c r="Y176" s="109">
        <f t="shared" si="49"/>
        <v>0</v>
      </c>
      <c r="Z176" s="109">
        <f t="shared" si="49"/>
        <v>0</v>
      </c>
      <c r="AA176" s="109">
        <f t="shared" si="49"/>
        <v>0</v>
      </c>
      <c r="AB176" s="109">
        <f t="shared" si="49"/>
        <v>0</v>
      </c>
      <c r="AC176" s="109">
        <f t="shared" si="49"/>
        <v>0</v>
      </c>
      <c r="AD176" s="109">
        <f t="shared" si="49"/>
        <v>0</v>
      </c>
      <c r="AE176" s="109">
        <f t="shared" si="49"/>
        <v>0</v>
      </c>
      <c r="AF176" s="109">
        <f t="shared" si="49"/>
        <v>0</v>
      </c>
      <c r="AG176" s="109">
        <f t="shared" si="49"/>
        <v>0</v>
      </c>
      <c r="AH176" s="109">
        <f t="shared" si="49"/>
        <v>0</v>
      </c>
      <c r="AI176" s="109">
        <f t="shared" si="49"/>
        <v>0</v>
      </c>
      <c r="AJ176" s="35" t="str">
        <f t="shared" si="32"/>
        <v/>
      </c>
      <c r="AK176" s="48"/>
      <c r="AL176" s="48" t="str">
        <f t="shared" si="35"/>
        <v>00</v>
      </c>
      <c r="AM176" s="48" t="str">
        <f t="shared" si="36"/>
        <v>00</v>
      </c>
      <c r="AN176" s="48" t="str">
        <f t="shared" si="37"/>
        <v>00</v>
      </c>
      <c r="AO176" s="48" t="str">
        <f t="shared" si="38"/>
        <v>00</v>
      </c>
      <c r="AQ176" t="str">
        <f t="shared" si="33"/>
        <v/>
      </c>
    </row>
    <row r="177" spans="2:43">
      <c r="B177" s="116"/>
      <c r="C177" s="35">
        <f t="shared" si="34"/>
        <v>41</v>
      </c>
      <c r="D177" s="109">
        <f t="shared" si="49"/>
        <v>0</v>
      </c>
      <c r="E177" s="109">
        <f t="shared" si="49"/>
        <v>0</v>
      </c>
      <c r="F177" s="109">
        <f t="shared" si="49"/>
        <v>0</v>
      </c>
      <c r="G177" s="109">
        <f t="shared" si="49"/>
        <v>0</v>
      </c>
      <c r="H177" s="109">
        <f t="shared" si="49"/>
        <v>0</v>
      </c>
      <c r="I177" s="109">
        <f t="shared" si="49"/>
        <v>0</v>
      </c>
      <c r="J177" s="109">
        <f t="shared" si="49"/>
        <v>0</v>
      </c>
      <c r="K177" s="109">
        <f t="shared" si="49"/>
        <v>0</v>
      </c>
      <c r="L177" s="109">
        <f t="shared" si="49"/>
        <v>0</v>
      </c>
      <c r="M177" s="109">
        <f t="shared" si="49"/>
        <v>0</v>
      </c>
      <c r="N177" s="109">
        <f t="shared" si="49"/>
        <v>0</v>
      </c>
      <c r="O177" s="109">
        <f t="shared" si="49"/>
        <v>0</v>
      </c>
      <c r="P177" s="109">
        <f t="shared" si="49"/>
        <v>0</v>
      </c>
      <c r="Q177" s="109">
        <f t="shared" si="49"/>
        <v>0</v>
      </c>
      <c r="R177" s="109">
        <f t="shared" si="49"/>
        <v>0</v>
      </c>
      <c r="S177" s="109">
        <f t="shared" si="49"/>
        <v>0</v>
      </c>
      <c r="T177" s="109">
        <f t="shared" si="49"/>
        <v>0</v>
      </c>
      <c r="U177" s="109">
        <f t="shared" si="49"/>
        <v>0</v>
      </c>
      <c r="V177" s="109">
        <f t="shared" si="49"/>
        <v>0</v>
      </c>
      <c r="W177" s="109">
        <f t="shared" si="49"/>
        <v>0</v>
      </c>
      <c r="X177" s="109">
        <f t="shared" si="49"/>
        <v>0</v>
      </c>
      <c r="Y177" s="109">
        <f t="shared" si="49"/>
        <v>0</v>
      </c>
      <c r="Z177" s="109">
        <f t="shared" si="49"/>
        <v>0</v>
      </c>
      <c r="AA177" s="109">
        <f t="shared" si="49"/>
        <v>0</v>
      </c>
      <c r="AB177" s="109">
        <f t="shared" si="49"/>
        <v>0</v>
      </c>
      <c r="AC177" s="109">
        <f t="shared" si="49"/>
        <v>0</v>
      </c>
      <c r="AD177" s="109">
        <f t="shared" si="49"/>
        <v>0</v>
      </c>
      <c r="AE177" s="109">
        <f t="shared" si="49"/>
        <v>0</v>
      </c>
      <c r="AF177" s="109">
        <f t="shared" si="49"/>
        <v>0</v>
      </c>
      <c r="AG177" s="109">
        <f t="shared" si="49"/>
        <v>0</v>
      </c>
      <c r="AH177" s="109">
        <f t="shared" si="49"/>
        <v>0</v>
      </c>
      <c r="AI177" s="109">
        <f t="shared" si="49"/>
        <v>0</v>
      </c>
      <c r="AJ177" s="35" t="str">
        <f t="shared" si="32"/>
        <v/>
      </c>
      <c r="AK177" s="48"/>
      <c r="AL177" s="48" t="str">
        <f t="shared" si="35"/>
        <v>00</v>
      </c>
      <c r="AM177" s="48" t="str">
        <f t="shared" si="36"/>
        <v>00</v>
      </c>
      <c r="AN177" s="48" t="str">
        <f t="shared" si="37"/>
        <v>00</v>
      </c>
      <c r="AO177" s="48" t="str">
        <f t="shared" si="38"/>
        <v>00</v>
      </c>
      <c r="AQ177" t="str">
        <f t="shared" si="33"/>
        <v/>
      </c>
    </row>
    <row r="178" spans="2:43">
      <c r="B178" s="116"/>
      <c r="C178" s="35">
        <f t="shared" si="34"/>
        <v>42</v>
      </c>
      <c r="D178" s="109">
        <f t="shared" si="49"/>
        <v>0</v>
      </c>
      <c r="E178" s="109">
        <f t="shared" si="49"/>
        <v>0</v>
      </c>
      <c r="F178" s="109">
        <f t="shared" si="49"/>
        <v>0</v>
      </c>
      <c r="G178" s="109">
        <f t="shared" si="49"/>
        <v>0</v>
      </c>
      <c r="H178" s="109">
        <f t="shared" si="49"/>
        <v>0</v>
      </c>
      <c r="I178" s="109">
        <f t="shared" si="49"/>
        <v>0</v>
      </c>
      <c r="J178" s="109">
        <f t="shared" si="49"/>
        <v>0</v>
      </c>
      <c r="K178" s="109">
        <f t="shared" si="49"/>
        <v>0</v>
      </c>
      <c r="L178" s="109">
        <f t="shared" si="49"/>
        <v>0</v>
      </c>
      <c r="M178" s="109">
        <f t="shared" si="49"/>
        <v>0</v>
      </c>
      <c r="N178" s="109">
        <f t="shared" si="49"/>
        <v>0</v>
      </c>
      <c r="O178" s="109">
        <f t="shared" si="49"/>
        <v>0</v>
      </c>
      <c r="P178" s="109">
        <f t="shared" si="49"/>
        <v>0</v>
      </c>
      <c r="Q178" s="109">
        <f t="shared" si="49"/>
        <v>0</v>
      </c>
      <c r="R178" s="109">
        <f t="shared" si="49"/>
        <v>0</v>
      </c>
      <c r="S178" s="109">
        <f t="shared" si="49"/>
        <v>0</v>
      </c>
      <c r="T178" s="109">
        <f t="shared" si="49"/>
        <v>0</v>
      </c>
      <c r="U178" s="109">
        <f t="shared" si="49"/>
        <v>0</v>
      </c>
      <c r="V178" s="109">
        <f t="shared" si="49"/>
        <v>0</v>
      </c>
      <c r="W178" s="109">
        <f t="shared" si="49"/>
        <v>0</v>
      </c>
      <c r="X178" s="109">
        <f t="shared" si="49"/>
        <v>0</v>
      </c>
      <c r="Y178" s="109">
        <f t="shared" si="49"/>
        <v>0</v>
      </c>
      <c r="Z178" s="109">
        <f t="shared" si="49"/>
        <v>0</v>
      </c>
      <c r="AA178" s="109">
        <f t="shared" si="49"/>
        <v>0</v>
      </c>
      <c r="AB178" s="109">
        <f t="shared" si="49"/>
        <v>0</v>
      </c>
      <c r="AC178" s="109">
        <f t="shared" si="49"/>
        <v>0</v>
      </c>
      <c r="AD178" s="109">
        <f t="shared" si="49"/>
        <v>0</v>
      </c>
      <c r="AE178" s="109">
        <f t="shared" si="49"/>
        <v>0</v>
      </c>
      <c r="AF178" s="109">
        <f t="shared" si="49"/>
        <v>0</v>
      </c>
      <c r="AG178" s="109">
        <f t="shared" si="49"/>
        <v>0</v>
      </c>
      <c r="AH178" s="109">
        <f t="shared" si="49"/>
        <v>0</v>
      </c>
      <c r="AI178" s="109">
        <f t="shared" si="49"/>
        <v>0</v>
      </c>
      <c r="AJ178" s="35" t="str">
        <f t="shared" si="32"/>
        <v/>
      </c>
      <c r="AK178" s="48"/>
      <c r="AL178" s="48" t="str">
        <f t="shared" si="35"/>
        <v>00</v>
      </c>
      <c r="AM178" s="48" t="str">
        <f t="shared" si="36"/>
        <v>00</v>
      </c>
      <c r="AN178" s="48" t="str">
        <f t="shared" si="37"/>
        <v>00</v>
      </c>
      <c r="AO178" s="48" t="str">
        <f t="shared" si="38"/>
        <v>00</v>
      </c>
      <c r="AQ178" t="str">
        <f t="shared" si="33"/>
        <v/>
      </c>
    </row>
    <row r="179" spans="2:43">
      <c r="B179" s="116"/>
      <c r="C179" s="35">
        <f t="shared" si="34"/>
        <v>43</v>
      </c>
      <c r="D179" s="109">
        <f t="shared" si="49"/>
        <v>0</v>
      </c>
      <c r="E179" s="109">
        <f t="shared" si="49"/>
        <v>0</v>
      </c>
      <c r="F179" s="109">
        <f t="shared" si="49"/>
        <v>0</v>
      </c>
      <c r="G179" s="109">
        <f t="shared" si="49"/>
        <v>0</v>
      </c>
      <c r="H179" s="109">
        <f t="shared" si="49"/>
        <v>0</v>
      </c>
      <c r="I179" s="109">
        <f t="shared" si="49"/>
        <v>0</v>
      </c>
      <c r="J179" s="109">
        <f t="shared" si="49"/>
        <v>0</v>
      </c>
      <c r="K179" s="109">
        <f t="shared" si="49"/>
        <v>0</v>
      </c>
      <c r="L179" s="109">
        <f t="shared" si="49"/>
        <v>0</v>
      </c>
      <c r="M179" s="109">
        <f t="shared" si="49"/>
        <v>0</v>
      </c>
      <c r="N179" s="109">
        <f t="shared" si="49"/>
        <v>0</v>
      </c>
      <c r="O179" s="109">
        <f t="shared" si="49"/>
        <v>0</v>
      </c>
      <c r="P179" s="109">
        <f t="shared" si="49"/>
        <v>0</v>
      </c>
      <c r="Q179" s="109">
        <f t="shared" si="49"/>
        <v>0</v>
      </c>
      <c r="R179" s="109">
        <f t="shared" si="49"/>
        <v>0</v>
      </c>
      <c r="S179" s="109">
        <f t="shared" si="49"/>
        <v>0</v>
      </c>
      <c r="T179" s="109">
        <f t="shared" si="49"/>
        <v>0</v>
      </c>
      <c r="U179" s="109">
        <f t="shared" si="49"/>
        <v>0</v>
      </c>
      <c r="V179" s="109">
        <f t="shared" si="49"/>
        <v>0</v>
      </c>
      <c r="W179" s="109">
        <f t="shared" si="49"/>
        <v>0</v>
      </c>
      <c r="X179" s="109">
        <f t="shared" si="49"/>
        <v>0</v>
      </c>
      <c r="Y179" s="109">
        <f t="shared" si="49"/>
        <v>0</v>
      </c>
      <c r="Z179" s="109">
        <f t="shared" si="49"/>
        <v>0</v>
      </c>
      <c r="AA179" s="109">
        <f t="shared" si="49"/>
        <v>0</v>
      </c>
      <c r="AB179" s="109">
        <f t="shared" si="49"/>
        <v>0</v>
      </c>
      <c r="AC179" s="109">
        <f t="shared" si="49"/>
        <v>0</v>
      </c>
      <c r="AD179" s="109">
        <f t="shared" si="49"/>
        <v>0</v>
      </c>
      <c r="AE179" s="109">
        <f t="shared" si="49"/>
        <v>0</v>
      </c>
      <c r="AF179" s="109">
        <f t="shared" si="49"/>
        <v>0</v>
      </c>
      <c r="AG179" s="109">
        <f t="shared" si="49"/>
        <v>0</v>
      </c>
      <c r="AH179" s="109">
        <f t="shared" si="49"/>
        <v>0</v>
      </c>
      <c r="AI179" s="109">
        <f t="shared" si="49"/>
        <v>0</v>
      </c>
      <c r="AJ179" s="35" t="str">
        <f t="shared" si="32"/>
        <v/>
      </c>
      <c r="AK179" s="48"/>
      <c r="AL179" s="48" t="str">
        <f t="shared" si="35"/>
        <v>00</v>
      </c>
      <c r="AM179" s="48" t="str">
        <f t="shared" si="36"/>
        <v>00</v>
      </c>
      <c r="AN179" s="48" t="str">
        <f t="shared" si="37"/>
        <v>00</v>
      </c>
      <c r="AO179" s="48" t="str">
        <f t="shared" si="38"/>
        <v>00</v>
      </c>
      <c r="AQ179" t="str">
        <f t="shared" si="33"/>
        <v/>
      </c>
    </row>
    <row r="180" spans="2:43">
      <c r="B180" s="116"/>
      <c r="C180" s="35">
        <f t="shared" si="34"/>
        <v>44</v>
      </c>
      <c r="D180" s="109">
        <f t="shared" si="49"/>
        <v>0</v>
      </c>
      <c r="E180" s="109">
        <f t="shared" si="49"/>
        <v>0</v>
      </c>
      <c r="F180" s="109">
        <f t="shared" si="49"/>
        <v>0</v>
      </c>
      <c r="G180" s="109">
        <f t="shared" si="49"/>
        <v>0</v>
      </c>
      <c r="H180" s="109">
        <f t="shared" si="49"/>
        <v>0</v>
      </c>
      <c r="I180" s="109">
        <f t="shared" si="49"/>
        <v>0</v>
      </c>
      <c r="J180" s="109">
        <f t="shared" si="49"/>
        <v>0</v>
      </c>
      <c r="K180" s="109">
        <f t="shared" si="49"/>
        <v>0</v>
      </c>
      <c r="L180" s="109">
        <f t="shared" si="49"/>
        <v>0</v>
      </c>
      <c r="M180" s="109">
        <f t="shared" si="49"/>
        <v>0</v>
      </c>
      <c r="N180" s="109">
        <f t="shared" si="49"/>
        <v>0</v>
      </c>
      <c r="O180" s="109">
        <f t="shared" si="49"/>
        <v>0</v>
      </c>
      <c r="P180" s="109">
        <f t="shared" si="49"/>
        <v>0</v>
      </c>
      <c r="Q180" s="109">
        <f t="shared" si="49"/>
        <v>0</v>
      </c>
      <c r="R180" s="109">
        <f t="shared" si="49"/>
        <v>0</v>
      </c>
      <c r="S180" s="109">
        <f t="shared" si="49"/>
        <v>0</v>
      </c>
      <c r="T180" s="109">
        <f t="shared" si="49"/>
        <v>0</v>
      </c>
      <c r="U180" s="109">
        <f t="shared" si="49"/>
        <v>0</v>
      </c>
      <c r="V180" s="109">
        <f t="shared" si="49"/>
        <v>0</v>
      </c>
      <c r="W180" s="109">
        <f t="shared" si="49"/>
        <v>0</v>
      </c>
      <c r="X180" s="109">
        <f t="shared" si="49"/>
        <v>0</v>
      </c>
      <c r="Y180" s="109">
        <f t="shared" si="49"/>
        <v>0</v>
      </c>
      <c r="Z180" s="109">
        <f t="shared" si="49"/>
        <v>0</v>
      </c>
      <c r="AA180" s="109">
        <f t="shared" si="49"/>
        <v>0</v>
      </c>
      <c r="AB180" s="109">
        <f t="shared" si="49"/>
        <v>0</v>
      </c>
      <c r="AC180" s="109">
        <f t="shared" si="49"/>
        <v>0</v>
      </c>
      <c r="AD180" s="109">
        <f t="shared" si="49"/>
        <v>0</v>
      </c>
      <c r="AE180" s="109">
        <f t="shared" si="49"/>
        <v>0</v>
      </c>
      <c r="AF180" s="109">
        <f t="shared" si="49"/>
        <v>0</v>
      </c>
      <c r="AG180" s="109">
        <f t="shared" si="49"/>
        <v>0</v>
      </c>
      <c r="AH180" s="109">
        <f t="shared" si="49"/>
        <v>0</v>
      </c>
      <c r="AI180" s="109">
        <f t="shared" si="49"/>
        <v>0</v>
      </c>
      <c r="AJ180" s="35" t="str">
        <f t="shared" si="32"/>
        <v/>
      </c>
      <c r="AK180" s="48"/>
      <c r="AL180" s="48" t="str">
        <f t="shared" si="35"/>
        <v>00</v>
      </c>
      <c r="AM180" s="48" t="str">
        <f t="shared" si="36"/>
        <v>00</v>
      </c>
      <c r="AN180" s="48" t="str">
        <f t="shared" si="37"/>
        <v>00</v>
      </c>
      <c r="AO180" s="48" t="str">
        <f t="shared" si="38"/>
        <v>00</v>
      </c>
      <c r="AQ180" t="str">
        <f t="shared" si="33"/>
        <v/>
      </c>
    </row>
    <row r="181" spans="2:43">
      <c r="B181" s="116"/>
      <c r="C181" s="35">
        <f t="shared" si="34"/>
        <v>45</v>
      </c>
      <c r="D181" s="109">
        <f t="shared" si="49"/>
        <v>0</v>
      </c>
      <c r="E181" s="109">
        <f t="shared" si="49"/>
        <v>0</v>
      </c>
      <c r="F181" s="109">
        <f t="shared" si="49"/>
        <v>0</v>
      </c>
      <c r="G181" s="109">
        <f t="shared" si="49"/>
        <v>0</v>
      </c>
      <c r="H181" s="109">
        <f t="shared" si="49"/>
        <v>0</v>
      </c>
      <c r="I181" s="109">
        <f t="shared" si="49"/>
        <v>0</v>
      </c>
      <c r="J181" s="109">
        <f t="shared" si="49"/>
        <v>0</v>
      </c>
      <c r="K181" s="109">
        <f t="shared" si="49"/>
        <v>0</v>
      </c>
      <c r="L181" s="109">
        <f t="shared" si="49"/>
        <v>0</v>
      </c>
      <c r="M181" s="109">
        <f t="shared" si="49"/>
        <v>0</v>
      </c>
      <c r="N181" s="109">
        <f t="shared" si="49"/>
        <v>0</v>
      </c>
      <c r="O181" s="109">
        <f t="shared" si="49"/>
        <v>0</v>
      </c>
      <c r="P181" s="109">
        <f t="shared" si="49"/>
        <v>0</v>
      </c>
      <c r="Q181" s="109">
        <f t="shared" si="49"/>
        <v>0</v>
      </c>
      <c r="R181" s="109">
        <f t="shared" si="49"/>
        <v>0</v>
      </c>
      <c r="S181" s="109">
        <f t="shared" si="49"/>
        <v>0</v>
      </c>
      <c r="T181" s="109">
        <f t="shared" si="49"/>
        <v>0</v>
      </c>
      <c r="U181" s="109">
        <f t="shared" si="49"/>
        <v>0</v>
      </c>
      <c r="V181" s="109">
        <f t="shared" si="49"/>
        <v>0</v>
      </c>
      <c r="W181" s="109">
        <f t="shared" si="49"/>
        <v>0</v>
      </c>
      <c r="X181" s="109">
        <f t="shared" si="49"/>
        <v>0</v>
      </c>
      <c r="Y181" s="109">
        <f t="shared" si="49"/>
        <v>0</v>
      </c>
      <c r="Z181" s="109">
        <f t="shared" si="49"/>
        <v>0</v>
      </c>
      <c r="AA181" s="109">
        <f t="shared" si="49"/>
        <v>0</v>
      </c>
      <c r="AB181" s="109">
        <f t="shared" si="49"/>
        <v>0</v>
      </c>
      <c r="AC181" s="109">
        <f t="shared" si="49"/>
        <v>0</v>
      </c>
      <c r="AD181" s="109">
        <f t="shared" si="49"/>
        <v>0</v>
      </c>
      <c r="AE181" s="109">
        <f t="shared" si="49"/>
        <v>0</v>
      </c>
      <c r="AF181" s="109">
        <f t="shared" si="49"/>
        <v>0</v>
      </c>
      <c r="AG181" s="109">
        <f t="shared" si="49"/>
        <v>0</v>
      </c>
      <c r="AH181" s="109">
        <f t="shared" si="49"/>
        <v>0</v>
      </c>
      <c r="AI181" s="109">
        <f t="shared" si="49"/>
        <v>0</v>
      </c>
      <c r="AJ181" s="35" t="str">
        <f t="shared" si="32"/>
        <v/>
      </c>
      <c r="AK181" s="48"/>
      <c r="AL181" s="48" t="str">
        <f t="shared" si="35"/>
        <v>00</v>
      </c>
      <c r="AM181" s="48" t="str">
        <f t="shared" si="36"/>
        <v>00</v>
      </c>
      <c r="AN181" s="48" t="str">
        <f t="shared" si="37"/>
        <v>00</v>
      </c>
      <c r="AO181" s="48" t="str">
        <f t="shared" si="38"/>
        <v>00</v>
      </c>
      <c r="AQ181" t="str">
        <f t="shared" si="33"/>
        <v/>
      </c>
    </row>
    <row r="182" spans="2:43">
      <c r="B182" s="116"/>
      <c r="C182" s="35">
        <f t="shared" si="34"/>
        <v>46</v>
      </c>
      <c r="D182" s="109">
        <f t="shared" si="49"/>
        <v>0</v>
      </c>
      <c r="E182" s="109">
        <f t="shared" si="49"/>
        <v>0</v>
      </c>
      <c r="F182" s="109">
        <f t="shared" si="49"/>
        <v>0</v>
      </c>
      <c r="G182" s="109">
        <f t="shared" si="49"/>
        <v>0</v>
      </c>
      <c r="H182" s="109">
        <f t="shared" si="49"/>
        <v>0</v>
      </c>
      <c r="I182" s="109">
        <f t="shared" si="49"/>
        <v>0</v>
      </c>
      <c r="J182" s="109">
        <f t="shared" si="49"/>
        <v>0</v>
      </c>
      <c r="K182" s="109">
        <f t="shared" si="49"/>
        <v>0</v>
      </c>
      <c r="L182" s="109">
        <f t="shared" si="49"/>
        <v>0</v>
      </c>
      <c r="M182" s="109">
        <f t="shared" si="49"/>
        <v>0</v>
      </c>
      <c r="N182" s="109">
        <f t="shared" si="49"/>
        <v>0</v>
      </c>
      <c r="O182" s="109">
        <f t="shared" si="49"/>
        <v>0</v>
      </c>
      <c r="P182" s="109">
        <f t="shared" si="49"/>
        <v>0</v>
      </c>
      <c r="Q182" s="109">
        <f t="shared" si="49"/>
        <v>0</v>
      </c>
      <c r="R182" s="109">
        <f t="shared" si="49"/>
        <v>0</v>
      </c>
      <c r="S182" s="109">
        <f t="shared" si="49"/>
        <v>0</v>
      </c>
      <c r="T182" s="109">
        <f t="shared" si="49"/>
        <v>0</v>
      </c>
      <c r="U182" s="109">
        <f t="shared" si="49"/>
        <v>0</v>
      </c>
      <c r="V182" s="109">
        <f t="shared" si="49"/>
        <v>0</v>
      </c>
      <c r="W182" s="109">
        <f t="shared" si="49"/>
        <v>0</v>
      </c>
      <c r="X182" s="109">
        <f t="shared" si="49"/>
        <v>0</v>
      </c>
      <c r="Y182" s="109">
        <f t="shared" si="49"/>
        <v>0</v>
      </c>
      <c r="Z182" s="109">
        <f t="shared" si="49"/>
        <v>0</v>
      </c>
      <c r="AA182" s="109">
        <f t="shared" si="49"/>
        <v>0</v>
      </c>
      <c r="AB182" s="109">
        <f t="shared" si="49"/>
        <v>0</v>
      </c>
      <c r="AC182" s="109">
        <f t="shared" si="49"/>
        <v>0</v>
      </c>
      <c r="AD182" s="109">
        <f t="shared" si="49"/>
        <v>0</v>
      </c>
      <c r="AE182" s="109">
        <f t="shared" si="49"/>
        <v>0</v>
      </c>
      <c r="AF182" s="109">
        <f t="shared" si="49"/>
        <v>0</v>
      </c>
      <c r="AG182" s="109">
        <f t="shared" si="49"/>
        <v>0</v>
      </c>
      <c r="AH182" s="109">
        <f t="shared" si="49"/>
        <v>0</v>
      </c>
      <c r="AI182" s="109">
        <f t="shared" si="49"/>
        <v>0</v>
      </c>
      <c r="AJ182" s="35" t="str">
        <f t="shared" si="32"/>
        <v/>
      </c>
      <c r="AK182" s="48"/>
      <c r="AL182" s="48" t="str">
        <f t="shared" si="35"/>
        <v>00</v>
      </c>
      <c r="AM182" s="48" t="str">
        <f t="shared" si="36"/>
        <v>00</v>
      </c>
      <c r="AN182" s="48" t="str">
        <f t="shared" si="37"/>
        <v>00</v>
      </c>
      <c r="AO182" s="48" t="str">
        <f t="shared" si="38"/>
        <v>00</v>
      </c>
      <c r="AQ182" t="str">
        <f t="shared" si="33"/>
        <v/>
      </c>
    </row>
    <row r="183" spans="2:43">
      <c r="B183" s="116"/>
      <c r="C183" s="35">
        <f t="shared" si="34"/>
        <v>47</v>
      </c>
      <c r="D183" s="109">
        <f t="shared" si="49"/>
        <v>0</v>
      </c>
      <c r="E183" s="109">
        <f t="shared" si="49"/>
        <v>0</v>
      </c>
      <c r="F183" s="109">
        <f t="shared" si="49"/>
        <v>0</v>
      </c>
      <c r="G183" s="109">
        <f t="shared" si="49"/>
        <v>0</v>
      </c>
      <c r="H183" s="109">
        <f t="shared" si="49"/>
        <v>0</v>
      </c>
      <c r="I183" s="109">
        <f t="shared" si="49"/>
        <v>0</v>
      </c>
      <c r="J183" s="109">
        <f t="shared" si="49"/>
        <v>0</v>
      </c>
      <c r="K183" s="109">
        <f t="shared" si="49"/>
        <v>0</v>
      </c>
      <c r="L183" s="109">
        <f t="shared" si="49"/>
        <v>0</v>
      </c>
      <c r="M183" s="109">
        <f t="shared" si="49"/>
        <v>0</v>
      </c>
      <c r="N183" s="109">
        <f t="shared" si="49"/>
        <v>0</v>
      </c>
      <c r="O183" s="109">
        <f t="shared" si="49"/>
        <v>0</v>
      </c>
      <c r="P183" s="109">
        <f t="shared" si="49"/>
        <v>0</v>
      </c>
      <c r="Q183" s="109">
        <f t="shared" si="49"/>
        <v>0</v>
      </c>
      <c r="R183" s="109">
        <f t="shared" si="49"/>
        <v>0</v>
      </c>
      <c r="S183" s="109">
        <f t="shared" si="49"/>
        <v>0</v>
      </c>
      <c r="T183" s="109">
        <f t="shared" si="49"/>
        <v>0</v>
      </c>
      <c r="U183" s="109">
        <f t="shared" si="49"/>
        <v>0</v>
      </c>
      <c r="V183" s="109">
        <f t="shared" si="49"/>
        <v>0</v>
      </c>
      <c r="W183" s="109">
        <f t="shared" si="49"/>
        <v>0</v>
      </c>
      <c r="X183" s="109">
        <f t="shared" si="49"/>
        <v>0</v>
      </c>
      <c r="Y183" s="109">
        <f t="shared" si="49"/>
        <v>0</v>
      </c>
      <c r="Z183" s="109">
        <f t="shared" si="49"/>
        <v>0</v>
      </c>
      <c r="AA183" s="109">
        <f t="shared" si="49"/>
        <v>0</v>
      </c>
      <c r="AB183" s="109">
        <f t="shared" si="49"/>
        <v>0</v>
      </c>
      <c r="AC183" s="109">
        <f t="shared" si="49"/>
        <v>0</v>
      </c>
      <c r="AD183" s="109">
        <f t="shared" si="49"/>
        <v>0</v>
      </c>
      <c r="AE183" s="109">
        <f t="shared" si="49"/>
        <v>0</v>
      </c>
      <c r="AF183" s="109">
        <f t="shared" si="49"/>
        <v>0</v>
      </c>
      <c r="AG183" s="109">
        <f t="shared" si="49"/>
        <v>0</v>
      </c>
      <c r="AH183" s="109">
        <f t="shared" si="49"/>
        <v>0</v>
      </c>
      <c r="AI183" s="109">
        <f t="shared" ref="AI183" si="50">IF(OR(AI53=0,AI53=1),1,0)</f>
        <v>0</v>
      </c>
      <c r="AJ183" s="35" t="str">
        <f t="shared" si="32"/>
        <v/>
      </c>
      <c r="AK183" s="48"/>
      <c r="AL183" s="48" t="str">
        <f t="shared" si="35"/>
        <v>00</v>
      </c>
      <c r="AM183" s="48" t="str">
        <f t="shared" si="36"/>
        <v>00</v>
      </c>
      <c r="AN183" s="48" t="str">
        <f t="shared" si="37"/>
        <v>00</v>
      </c>
      <c r="AO183" s="48" t="str">
        <f t="shared" si="38"/>
        <v>00</v>
      </c>
      <c r="AQ183" t="str">
        <f t="shared" si="33"/>
        <v/>
      </c>
    </row>
    <row r="184" spans="2:43">
      <c r="B184" s="116"/>
      <c r="C184" s="35">
        <f t="shared" si="34"/>
        <v>48</v>
      </c>
      <c r="D184" s="109">
        <f t="shared" ref="D184:AI191" si="51">IF(OR(D54=0,D54=1),1,0)</f>
        <v>0</v>
      </c>
      <c r="E184" s="109">
        <f t="shared" si="51"/>
        <v>0</v>
      </c>
      <c r="F184" s="109">
        <f t="shared" si="51"/>
        <v>0</v>
      </c>
      <c r="G184" s="109">
        <f t="shared" si="51"/>
        <v>0</v>
      </c>
      <c r="H184" s="109">
        <f t="shared" si="51"/>
        <v>0</v>
      </c>
      <c r="I184" s="109">
        <f t="shared" si="51"/>
        <v>0</v>
      </c>
      <c r="J184" s="109">
        <f t="shared" si="51"/>
        <v>0</v>
      </c>
      <c r="K184" s="109">
        <f t="shared" si="51"/>
        <v>0</v>
      </c>
      <c r="L184" s="109">
        <f t="shared" si="51"/>
        <v>0</v>
      </c>
      <c r="M184" s="109">
        <f t="shared" si="51"/>
        <v>0</v>
      </c>
      <c r="N184" s="109">
        <f t="shared" si="51"/>
        <v>0</v>
      </c>
      <c r="O184" s="109">
        <f t="shared" si="51"/>
        <v>0</v>
      </c>
      <c r="P184" s="109">
        <f t="shared" si="51"/>
        <v>0</v>
      </c>
      <c r="Q184" s="109">
        <f t="shared" si="51"/>
        <v>0</v>
      </c>
      <c r="R184" s="109">
        <f t="shared" si="51"/>
        <v>0</v>
      </c>
      <c r="S184" s="109">
        <f t="shared" si="51"/>
        <v>0</v>
      </c>
      <c r="T184" s="109">
        <f t="shared" si="51"/>
        <v>0</v>
      </c>
      <c r="U184" s="109">
        <f t="shared" si="51"/>
        <v>0</v>
      </c>
      <c r="V184" s="109">
        <f t="shared" si="51"/>
        <v>0</v>
      </c>
      <c r="W184" s="109">
        <f t="shared" si="51"/>
        <v>0</v>
      </c>
      <c r="X184" s="109">
        <f t="shared" si="51"/>
        <v>0</v>
      </c>
      <c r="Y184" s="109">
        <f t="shared" si="51"/>
        <v>0</v>
      </c>
      <c r="Z184" s="109">
        <f t="shared" si="51"/>
        <v>0</v>
      </c>
      <c r="AA184" s="109">
        <f t="shared" si="51"/>
        <v>0</v>
      </c>
      <c r="AB184" s="109">
        <f t="shared" si="51"/>
        <v>0</v>
      </c>
      <c r="AC184" s="109">
        <f t="shared" si="51"/>
        <v>0</v>
      </c>
      <c r="AD184" s="109">
        <f t="shared" si="51"/>
        <v>0</v>
      </c>
      <c r="AE184" s="109">
        <f t="shared" si="51"/>
        <v>0</v>
      </c>
      <c r="AF184" s="109">
        <f t="shared" si="51"/>
        <v>0</v>
      </c>
      <c r="AG184" s="109">
        <f t="shared" si="51"/>
        <v>0</v>
      </c>
      <c r="AH184" s="109">
        <f t="shared" si="51"/>
        <v>0</v>
      </c>
      <c r="AI184" s="109">
        <f t="shared" si="51"/>
        <v>0</v>
      </c>
      <c r="AJ184" s="35" t="str">
        <f t="shared" si="32"/>
        <v/>
      </c>
      <c r="AK184" s="48"/>
      <c r="AL184" s="48" t="str">
        <f t="shared" si="35"/>
        <v>00</v>
      </c>
      <c r="AM184" s="48" t="str">
        <f t="shared" si="36"/>
        <v>00</v>
      </c>
      <c r="AN184" s="48" t="str">
        <f t="shared" si="37"/>
        <v>00</v>
      </c>
      <c r="AO184" s="48" t="str">
        <f t="shared" si="38"/>
        <v>00</v>
      </c>
      <c r="AQ184" t="str">
        <f t="shared" si="33"/>
        <v/>
      </c>
    </row>
    <row r="185" spans="2:43">
      <c r="B185" s="116"/>
      <c r="C185" s="35">
        <f t="shared" si="34"/>
        <v>49</v>
      </c>
      <c r="D185" s="109">
        <f t="shared" si="51"/>
        <v>0</v>
      </c>
      <c r="E185" s="109">
        <f t="shared" si="51"/>
        <v>0</v>
      </c>
      <c r="F185" s="109">
        <f t="shared" si="51"/>
        <v>0</v>
      </c>
      <c r="G185" s="109">
        <f t="shared" si="51"/>
        <v>0</v>
      </c>
      <c r="H185" s="109">
        <f t="shared" si="51"/>
        <v>0</v>
      </c>
      <c r="I185" s="109">
        <f t="shared" si="51"/>
        <v>0</v>
      </c>
      <c r="J185" s="109">
        <f t="shared" si="51"/>
        <v>0</v>
      </c>
      <c r="K185" s="109">
        <f t="shared" si="51"/>
        <v>0</v>
      </c>
      <c r="L185" s="109">
        <f t="shared" si="51"/>
        <v>0</v>
      </c>
      <c r="M185" s="109">
        <f t="shared" si="51"/>
        <v>0</v>
      </c>
      <c r="N185" s="109">
        <f t="shared" si="51"/>
        <v>0</v>
      </c>
      <c r="O185" s="109">
        <f t="shared" si="51"/>
        <v>0</v>
      </c>
      <c r="P185" s="109">
        <f t="shared" si="51"/>
        <v>0</v>
      </c>
      <c r="Q185" s="109">
        <f t="shared" si="51"/>
        <v>0</v>
      </c>
      <c r="R185" s="109">
        <f t="shared" si="51"/>
        <v>0</v>
      </c>
      <c r="S185" s="109">
        <f t="shared" si="51"/>
        <v>0</v>
      </c>
      <c r="T185" s="109">
        <f t="shared" si="51"/>
        <v>0</v>
      </c>
      <c r="U185" s="109">
        <f t="shared" si="51"/>
        <v>0</v>
      </c>
      <c r="V185" s="109">
        <f t="shared" si="51"/>
        <v>0</v>
      </c>
      <c r="W185" s="109">
        <f t="shared" si="51"/>
        <v>0</v>
      </c>
      <c r="X185" s="109">
        <f t="shared" si="51"/>
        <v>0</v>
      </c>
      <c r="Y185" s="109">
        <f t="shared" si="51"/>
        <v>0</v>
      </c>
      <c r="Z185" s="109">
        <f t="shared" si="51"/>
        <v>0</v>
      </c>
      <c r="AA185" s="109">
        <f t="shared" si="51"/>
        <v>0</v>
      </c>
      <c r="AB185" s="109">
        <f t="shared" si="51"/>
        <v>0</v>
      </c>
      <c r="AC185" s="109">
        <f t="shared" si="51"/>
        <v>0</v>
      </c>
      <c r="AD185" s="109">
        <f t="shared" si="51"/>
        <v>0</v>
      </c>
      <c r="AE185" s="109">
        <f t="shared" si="51"/>
        <v>0</v>
      </c>
      <c r="AF185" s="109">
        <f t="shared" si="51"/>
        <v>0</v>
      </c>
      <c r="AG185" s="109">
        <f t="shared" si="51"/>
        <v>0</v>
      </c>
      <c r="AH185" s="109">
        <f t="shared" si="51"/>
        <v>0</v>
      </c>
      <c r="AI185" s="109">
        <f t="shared" si="51"/>
        <v>0</v>
      </c>
      <c r="AJ185" s="35" t="str">
        <f t="shared" si="32"/>
        <v/>
      </c>
      <c r="AK185" s="48"/>
      <c r="AL185" s="48" t="str">
        <f t="shared" si="35"/>
        <v>00</v>
      </c>
      <c r="AM185" s="48" t="str">
        <f t="shared" si="36"/>
        <v>00</v>
      </c>
      <c r="AN185" s="48" t="str">
        <f t="shared" si="37"/>
        <v>00</v>
      </c>
      <c r="AO185" s="48" t="str">
        <f t="shared" si="38"/>
        <v>00</v>
      </c>
      <c r="AQ185" t="str">
        <f t="shared" si="33"/>
        <v/>
      </c>
    </row>
    <row r="186" spans="2:43">
      <c r="B186" s="116"/>
      <c r="C186" s="35">
        <f t="shared" si="34"/>
        <v>50</v>
      </c>
      <c r="D186" s="109">
        <f t="shared" si="51"/>
        <v>0</v>
      </c>
      <c r="E186" s="109">
        <f t="shared" si="51"/>
        <v>0</v>
      </c>
      <c r="F186" s="109">
        <f t="shared" si="51"/>
        <v>0</v>
      </c>
      <c r="G186" s="109">
        <f t="shared" si="51"/>
        <v>0</v>
      </c>
      <c r="H186" s="109">
        <f t="shared" si="51"/>
        <v>0</v>
      </c>
      <c r="I186" s="109">
        <f t="shared" si="51"/>
        <v>0</v>
      </c>
      <c r="J186" s="109">
        <f t="shared" si="51"/>
        <v>0</v>
      </c>
      <c r="K186" s="109">
        <f t="shared" si="51"/>
        <v>0</v>
      </c>
      <c r="L186" s="109">
        <f t="shared" si="51"/>
        <v>0</v>
      </c>
      <c r="M186" s="109">
        <f t="shared" si="51"/>
        <v>0</v>
      </c>
      <c r="N186" s="109">
        <f t="shared" si="51"/>
        <v>0</v>
      </c>
      <c r="O186" s="109">
        <f t="shared" si="51"/>
        <v>0</v>
      </c>
      <c r="P186" s="109">
        <f t="shared" si="51"/>
        <v>0</v>
      </c>
      <c r="Q186" s="109">
        <f t="shared" si="51"/>
        <v>0</v>
      </c>
      <c r="R186" s="109">
        <f t="shared" si="51"/>
        <v>0</v>
      </c>
      <c r="S186" s="109">
        <f t="shared" si="51"/>
        <v>0</v>
      </c>
      <c r="T186" s="109">
        <f t="shared" si="51"/>
        <v>0</v>
      </c>
      <c r="U186" s="109">
        <f t="shared" si="51"/>
        <v>0</v>
      </c>
      <c r="V186" s="109">
        <f t="shared" si="51"/>
        <v>0</v>
      </c>
      <c r="W186" s="109">
        <f t="shared" si="51"/>
        <v>0</v>
      </c>
      <c r="X186" s="109">
        <f t="shared" si="51"/>
        <v>0</v>
      </c>
      <c r="Y186" s="109">
        <f t="shared" si="51"/>
        <v>0</v>
      </c>
      <c r="Z186" s="109">
        <f t="shared" si="51"/>
        <v>0</v>
      </c>
      <c r="AA186" s="109">
        <f t="shared" si="51"/>
        <v>0</v>
      </c>
      <c r="AB186" s="109">
        <f t="shared" si="51"/>
        <v>0</v>
      </c>
      <c r="AC186" s="109">
        <f t="shared" si="51"/>
        <v>0</v>
      </c>
      <c r="AD186" s="109">
        <f t="shared" si="51"/>
        <v>0</v>
      </c>
      <c r="AE186" s="109">
        <f t="shared" si="51"/>
        <v>0</v>
      </c>
      <c r="AF186" s="109">
        <f t="shared" si="51"/>
        <v>0</v>
      </c>
      <c r="AG186" s="109">
        <f t="shared" si="51"/>
        <v>0</v>
      </c>
      <c r="AH186" s="109">
        <f t="shared" si="51"/>
        <v>0</v>
      </c>
      <c r="AI186" s="109">
        <f t="shared" si="51"/>
        <v>0</v>
      </c>
      <c r="AJ186" s="35" t="str">
        <f t="shared" si="32"/>
        <v/>
      </c>
      <c r="AK186" s="48"/>
      <c r="AL186" s="48" t="str">
        <f t="shared" si="35"/>
        <v>00</v>
      </c>
      <c r="AM186" s="48" t="str">
        <f t="shared" si="36"/>
        <v>00</v>
      </c>
      <c r="AN186" s="48" t="str">
        <f t="shared" si="37"/>
        <v>00</v>
      </c>
      <c r="AO186" s="48" t="str">
        <f t="shared" si="38"/>
        <v>00</v>
      </c>
      <c r="AQ186" t="str">
        <f t="shared" si="33"/>
        <v/>
      </c>
    </row>
    <row r="187" spans="2:43">
      <c r="B187" s="116"/>
      <c r="C187" s="35">
        <f t="shared" si="34"/>
        <v>51</v>
      </c>
      <c r="D187" s="109">
        <f t="shared" si="51"/>
        <v>0</v>
      </c>
      <c r="E187" s="109">
        <f t="shared" si="51"/>
        <v>0</v>
      </c>
      <c r="F187" s="109">
        <f t="shared" si="51"/>
        <v>0</v>
      </c>
      <c r="G187" s="109">
        <f t="shared" si="51"/>
        <v>0</v>
      </c>
      <c r="H187" s="109">
        <f t="shared" si="51"/>
        <v>0</v>
      </c>
      <c r="I187" s="109">
        <f t="shared" si="51"/>
        <v>0</v>
      </c>
      <c r="J187" s="109">
        <f t="shared" si="51"/>
        <v>0</v>
      </c>
      <c r="K187" s="109">
        <f t="shared" si="51"/>
        <v>0</v>
      </c>
      <c r="L187" s="109">
        <f t="shared" si="51"/>
        <v>0</v>
      </c>
      <c r="M187" s="109">
        <f t="shared" si="51"/>
        <v>0</v>
      </c>
      <c r="N187" s="109">
        <f t="shared" si="51"/>
        <v>0</v>
      </c>
      <c r="O187" s="109">
        <f t="shared" si="51"/>
        <v>0</v>
      </c>
      <c r="P187" s="109">
        <f t="shared" si="51"/>
        <v>0</v>
      </c>
      <c r="Q187" s="109">
        <f t="shared" si="51"/>
        <v>0</v>
      </c>
      <c r="R187" s="109">
        <f t="shared" si="51"/>
        <v>0</v>
      </c>
      <c r="S187" s="109">
        <f t="shared" si="51"/>
        <v>0</v>
      </c>
      <c r="T187" s="109">
        <f t="shared" si="51"/>
        <v>0</v>
      </c>
      <c r="U187" s="109">
        <f t="shared" si="51"/>
        <v>0</v>
      </c>
      <c r="V187" s="109">
        <f t="shared" si="51"/>
        <v>0</v>
      </c>
      <c r="W187" s="109">
        <f t="shared" si="51"/>
        <v>0</v>
      </c>
      <c r="X187" s="109">
        <f t="shared" si="51"/>
        <v>0</v>
      </c>
      <c r="Y187" s="109">
        <f t="shared" si="51"/>
        <v>0</v>
      </c>
      <c r="Z187" s="109">
        <f t="shared" si="51"/>
        <v>0</v>
      </c>
      <c r="AA187" s="109">
        <f t="shared" si="51"/>
        <v>0</v>
      </c>
      <c r="AB187" s="109">
        <f t="shared" si="51"/>
        <v>0</v>
      </c>
      <c r="AC187" s="109">
        <f t="shared" si="51"/>
        <v>0</v>
      </c>
      <c r="AD187" s="109">
        <f t="shared" si="51"/>
        <v>0</v>
      </c>
      <c r="AE187" s="109">
        <f t="shared" si="51"/>
        <v>0</v>
      </c>
      <c r="AF187" s="109">
        <f t="shared" si="51"/>
        <v>0</v>
      </c>
      <c r="AG187" s="109">
        <f t="shared" si="51"/>
        <v>0</v>
      </c>
      <c r="AH187" s="109">
        <f t="shared" si="51"/>
        <v>0</v>
      </c>
      <c r="AI187" s="109">
        <f t="shared" si="51"/>
        <v>0</v>
      </c>
      <c r="AJ187" s="35" t="str">
        <f t="shared" si="32"/>
        <v/>
      </c>
      <c r="AK187" s="48"/>
      <c r="AL187" s="48" t="str">
        <f t="shared" si="35"/>
        <v>00</v>
      </c>
      <c r="AM187" s="48" t="str">
        <f t="shared" si="36"/>
        <v>00</v>
      </c>
      <c r="AN187" s="48" t="str">
        <f t="shared" si="37"/>
        <v>00</v>
      </c>
      <c r="AO187" s="48" t="str">
        <f t="shared" si="38"/>
        <v>00</v>
      </c>
      <c r="AQ187" t="str">
        <f t="shared" si="33"/>
        <v/>
      </c>
    </row>
    <row r="188" spans="2:43">
      <c r="B188" s="116"/>
      <c r="C188" s="35">
        <f t="shared" si="34"/>
        <v>52</v>
      </c>
      <c r="D188" s="109">
        <f t="shared" si="51"/>
        <v>0</v>
      </c>
      <c r="E188" s="109">
        <f t="shared" si="51"/>
        <v>0</v>
      </c>
      <c r="F188" s="109">
        <f t="shared" si="51"/>
        <v>0</v>
      </c>
      <c r="G188" s="109">
        <f t="shared" si="51"/>
        <v>0</v>
      </c>
      <c r="H188" s="109">
        <f t="shared" si="51"/>
        <v>0</v>
      </c>
      <c r="I188" s="109">
        <f t="shared" si="51"/>
        <v>0</v>
      </c>
      <c r="J188" s="109">
        <f t="shared" si="51"/>
        <v>0</v>
      </c>
      <c r="K188" s="109">
        <f t="shared" si="51"/>
        <v>0</v>
      </c>
      <c r="L188" s="109">
        <f t="shared" si="51"/>
        <v>0</v>
      </c>
      <c r="M188" s="109">
        <f t="shared" si="51"/>
        <v>0</v>
      </c>
      <c r="N188" s="109">
        <f t="shared" si="51"/>
        <v>0</v>
      </c>
      <c r="O188" s="109">
        <f t="shared" si="51"/>
        <v>0</v>
      </c>
      <c r="P188" s="109">
        <f t="shared" si="51"/>
        <v>0</v>
      </c>
      <c r="Q188" s="109">
        <f t="shared" si="51"/>
        <v>0</v>
      </c>
      <c r="R188" s="109">
        <f t="shared" si="51"/>
        <v>0</v>
      </c>
      <c r="S188" s="109">
        <f t="shared" si="51"/>
        <v>0</v>
      </c>
      <c r="T188" s="109">
        <f t="shared" si="51"/>
        <v>0</v>
      </c>
      <c r="U188" s="109">
        <f t="shared" si="51"/>
        <v>0</v>
      </c>
      <c r="V188" s="109">
        <f t="shared" si="51"/>
        <v>0</v>
      </c>
      <c r="W188" s="109">
        <f t="shared" si="51"/>
        <v>0</v>
      </c>
      <c r="X188" s="109">
        <f t="shared" si="51"/>
        <v>0</v>
      </c>
      <c r="Y188" s="109">
        <f t="shared" si="51"/>
        <v>0</v>
      </c>
      <c r="Z188" s="109">
        <f t="shared" si="51"/>
        <v>0</v>
      </c>
      <c r="AA188" s="109">
        <f t="shared" si="51"/>
        <v>0</v>
      </c>
      <c r="AB188" s="109">
        <f t="shared" si="51"/>
        <v>0</v>
      </c>
      <c r="AC188" s="109">
        <f t="shared" si="51"/>
        <v>0</v>
      </c>
      <c r="AD188" s="109">
        <f t="shared" si="51"/>
        <v>0</v>
      </c>
      <c r="AE188" s="109">
        <f t="shared" si="51"/>
        <v>0</v>
      </c>
      <c r="AF188" s="109">
        <f t="shared" si="51"/>
        <v>0</v>
      </c>
      <c r="AG188" s="109">
        <f t="shared" si="51"/>
        <v>0</v>
      </c>
      <c r="AH188" s="109">
        <f t="shared" si="51"/>
        <v>0</v>
      </c>
      <c r="AI188" s="109">
        <f t="shared" si="51"/>
        <v>0</v>
      </c>
      <c r="AJ188" s="35" t="str">
        <f t="shared" si="32"/>
        <v/>
      </c>
      <c r="AK188" s="48"/>
      <c r="AL188" s="48" t="str">
        <f t="shared" si="35"/>
        <v>00</v>
      </c>
      <c r="AM188" s="48" t="str">
        <f t="shared" si="36"/>
        <v>00</v>
      </c>
      <c r="AN188" s="48" t="str">
        <f t="shared" si="37"/>
        <v>00</v>
      </c>
      <c r="AO188" s="48" t="str">
        <f t="shared" si="38"/>
        <v>00</v>
      </c>
      <c r="AQ188" t="str">
        <f t="shared" si="33"/>
        <v/>
      </c>
    </row>
    <row r="189" spans="2:43">
      <c r="B189" s="116"/>
      <c r="C189" s="35">
        <f t="shared" si="34"/>
        <v>53</v>
      </c>
      <c r="D189" s="109">
        <f t="shared" si="51"/>
        <v>0</v>
      </c>
      <c r="E189" s="109">
        <f t="shared" si="51"/>
        <v>0</v>
      </c>
      <c r="F189" s="109">
        <f t="shared" si="51"/>
        <v>0</v>
      </c>
      <c r="G189" s="109">
        <f t="shared" si="51"/>
        <v>0</v>
      </c>
      <c r="H189" s="109">
        <f t="shared" si="51"/>
        <v>0</v>
      </c>
      <c r="I189" s="109">
        <f t="shared" si="51"/>
        <v>0</v>
      </c>
      <c r="J189" s="109">
        <f t="shared" si="51"/>
        <v>0</v>
      </c>
      <c r="K189" s="109">
        <f t="shared" si="51"/>
        <v>0</v>
      </c>
      <c r="L189" s="109">
        <f t="shared" si="51"/>
        <v>0</v>
      </c>
      <c r="M189" s="109">
        <f t="shared" si="51"/>
        <v>0</v>
      </c>
      <c r="N189" s="109">
        <f t="shared" si="51"/>
        <v>0</v>
      </c>
      <c r="O189" s="109">
        <f t="shared" si="51"/>
        <v>0</v>
      </c>
      <c r="P189" s="109">
        <f t="shared" si="51"/>
        <v>0</v>
      </c>
      <c r="Q189" s="109">
        <f t="shared" si="51"/>
        <v>0</v>
      </c>
      <c r="R189" s="109">
        <f t="shared" si="51"/>
        <v>0</v>
      </c>
      <c r="S189" s="109">
        <f t="shared" si="51"/>
        <v>0</v>
      </c>
      <c r="T189" s="109">
        <f t="shared" si="51"/>
        <v>0</v>
      </c>
      <c r="U189" s="109">
        <f t="shared" si="51"/>
        <v>0</v>
      </c>
      <c r="V189" s="109">
        <f t="shared" si="51"/>
        <v>0</v>
      </c>
      <c r="W189" s="109">
        <f t="shared" si="51"/>
        <v>0</v>
      </c>
      <c r="X189" s="109">
        <f t="shared" si="51"/>
        <v>0</v>
      </c>
      <c r="Y189" s="109">
        <f t="shared" si="51"/>
        <v>0</v>
      </c>
      <c r="Z189" s="109">
        <f t="shared" si="51"/>
        <v>0</v>
      </c>
      <c r="AA189" s="109">
        <f t="shared" si="51"/>
        <v>0</v>
      </c>
      <c r="AB189" s="109">
        <f t="shared" si="51"/>
        <v>0</v>
      </c>
      <c r="AC189" s="109">
        <f t="shared" si="51"/>
        <v>0</v>
      </c>
      <c r="AD189" s="109">
        <f t="shared" si="51"/>
        <v>0</v>
      </c>
      <c r="AE189" s="109">
        <f t="shared" si="51"/>
        <v>0</v>
      </c>
      <c r="AF189" s="109">
        <f t="shared" si="51"/>
        <v>0</v>
      </c>
      <c r="AG189" s="109">
        <f t="shared" si="51"/>
        <v>0</v>
      </c>
      <c r="AH189" s="109">
        <f t="shared" si="51"/>
        <v>0</v>
      </c>
      <c r="AI189" s="109">
        <f t="shared" si="51"/>
        <v>0</v>
      </c>
      <c r="AJ189" s="35" t="str">
        <f t="shared" si="32"/>
        <v/>
      </c>
      <c r="AK189" s="48"/>
      <c r="AL189" s="48" t="str">
        <f t="shared" si="35"/>
        <v>00</v>
      </c>
      <c r="AM189" s="48" t="str">
        <f t="shared" si="36"/>
        <v>00</v>
      </c>
      <c r="AN189" s="48" t="str">
        <f t="shared" si="37"/>
        <v>00</v>
      </c>
      <c r="AO189" s="48" t="str">
        <f t="shared" si="38"/>
        <v>00</v>
      </c>
      <c r="AQ189" t="str">
        <f t="shared" si="33"/>
        <v/>
      </c>
    </row>
    <row r="190" spans="2:43">
      <c r="B190" s="116"/>
      <c r="C190" s="35">
        <f t="shared" si="34"/>
        <v>54</v>
      </c>
      <c r="D190" s="109">
        <f t="shared" si="51"/>
        <v>0</v>
      </c>
      <c r="E190" s="109">
        <f t="shared" si="51"/>
        <v>0</v>
      </c>
      <c r="F190" s="109">
        <f t="shared" si="51"/>
        <v>0</v>
      </c>
      <c r="G190" s="109">
        <f t="shared" si="51"/>
        <v>0</v>
      </c>
      <c r="H190" s="109">
        <f t="shared" si="51"/>
        <v>0</v>
      </c>
      <c r="I190" s="109">
        <f t="shared" si="51"/>
        <v>0</v>
      </c>
      <c r="J190" s="109">
        <f t="shared" si="51"/>
        <v>0</v>
      </c>
      <c r="K190" s="109">
        <f t="shared" si="51"/>
        <v>0</v>
      </c>
      <c r="L190" s="109">
        <f t="shared" si="51"/>
        <v>0</v>
      </c>
      <c r="M190" s="109">
        <f t="shared" si="51"/>
        <v>0</v>
      </c>
      <c r="N190" s="109">
        <f t="shared" si="51"/>
        <v>0</v>
      </c>
      <c r="O190" s="109">
        <f t="shared" si="51"/>
        <v>0</v>
      </c>
      <c r="P190" s="109">
        <f t="shared" si="51"/>
        <v>0</v>
      </c>
      <c r="Q190" s="109">
        <f t="shared" si="51"/>
        <v>0</v>
      </c>
      <c r="R190" s="109">
        <f t="shared" si="51"/>
        <v>0</v>
      </c>
      <c r="S190" s="109">
        <f t="shared" si="51"/>
        <v>0</v>
      </c>
      <c r="T190" s="109">
        <f t="shared" si="51"/>
        <v>0</v>
      </c>
      <c r="U190" s="109">
        <f t="shared" si="51"/>
        <v>0</v>
      </c>
      <c r="V190" s="109">
        <f t="shared" si="51"/>
        <v>0</v>
      </c>
      <c r="W190" s="109">
        <f t="shared" si="51"/>
        <v>0</v>
      </c>
      <c r="X190" s="109">
        <f t="shared" si="51"/>
        <v>0</v>
      </c>
      <c r="Y190" s="109">
        <f t="shared" si="51"/>
        <v>0</v>
      </c>
      <c r="Z190" s="109">
        <f t="shared" si="51"/>
        <v>0</v>
      </c>
      <c r="AA190" s="109">
        <f t="shared" si="51"/>
        <v>0</v>
      </c>
      <c r="AB190" s="109">
        <f t="shared" si="51"/>
        <v>0</v>
      </c>
      <c r="AC190" s="109">
        <f t="shared" si="51"/>
        <v>0</v>
      </c>
      <c r="AD190" s="109">
        <f t="shared" si="51"/>
        <v>0</v>
      </c>
      <c r="AE190" s="109">
        <f t="shared" si="51"/>
        <v>0</v>
      </c>
      <c r="AF190" s="109">
        <f t="shared" si="51"/>
        <v>0</v>
      </c>
      <c r="AG190" s="109">
        <f t="shared" si="51"/>
        <v>0</v>
      </c>
      <c r="AH190" s="109">
        <f t="shared" si="51"/>
        <v>0</v>
      </c>
      <c r="AI190" s="109">
        <f t="shared" si="51"/>
        <v>0</v>
      </c>
      <c r="AJ190" s="35" t="str">
        <f t="shared" si="32"/>
        <v/>
      </c>
      <c r="AK190" s="48"/>
      <c r="AL190" s="48" t="str">
        <f t="shared" si="35"/>
        <v>00</v>
      </c>
      <c r="AM190" s="48" t="str">
        <f t="shared" si="36"/>
        <v>00</v>
      </c>
      <c r="AN190" s="48" t="str">
        <f t="shared" si="37"/>
        <v>00</v>
      </c>
      <c r="AO190" s="48" t="str">
        <f t="shared" si="38"/>
        <v>00</v>
      </c>
      <c r="AQ190" t="str">
        <f t="shared" si="33"/>
        <v/>
      </c>
    </row>
    <row r="191" spans="2:43">
      <c r="B191" s="116"/>
      <c r="C191" s="35">
        <f t="shared" si="34"/>
        <v>55</v>
      </c>
      <c r="D191" s="109">
        <f t="shared" si="51"/>
        <v>0</v>
      </c>
      <c r="E191" s="109">
        <f t="shared" si="51"/>
        <v>0</v>
      </c>
      <c r="F191" s="109">
        <f t="shared" si="51"/>
        <v>0</v>
      </c>
      <c r="G191" s="109">
        <f t="shared" si="51"/>
        <v>0</v>
      </c>
      <c r="H191" s="109">
        <f t="shared" si="51"/>
        <v>0</v>
      </c>
      <c r="I191" s="109">
        <f t="shared" si="51"/>
        <v>0</v>
      </c>
      <c r="J191" s="109">
        <f t="shared" si="51"/>
        <v>0</v>
      </c>
      <c r="K191" s="109">
        <f t="shared" si="51"/>
        <v>0</v>
      </c>
      <c r="L191" s="109">
        <f t="shared" si="51"/>
        <v>0</v>
      </c>
      <c r="M191" s="109">
        <f t="shared" si="51"/>
        <v>0</v>
      </c>
      <c r="N191" s="109">
        <f t="shared" si="51"/>
        <v>0</v>
      </c>
      <c r="O191" s="109">
        <f t="shared" si="51"/>
        <v>0</v>
      </c>
      <c r="P191" s="109">
        <f t="shared" si="51"/>
        <v>0</v>
      </c>
      <c r="Q191" s="109">
        <f t="shared" si="51"/>
        <v>0</v>
      </c>
      <c r="R191" s="109">
        <f t="shared" si="51"/>
        <v>0</v>
      </c>
      <c r="S191" s="109">
        <f t="shared" si="51"/>
        <v>0</v>
      </c>
      <c r="T191" s="109">
        <f t="shared" si="51"/>
        <v>0</v>
      </c>
      <c r="U191" s="109">
        <f t="shared" si="51"/>
        <v>0</v>
      </c>
      <c r="V191" s="109">
        <f t="shared" si="51"/>
        <v>0</v>
      </c>
      <c r="W191" s="109">
        <f t="shared" si="51"/>
        <v>0</v>
      </c>
      <c r="X191" s="109">
        <f t="shared" si="51"/>
        <v>0</v>
      </c>
      <c r="Y191" s="109">
        <f t="shared" si="51"/>
        <v>0</v>
      </c>
      <c r="Z191" s="109">
        <f t="shared" si="51"/>
        <v>0</v>
      </c>
      <c r="AA191" s="109">
        <f t="shared" si="51"/>
        <v>0</v>
      </c>
      <c r="AB191" s="109">
        <f t="shared" si="51"/>
        <v>0</v>
      </c>
      <c r="AC191" s="109">
        <f t="shared" si="51"/>
        <v>0</v>
      </c>
      <c r="AD191" s="109">
        <f t="shared" si="51"/>
        <v>0</v>
      </c>
      <c r="AE191" s="109">
        <f t="shared" si="51"/>
        <v>0</v>
      </c>
      <c r="AF191" s="109">
        <f t="shared" si="51"/>
        <v>0</v>
      </c>
      <c r="AG191" s="109">
        <f t="shared" si="51"/>
        <v>0</v>
      </c>
      <c r="AH191" s="109">
        <f t="shared" si="51"/>
        <v>0</v>
      </c>
      <c r="AI191" s="109">
        <f t="shared" ref="AI191" si="52">IF(OR(AI61=0,AI61=1),1,0)</f>
        <v>0</v>
      </c>
      <c r="AJ191" s="35" t="str">
        <f t="shared" si="32"/>
        <v/>
      </c>
      <c r="AK191" s="48"/>
      <c r="AL191" s="48" t="str">
        <f t="shared" si="35"/>
        <v>00</v>
      </c>
      <c r="AM191" s="48" t="str">
        <f t="shared" si="36"/>
        <v>00</v>
      </c>
      <c r="AN191" s="48" t="str">
        <f t="shared" si="37"/>
        <v>00</v>
      </c>
      <c r="AO191" s="48" t="str">
        <f t="shared" si="38"/>
        <v>00</v>
      </c>
      <c r="AQ191" t="str">
        <f t="shared" si="33"/>
        <v/>
      </c>
    </row>
    <row r="192" spans="2:43">
      <c r="B192" s="116"/>
      <c r="C192" s="35">
        <f t="shared" si="34"/>
        <v>56</v>
      </c>
      <c r="D192" s="109">
        <f t="shared" ref="D192:AI199" si="53">IF(OR(D62=0,D62=1),1,0)</f>
        <v>0</v>
      </c>
      <c r="E192" s="109">
        <f t="shared" si="53"/>
        <v>0</v>
      </c>
      <c r="F192" s="109">
        <f t="shared" si="53"/>
        <v>0</v>
      </c>
      <c r="G192" s="109">
        <f t="shared" si="53"/>
        <v>0</v>
      </c>
      <c r="H192" s="109">
        <f t="shared" si="53"/>
        <v>0</v>
      </c>
      <c r="I192" s="109">
        <f t="shared" si="53"/>
        <v>0</v>
      </c>
      <c r="J192" s="109">
        <f t="shared" si="53"/>
        <v>0</v>
      </c>
      <c r="K192" s="109">
        <f t="shared" si="53"/>
        <v>0</v>
      </c>
      <c r="L192" s="109">
        <f t="shared" si="53"/>
        <v>0</v>
      </c>
      <c r="M192" s="109">
        <f t="shared" si="53"/>
        <v>0</v>
      </c>
      <c r="N192" s="109">
        <f t="shared" si="53"/>
        <v>0</v>
      </c>
      <c r="O192" s="109">
        <f t="shared" si="53"/>
        <v>0</v>
      </c>
      <c r="P192" s="109">
        <f t="shared" si="53"/>
        <v>0</v>
      </c>
      <c r="Q192" s="109">
        <f t="shared" si="53"/>
        <v>0</v>
      </c>
      <c r="R192" s="109">
        <f t="shared" si="53"/>
        <v>0</v>
      </c>
      <c r="S192" s="109">
        <f t="shared" si="53"/>
        <v>0</v>
      </c>
      <c r="T192" s="109">
        <f t="shared" si="53"/>
        <v>0</v>
      </c>
      <c r="U192" s="109">
        <f t="shared" si="53"/>
        <v>0</v>
      </c>
      <c r="V192" s="109">
        <f t="shared" si="53"/>
        <v>0</v>
      </c>
      <c r="W192" s="109">
        <f t="shared" si="53"/>
        <v>0</v>
      </c>
      <c r="X192" s="109">
        <f t="shared" si="53"/>
        <v>0</v>
      </c>
      <c r="Y192" s="109">
        <f t="shared" si="53"/>
        <v>0</v>
      </c>
      <c r="Z192" s="109">
        <f t="shared" si="53"/>
        <v>0</v>
      </c>
      <c r="AA192" s="109">
        <f t="shared" si="53"/>
        <v>0</v>
      </c>
      <c r="AB192" s="109">
        <f t="shared" si="53"/>
        <v>0</v>
      </c>
      <c r="AC192" s="109">
        <f t="shared" si="53"/>
        <v>0</v>
      </c>
      <c r="AD192" s="109">
        <f t="shared" si="53"/>
        <v>0</v>
      </c>
      <c r="AE192" s="109">
        <f t="shared" si="53"/>
        <v>0</v>
      </c>
      <c r="AF192" s="109">
        <f t="shared" si="53"/>
        <v>0</v>
      </c>
      <c r="AG192" s="109">
        <f t="shared" si="53"/>
        <v>0</v>
      </c>
      <c r="AH192" s="109">
        <f t="shared" si="53"/>
        <v>0</v>
      </c>
      <c r="AI192" s="109">
        <f t="shared" si="53"/>
        <v>0</v>
      </c>
      <c r="AJ192" s="35" t="str">
        <f t="shared" si="32"/>
        <v/>
      </c>
      <c r="AK192" s="48"/>
      <c r="AL192" s="48" t="str">
        <f t="shared" si="35"/>
        <v>00</v>
      </c>
      <c r="AM192" s="48" t="str">
        <f t="shared" si="36"/>
        <v>00</v>
      </c>
      <c r="AN192" s="48" t="str">
        <f t="shared" si="37"/>
        <v>00</v>
      </c>
      <c r="AO192" s="48" t="str">
        <f t="shared" si="38"/>
        <v>00</v>
      </c>
      <c r="AQ192" t="str">
        <f t="shared" si="33"/>
        <v/>
      </c>
    </row>
    <row r="193" spans="2:43">
      <c r="B193" s="116"/>
      <c r="C193" s="35">
        <f t="shared" si="34"/>
        <v>57</v>
      </c>
      <c r="D193" s="109">
        <f t="shared" si="53"/>
        <v>0</v>
      </c>
      <c r="E193" s="109">
        <f t="shared" si="53"/>
        <v>0</v>
      </c>
      <c r="F193" s="109">
        <f t="shared" si="53"/>
        <v>0</v>
      </c>
      <c r="G193" s="109">
        <f t="shared" si="53"/>
        <v>0</v>
      </c>
      <c r="H193" s="109">
        <f t="shared" si="53"/>
        <v>0</v>
      </c>
      <c r="I193" s="109">
        <f t="shared" si="53"/>
        <v>0</v>
      </c>
      <c r="J193" s="109">
        <f t="shared" si="53"/>
        <v>0</v>
      </c>
      <c r="K193" s="109">
        <f t="shared" si="53"/>
        <v>0</v>
      </c>
      <c r="L193" s="109">
        <f t="shared" si="53"/>
        <v>0</v>
      </c>
      <c r="M193" s="109">
        <f t="shared" si="53"/>
        <v>0</v>
      </c>
      <c r="N193" s="109">
        <f t="shared" si="53"/>
        <v>0</v>
      </c>
      <c r="O193" s="109">
        <f t="shared" si="53"/>
        <v>0</v>
      </c>
      <c r="P193" s="109">
        <f t="shared" si="53"/>
        <v>0</v>
      </c>
      <c r="Q193" s="109">
        <f t="shared" si="53"/>
        <v>0</v>
      </c>
      <c r="R193" s="109">
        <f t="shared" si="53"/>
        <v>0</v>
      </c>
      <c r="S193" s="109">
        <f t="shared" si="53"/>
        <v>0</v>
      </c>
      <c r="T193" s="109">
        <f t="shared" si="53"/>
        <v>0</v>
      </c>
      <c r="U193" s="109">
        <f t="shared" si="53"/>
        <v>0</v>
      </c>
      <c r="V193" s="109">
        <f t="shared" si="53"/>
        <v>0</v>
      </c>
      <c r="W193" s="109">
        <f t="shared" si="53"/>
        <v>0</v>
      </c>
      <c r="X193" s="109">
        <f t="shared" si="53"/>
        <v>0</v>
      </c>
      <c r="Y193" s="109">
        <f t="shared" si="53"/>
        <v>0</v>
      </c>
      <c r="Z193" s="109">
        <f t="shared" si="53"/>
        <v>0</v>
      </c>
      <c r="AA193" s="109">
        <f t="shared" si="53"/>
        <v>0</v>
      </c>
      <c r="AB193" s="109">
        <f t="shared" si="53"/>
        <v>0</v>
      </c>
      <c r="AC193" s="109">
        <f t="shared" si="53"/>
        <v>0</v>
      </c>
      <c r="AD193" s="109">
        <f t="shared" si="53"/>
        <v>0</v>
      </c>
      <c r="AE193" s="109">
        <f t="shared" si="53"/>
        <v>0</v>
      </c>
      <c r="AF193" s="109">
        <f t="shared" si="53"/>
        <v>0</v>
      </c>
      <c r="AG193" s="109">
        <f t="shared" si="53"/>
        <v>0</v>
      </c>
      <c r="AH193" s="109">
        <f t="shared" si="53"/>
        <v>0</v>
      </c>
      <c r="AI193" s="109">
        <f t="shared" si="53"/>
        <v>0</v>
      </c>
      <c r="AJ193" s="35" t="str">
        <f t="shared" si="32"/>
        <v/>
      </c>
      <c r="AK193" s="48"/>
      <c r="AL193" s="48" t="str">
        <f t="shared" si="35"/>
        <v>00</v>
      </c>
      <c r="AM193" s="48" t="str">
        <f t="shared" si="36"/>
        <v>00</v>
      </c>
      <c r="AN193" s="48" t="str">
        <f t="shared" si="37"/>
        <v>00</v>
      </c>
      <c r="AO193" s="48" t="str">
        <f t="shared" si="38"/>
        <v>00</v>
      </c>
      <c r="AQ193" t="str">
        <f t="shared" si="33"/>
        <v/>
      </c>
    </row>
    <row r="194" spans="2:43">
      <c r="B194" s="116"/>
      <c r="C194" s="35">
        <f t="shared" si="34"/>
        <v>58</v>
      </c>
      <c r="D194" s="109">
        <f t="shared" si="53"/>
        <v>0</v>
      </c>
      <c r="E194" s="109">
        <f t="shared" si="53"/>
        <v>0</v>
      </c>
      <c r="F194" s="109">
        <f t="shared" si="53"/>
        <v>0</v>
      </c>
      <c r="G194" s="109">
        <f t="shared" si="53"/>
        <v>0</v>
      </c>
      <c r="H194" s="109">
        <f t="shared" si="53"/>
        <v>0</v>
      </c>
      <c r="I194" s="109">
        <f t="shared" si="53"/>
        <v>0</v>
      </c>
      <c r="J194" s="109">
        <f t="shared" si="53"/>
        <v>0</v>
      </c>
      <c r="K194" s="109">
        <f t="shared" si="53"/>
        <v>0</v>
      </c>
      <c r="L194" s="109">
        <f t="shared" si="53"/>
        <v>0</v>
      </c>
      <c r="M194" s="109">
        <f t="shared" si="53"/>
        <v>0</v>
      </c>
      <c r="N194" s="109">
        <f t="shared" si="53"/>
        <v>0</v>
      </c>
      <c r="O194" s="109">
        <f t="shared" si="53"/>
        <v>0</v>
      </c>
      <c r="P194" s="109">
        <f t="shared" si="53"/>
        <v>0</v>
      </c>
      <c r="Q194" s="109">
        <f t="shared" si="53"/>
        <v>0</v>
      </c>
      <c r="R194" s="109">
        <f t="shared" si="53"/>
        <v>0</v>
      </c>
      <c r="S194" s="109">
        <f t="shared" si="53"/>
        <v>0</v>
      </c>
      <c r="T194" s="109">
        <f t="shared" si="53"/>
        <v>0</v>
      </c>
      <c r="U194" s="109">
        <f t="shared" si="53"/>
        <v>0</v>
      </c>
      <c r="V194" s="109">
        <f t="shared" si="53"/>
        <v>0</v>
      </c>
      <c r="W194" s="109">
        <f t="shared" si="53"/>
        <v>0</v>
      </c>
      <c r="X194" s="109">
        <f t="shared" si="53"/>
        <v>0</v>
      </c>
      <c r="Y194" s="109">
        <f t="shared" si="53"/>
        <v>0</v>
      </c>
      <c r="Z194" s="109">
        <f t="shared" si="53"/>
        <v>0</v>
      </c>
      <c r="AA194" s="109">
        <f t="shared" si="53"/>
        <v>0</v>
      </c>
      <c r="AB194" s="109">
        <f t="shared" si="53"/>
        <v>0</v>
      </c>
      <c r="AC194" s="109">
        <f t="shared" si="53"/>
        <v>0</v>
      </c>
      <c r="AD194" s="109">
        <f t="shared" si="53"/>
        <v>0</v>
      </c>
      <c r="AE194" s="109">
        <f t="shared" si="53"/>
        <v>0</v>
      </c>
      <c r="AF194" s="109">
        <f t="shared" si="53"/>
        <v>0</v>
      </c>
      <c r="AG194" s="109">
        <f t="shared" si="53"/>
        <v>0</v>
      </c>
      <c r="AH194" s="109">
        <f t="shared" si="53"/>
        <v>0</v>
      </c>
      <c r="AI194" s="109">
        <f t="shared" si="53"/>
        <v>0</v>
      </c>
      <c r="AJ194" s="35" t="str">
        <f t="shared" si="32"/>
        <v/>
      </c>
      <c r="AK194" s="48"/>
      <c r="AL194" s="48" t="str">
        <f t="shared" si="35"/>
        <v>00</v>
      </c>
      <c r="AM194" s="48" t="str">
        <f t="shared" si="36"/>
        <v>00</v>
      </c>
      <c r="AN194" s="48" t="str">
        <f t="shared" si="37"/>
        <v>00</v>
      </c>
      <c r="AO194" s="48" t="str">
        <f t="shared" si="38"/>
        <v>00</v>
      </c>
      <c r="AQ194" t="str">
        <f t="shared" si="33"/>
        <v/>
      </c>
    </row>
    <row r="195" spans="2:43">
      <c r="B195" s="116"/>
      <c r="C195" s="35">
        <f t="shared" si="34"/>
        <v>59</v>
      </c>
      <c r="D195" s="109">
        <f t="shared" si="53"/>
        <v>0</v>
      </c>
      <c r="E195" s="109">
        <f t="shared" si="53"/>
        <v>0</v>
      </c>
      <c r="F195" s="109">
        <f t="shared" si="53"/>
        <v>0</v>
      </c>
      <c r="G195" s="109">
        <f t="shared" si="53"/>
        <v>0</v>
      </c>
      <c r="H195" s="109">
        <f t="shared" si="53"/>
        <v>0</v>
      </c>
      <c r="I195" s="109">
        <f t="shared" si="53"/>
        <v>0</v>
      </c>
      <c r="J195" s="109">
        <f t="shared" si="53"/>
        <v>0</v>
      </c>
      <c r="K195" s="109">
        <f t="shared" si="53"/>
        <v>0</v>
      </c>
      <c r="L195" s="109">
        <f t="shared" si="53"/>
        <v>0</v>
      </c>
      <c r="M195" s="109">
        <f t="shared" si="53"/>
        <v>0</v>
      </c>
      <c r="N195" s="109">
        <f t="shared" si="53"/>
        <v>0</v>
      </c>
      <c r="O195" s="109">
        <f t="shared" si="53"/>
        <v>0</v>
      </c>
      <c r="P195" s="109">
        <f t="shared" si="53"/>
        <v>0</v>
      </c>
      <c r="Q195" s="109">
        <f t="shared" si="53"/>
        <v>0</v>
      </c>
      <c r="R195" s="109">
        <f t="shared" si="53"/>
        <v>0</v>
      </c>
      <c r="S195" s="109">
        <f t="shared" si="53"/>
        <v>0</v>
      </c>
      <c r="T195" s="109">
        <f t="shared" si="53"/>
        <v>0</v>
      </c>
      <c r="U195" s="109">
        <f t="shared" si="53"/>
        <v>0</v>
      </c>
      <c r="V195" s="109">
        <f t="shared" si="53"/>
        <v>0</v>
      </c>
      <c r="W195" s="109">
        <f t="shared" si="53"/>
        <v>0</v>
      </c>
      <c r="X195" s="109">
        <f t="shared" si="53"/>
        <v>0</v>
      </c>
      <c r="Y195" s="109">
        <f t="shared" si="53"/>
        <v>0</v>
      </c>
      <c r="Z195" s="109">
        <f t="shared" si="53"/>
        <v>0</v>
      </c>
      <c r="AA195" s="109">
        <f t="shared" si="53"/>
        <v>0</v>
      </c>
      <c r="AB195" s="109">
        <f t="shared" si="53"/>
        <v>0</v>
      </c>
      <c r="AC195" s="109">
        <f t="shared" si="53"/>
        <v>0</v>
      </c>
      <c r="AD195" s="109">
        <f t="shared" si="53"/>
        <v>0</v>
      </c>
      <c r="AE195" s="109">
        <f t="shared" si="53"/>
        <v>0</v>
      </c>
      <c r="AF195" s="109">
        <f t="shared" si="53"/>
        <v>0</v>
      </c>
      <c r="AG195" s="109">
        <f t="shared" si="53"/>
        <v>0</v>
      </c>
      <c r="AH195" s="109">
        <f t="shared" si="53"/>
        <v>0</v>
      </c>
      <c r="AI195" s="109">
        <f t="shared" si="53"/>
        <v>0</v>
      </c>
      <c r="AJ195" s="35" t="str">
        <f t="shared" si="32"/>
        <v/>
      </c>
      <c r="AK195" s="48"/>
      <c r="AL195" s="48" t="str">
        <f t="shared" si="35"/>
        <v>00</v>
      </c>
      <c r="AM195" s="48" t="str">
        <f t="shared" si="36"/>
        <v>00</v>
      </c>
      <c r="AN195" s="48" t="str">
        <f t="shared" si="37"/>
        <v>00</v>
      </c>
      <c r="AO195" s="48" t="str">
        <f t="shared" si="38"/>
        <v>00</v>
      </c>
      <c r="AQ195" t="str">
        <f t="shared" si="33"/>
        <v/>
      </c>
    </row>
    <row r="196" spans="2:43">
      <c r="B196" s="116"/>
      <c r="C196" s="35">
        <f t="shared" si="34"/>
        <v>60</v>
      </c>
      <c r="D196" s="109">
        <f t="shared" si="53"/>
        <v>0</v>
      </c>
      <c r="E196" s="109">
        <f t="shared" si="53"/>
        <v>0</v>
      </c>
      <c r="F196" s="109">
        <f t="shared" si="53"/>
        <v>0</v>
      </c>
      <c r="G196" s="109">
        <f t="shared" si="53"/>
        <v>0</v>
      </c>
      <c r="H196" s="109">
        <f t="shared" si="53"/>
        <v>0</v>
      </c>
      <c r="I196" s="109">
        <f t="shared" si="53"/>
        <v>0</v>
      </c>
      <c r="J196" s="109">
        <f t="shared" si="53"/>
        <v>0</v>
      </c>
      <c r="K196" s="109">
        <f t="shared" si="53"/>
        <v>0</v>
      </c>
      <c r="L196" s="109">
        <f t="shared" si="53"/>
        <v>0</v>
      </c>
      <c r="M196" s="109">
        <f t="shared" si="53"/>
        <v>0</v>
      </c>
      <c r="N196" s="109">
        <f t="shared" si="53"/>
        <v>0</v>
      </c>
      <c r="O196" s="109">
        <f t="shared" si="53"/>
        <v>0</v>
      </c>
      <c r="P196" s="109">
        <f t="shared" si="53"/>
        <v>0</v>
      </c>
      <c r="Q196" s="109">
        <f t="shared" si="53"/>
        <v>0</v>
      </c>
      <c r="R196" s="109">
        <f t="shared" si="53"/>
        <v>0</v>
      </c>
      <c r="S196" s="109">
        <f t="shared" si="53"/>
        <v>0</v>
      </c>
      <c r="T196" s="109">
        <f t="shared" si="53"/>
        <v>0</v>
      </c>
      <c r="U196" s="109">
        <f t="shared" si="53"/>
        <v>0</v>
      </c>
      <c r="V196" s="109">
        <f t="shared" si="53"/>
        <v>0</v>
      </c>
      <c r="W196" s="109">
        <f t="shared" si="53"/>
        <v>0</v>
      </c>
      <c r="X196" s="109">
        <f t="shared" si="53"/>
        <v>0</v>
      </c>
      <c r="Y196" s="109">
        <f t="shared" si="53"/>
        <v>0</v>
      </c>
      <c r="Z196" s="109">
        <f t="shared" si="53"/>
        <v>0</v>
      </c>
      <c r="AA196" s="109">
        <f t="shared" si="53"/>
        <v>0</v>
      </c>
      <c r="AB196" s="109">
        <f t="shared" si="53"/>
        <v>0</v>
      </c>
      <c r="AC196" s="109">
        <f t="shared" si="53"/>
        <v>0</v>
      </c>
      <c r="AD196" s="109">
        <f t="shared" si="53"/>
        <v>0</v>
      </c>
      <c r="AE196" s="109">
        <f t="shared" si="53"/>
        <v>0</v>
      </c>
      <c r="AF196" s="109">
        <f t="shared" si="53"/>
        <v>0</v>
      </c>
      <c r="AG196" s="109">
        <f t="shared" si="53"/>
        <v>0</v>
      </c>
      <c r="AH196" s="109">
        <f t="shared" si="53"/>
        <v>0</v>
      </c>
      <c r="AI196" s="109">
        <f t="shared" si="53"/>
        <v>0</v>
      </c>
      <c r="AJ196" s="35" t="str">
        <f t="shared" si="32"/>
        <v/>
      </c>
      <c r="AK196" s="48"/>
      <c r="AL196" s="48" t="str">
        <f t="shared" si="35"/>
        <v>00</v>
      </c>
      <c r="AM196" s="48" t="str">
        <f t="shared" si="36"/>
        <v>00</v>
      </c>
      <c r="AN196" s="48" t="str">
        <f t="shared" si="37"/>
        <v>00</v>
      </c>
      <c r="AO196" s="48" t="str">
        <f t="shared" si="38"/>
        <v>00</v>
      </c>
      <c r="AQ196" t="str">
        <f t="shared" si="33"/>
        <v/>
      </c>
    </row>
    <row r="197" spans="2:43">
      <c r="B197" s="116"/>
      <c r="C197" s="35">
        <f t="shared" si="34"/>
        <v>61</v>
      </c>
      <c r="D197" s="109">
        <f t="shared" si="53"/>
        <v>0</v>
      </c>
      <c r="E197" s="109">
        <f t="shared" si="53"/>
        <v>0</v>
      </c>
      <c r="F197" s="109">
        <f t="shared" si="53"/>
        <v>0</v>
      </c>
      <c r="G197" s="109">
        <f t="shared" si="53"/>
        <v>0</v>
      </c>
      <c r="H197" s="109">
        <f t="shared" si="53"/>
        <v>0</v>
      </c>
      <c r="I197" s="109">
        <f t="shared" si="53"/>
        <v>0</v>
      </c>
      <c r="J197" s="109">
        <f t="shared" si="53"/>
        <v>0</v>
      </c>
      <c r="K197" s="109">
        <f t="shared" si="53"/>
        <v>0</v>
      </c>
      <c r="L197" s="109">
        <f t="shared" si="53"/>
        <v>0</v>
      </c>
      <c r="M197" s="109">
        <f t="shared" si="53"/>
        <v>0</v>
      </c>
      <c r="N197" s="109">
        <f t="shared" si="53"/>
        <v>0</v>
      </c>
      <c r="O197" s="109">
        <f t="shared" si="53"/>
        <v>0</v>
      </c>
      <c r="P197" s="109">
        <f t="shared" si="53"/>
        <v>0</v>
      </c>
      <c r="Q197" s="109">
        <f t="shared" si="53"/>
        <v>0</v>
      </c>
      <c r="R197" s="109">
        <f t="shared" si="53"/>
        <v>0</v>
      </c>
      <c r="S197" s="109">
        <f t="shared" si="53"/>
        <v>0</v>
      </c>
      <c r="T197" s="109">
        <f t="shared" si="53"/>
        <v>0</v>
      </c>
      <c r="U197" s="109">
        <f t="shared" si="53"/>
        <v>0</v>
      </c>
      <c r="V197" s="109">
        <f t="shared" si="53"/>
        <v>0</v>
      </c>
      <c r="W197" s="109">
        <f t="shared" si="53"/>
        <v>0</v>
      </c>
      <c r="X197" s="109">
        <f t="shared" si="53"/>
        <v>0</v>
      </c>
      <c r="Y197" s="109">
        <f t="shared" si="53"/>
        <v>0</v>
      </c>
      <c r="Z197" s="109">
        <f t="shared" si="53"/>
        <v>0</v>
      </c>
      <c r="AA197" s="109">
        <f t="shared" si="53"/>
        <v>0</v>
      </c>
      <c r="AB197" s="109">
        <f t="shared" si="53"/>
        <v>0</v>
      </c>
      <c r="AC197" s="109">
        <f t="shared" si="53"/>
        <v>0</v>
      </c>
      <c r="AD197" s="109">
        <f t="shared" si="53"/>
        <v>0</v>
      </c>
      <c r="AE197" s="109">
        <f t="shared" si="53"/>
        <v>0</v>
      </c>
      <c r="AF197" s="109">
        <f t="shared" si="53"/>
        <v>0</v>
      </c>
      <c r="AG197" s="109">
        <f t="shared" si="53"/>
        <v>0</v>
      </c>
      <c r="AH197" s="109">
        <f t="shared" si="53"/>
        <v>0</v>
      </c>
      <c r="AI197" s="109">
        <f t="shared" si="53"/>
        <v>0</v>
      </c>
      <c r="AJ197" s="35" t="str">
        <f t="shared" si="32"/>
        <v/>
      </c>
      <c r="AK197" s="48"/>
      <c r="AL197" s="48" t="str">
        <f t="shared" si="35"/>
        <v>00</v>
      </c>
      <c r="AM197" s="48" t="str">
        <f t="shared" si="36"/>
        <v>00</v>
      </c>
      <c r="AN197" s="48" t="str">
        <f t="shared" si="37"/>
        <v>00</v>
      </c>
      <c r="AO197" s="48" t="str">
        <f t="shared" si="38"/>
        <v>00</v>
      </c>
      <c r="AQ197" t="str">
        <f t="shared" si="33"/>
        <v/>
      </c>
    </row>
    <row r="198" spans="2:43">
      <c r="B198" s="116"/>
      <c r="C198" s="35">
        <f t="shared" si="34"/>
        <v>62</v>
      </c>
      <c r="D198" s="109">
        <f t="shared" si="53"/>
        <v>0</v>
      </c>
      <c r="E198" s="109">
        <f t="shared" si="53"/>
        <v>0</v>
      </c>
      <c r="F198" s="109">
        <f t="shared" si="53"/>
        <v>0</v>
      </c>
      <c r="G198" s="109">
        <f t="shared" si="53"/>
        <v>0</v>
      </c>
      <c r="H198" s="109">
        <f t="shared" si="53"/>
        <v>0</v>
      </c>
      <c r="I198" s="109">
        <f t="shared" si="53"/>
        <v>0</v>
      </c>
      <c r="J198" s="109">
        <f t="shared" si="53"/>
        <v>0</v>
      </c>
      <c r="K198" s="109">
        <f t="shared" si="53"/>
        <v>0</v>
      </c>
      <c r="L198" s="109">
        <f t="shared" si="53"/>
        <v>0</v>
      </c>
      <c r="M198" s="109">
        <f t="shared" si="53"/>
        <v>0</v>
      </c>
      <c r="N198" s="109">
        <f t="shared" si="53"/>
        <v>0</v>
      </c>
      <c r="O198" s="109">
        <f t="shared" si="53"/>
        <v>0</v>
      </c>
      <c r="P198" s="109">
        <f t="shared" si="53"/>
        <v>0</v>
      </c>
      <c r="Q198" s="109">
        <f t="shared" si="53"/>
        <v>0</v>
      </c>
      <c r="R198" s="109">
        <f t="shared" si="53"/>
        <v>0</v>
      </c>
      <c r="S198" s="109">
        <f t="shared" si="53"/>
        <v>0</v>
      </c>
      <c r="T198" s="109">
        <f t="shared" si="53"/>
        <v>0</v>
      </c>
      <c r="U198" s="109">
        <f t="shared" si="53"/>
        <v>0</v>
      </c>
      <c r="V198" s="109">
        <f t="shared" si="53"/>
        <v>0</v>
      </c>
      <c r="W198" s="109">
        <f t="shared" si="53"/>
        <v>0</v>
      </c>
      <c r="X198" s="109">
        <f t="shared" si="53"/>
        <v>0</v>
      </c>
      <c r="Y198" s="109">
        <f t="shared" si="53"/>
        <v>0</v>
      </c>
      <c r="Z198" s="109">
        <f t="shared" si="53"/>
        <v>0</v>
      </c>
      <c r="AA198" s="109">
        <f t="shared" si="53"/>
        <v>0</v>
      </c>
      <c r="AB198" s="109">
        <f t="shared" si="53"/>
        <v>0</v>
      </c>
      <c r="AC198" s="109">
        <f t="shared" si="53"/>
        <v>0</v>
      </c>
      <c r="AD198" s="109">
        <f t="shared" si="53"/>
        <v>0</v>
      </c>
      <c r="AE198" s="109">
        <f t="shared" si="53"/>
        <v>0</v>
      </c>
      <c r="AF198" s="109">
        <f t="shared" si="53"/>
        <v>0</v>
      </c>
      <c r="AG198" s="109">
        <f t="shared" si="53"/>
        <v>0</v>
      </c>
      <c r="AH198" s="109">
        <f t="shared" si="53"/>
        <v>0</v>
      </c>
      <c r="AI198" s="109">
        <f t="shared" si="53"/>
        <v>0</v>
      </c>
      <c r="AJ198" s="35" t="str">
        <f t="shared" si="32"/>
        <v/>
      </c>
      <c r="AK198" s="48"/>
      <c r="AL198" s="48" t="str">
        <f t="shared" si="35"/>
        <v>00</v>
      </c>
      <c r="AM198" s="48" t="str">
        <f t="shared" si="36"/>
        <v>00</v>
      </c>
      <c r="AN198" s="48" t="str">
        <f t="shared" si="37"/>
        <v>00</v>
      </c>
      <c r="AO198" s="48" t="str">
        <f t="shared" si="38"/>
        <v>00</v>
      </c>
      <c r="AQ198" t="str">
        <f t="shared" si="33"/>
        <v/>
      </c>
    </row>
    <row r="199" spans="2:43">
      <c r="B199" s="117"/>
      <c r="C199" s="35">
        <f t="shared" si="34"/>
        <v>63</v>
      </c>
      <c r="D199" s="109">
        <f t="shared" si="53"/>
        <v>0</v>
      </c>
      <c r="E199" s="109">
        <f t="shared" si="53"/>
        <v>0</v>
      </c>
      <c r="F199" s="109">
        <f t="shared" si="53"/>
        <v>0</v>
      </c>
      <c r="G199" s="109">
        <f t="shared" si="53"/>
        <v>0</v>
      </c>
      <c r="H199" s="109">
        <f t="shared" si="53"/>
        <v>0</v>
      </c>
      <c r="I199" s="109">
        <f t="shared" si="53"/>
        <v>0</v>
      </c>
      <c r="J199" s="109">
        <f t="shared" si="53"/>
        <v>0</v>
      </c>
      <c r="K199" s="109">
        <f t="shared" si="53"/>
        <v>0</v>
      </c>
      <c r="L199" s="109">
        <f t="shared" si="53"/>
        <v>0</v>
      </c>
      <c r="M199" s="109">
        <f t="shared" si="53"/>
        <v>0</v>
      </c>
      <c r="N199" s="109">
        <f t="shared" si="53"/>
        <v>0</v>
      </c>
      <c r="O199" s="109">
        <f t="shared" si="53"/>
        <v>0</v>
      </c>
      <c r="P199" s="109">
        <f t="shared" si="53"/>
        <v>0</v>
      </c>
      <c r="Q199" s="109">
        <f t="shared" si="53"/>
        <v>0</v>
      </c>
      <c r="R199" s="109">
        <f t="shared" si="53"/>
        <v>0</v>
      </c>
      <c r="S199" s="109">
        <f t="shared" si="53"/>
        <v>0</v>
      </c>
      <c r="T199" s="109">
        <f t="shared" si="53"/>
        <v>0</v>
      </c>
      <c r="U199" s="109">
        <f t="shared" si="53"/>
        <v>0</v>
      </c>
      <c r="V199" s="109">
        <f t="shared" si="53"/>
        <v>0</v>
      </c>
      <c r="W199" s="109">
        <f t="shared" si="53"/>
        <v>0</v>
      </c>
      <c r="X199" s="109">
        <f t="shared" si="53"/>
        <v>0</v>
      </c>
      <c r="Y199" s="109">
        <f t="shared" si="53"/>
        <v>0</v>
      </c>
      <c r="Z199" s="109">
        <f t="shared" si="53"/>
        <v>0</v>
      </c>
      <c r="AA199" s="109">
        <f t="shared" si="53"/>
        <v>0</v>
      </c>
      <c r="AB199" s="109">
        <f t="shared" si="53"/>
        <v>0</v>
      </c>
      <c r="AC199" s="109">
        <f t="shared" si="53"/>
        <v>0</v>
      </c>
      <c r="AD199" s="109">
        <f t="shared" si="53"/>
        <v>0</v>
      </c>
      <c r="AE199" s="109">
        <f t="shared" si="53"/>
        <v>0</v>
      </c>
      <c r="AF199" s="109">
        <f t="shared" si="53"/>
        <v>0</v>
      </c>
      <c r="AG199" s="109">
        <f t="shared" si="53"/>
        <v>0</v>
      </c>
      <c r="AH199" s="109">
        <f t="shared" si="53"/>
        <v>0</v>
      </c>
      <c r="AI199" s="109">
        <f t="shared" ref="AI199" si="54">IF(OR(AI69=0,AI69=1),1,0)</f>
        <v>0</v>
      </c>
      <c r="AJ199" s="35" t="str">
        <f t="shared" si="32"/>
        <v/>
      </c>
      <c r="AK199" s="48"/>
      <c r="AL199" s="48" t="str">
        <f t="shared" si="35"/>
        <v>00</v>
      </c>
      <c r="AM199" s="48" t="str">
        <f t="shared" si="36"/>
        <v>00</v>
      </c>
      <c r="AN199" s="48" t="str">
        <f t="shared" si="37"/>
        <v>00</v>
      </c>
      <c r="AO199" s="48" t="str">
        <f t="shared" si="38"/>
        <v>00</v>
      </c>
      <c r="AQ199" t="str">
        <f t="shared" si="33"/>
        <v/>
      </c>
    </row>
  </sheetData>
  <protectedRanges>
    <protectedRange sqref="AI3 L3:X3 D6:AJ69" name="Table作成編集範囲"/>
    <protectedRange sqref="AA3:AH3" name="Table作成編集範囲_2"/>
    <protectedRange sqref="Y3" name="Table作成編集範囲_3"/>
    <protectedRange sqref="B3" name="Table作成編集範囲_1"/>
  </protectedRanges>
  <mergeCells count="6">
    <mergeCell ref="C2:C3"/>
    <mergeCell ref="AJ2:AJ3"/>
    <mergeCell ref="A4:B5"/>
    <mergeCell ref="AC3:AD3"/>
    <mergeCell ref="AG3:AI3"/>
    <mergeCell ref="Y3:Z3"/>
  </mergeCells>
  <phoneticPr fontId="2"/>
  <conditionalFormatting sqref="D6:X35">
    <cfRule type="cellIs" dxfId="23" priority="121" operator="equal">
      <formula>1</formula>
    </cfRule>
    <cfRule type="cellIs" dxfId="22" priority="122" operator="equal">
      <formula>"×"</formula>
    </cfRule>
  </conditionalFormatting>
  <conditionalFormatting sqref="D36:AI69">
    <cfRule type="cellIs" dxfId="21" priority="407" operator="equal">
      <formula>"×"</formula>
    </cfRule>
    <cfRule type="cellIs" dxfId="20" priority="406" operator="equal">
      <formula>1</formula>
    </cfRule>
  </conditionalFormatting>
  <conditionalFormatting sqref="Y6:AI53">
    <cfRule type="cellIs" dxfId="19" priority="1" operator="equal">
      <formula>1</formula>
    </cfRule>
    <cfRule type="cellIs" dxfId="18" priority="2" operator="equal">
      <formula>"×"</formula>
    </cfRule>
  </conditionalFormatting>
  <conditionalFormatting sqref="AA25:AI25">
    <cfRule type="cellIs" dxfId="17" priority="233" operator="equal">
      <formula>1</formula>
    </cfRule>
    <cfRule type="cellIs" dxfId="16" priority="234" operator="equal">
      <formula>"×"</formula>
    </cfRule>
  </conditionalFormatting>
  <conditionalFormatting sqref="AA27:AI27">
    <cfRule type="cellIs" dxfId="15" priority="59" operator="equal">
      <formula>1</formula>
    </cfRule>
    <cfRule type="cellIs" dxfId="14" priority="60" operator="equal">
      <formula>"×"</formula>
    </cfRule>
  </conditionalFormatting>
  <conditionalFormatting sqref="AA32:AI35">
    <cfRule type="cellIs" dxfId="13" priority="89" operator="equal">
      <formula>1</formula>
    </cfRule>
    <cfRule type="cellIs" dxfId="12" priority="90" operator="equal">
      <formula>"×"</formula>
    </cfRule>
  </conditionalFormatting>
  <conditionalFormatting sqref="AA40:AI40">
    <cfRule type="cellIs" dxfId="11" priority="57" operator="equal">
      <formula>1</formula>
    </cfRule>
    <cfRule type="cellIs" dxfId="10" priority="58" operator="equal">
      <formula>"×"</formula>
    </cfRule>
  </conditionalFormatting>
  <conditionalFormatting sqref="AA48:AI48">
    <cfRule type="cellIs" dxfId="9" priority="55" operator="equal">
      <formula>1</formula>
    </cfRule>
    <cfRule type="cellIs" dxfId="8" priority="56" operator="equal">
      <formula>"×"</formula>
    </cfRule>
  </conditionalFormatting>
  <conditionalFormatting sqref="AR5:AS70">
    <cfRule type="expression" dxfId="7" priority="40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57</v>
      </c>
      <c r="AI1" t="s">
        <v>58</v>
      </c>
    </row>
    <row r="2" spans="1:49">
      <c r="B2" s="108" t="s">
        <v>117</v>
      </c>
      <c r="C2" s="413" t="s">
        <v>79</v>
      </c>
      <c r="D2" s="46">
        <v>31</v>
      </c>
      <c r="E2" s="46">
        <v>30</v>
      </c>
      <c r="F2" s="46">
        <v>29</v>
      </c>
      <c r="G2" s="46">
        <v>28</v>
      </c>
      <c r="H2" s="46">
        <v>27</v>
      </c>
      <c r="I2" s="46">
        <v>26</v>
      </c>
      <c r="J2" s="46">
        <v>25</v>
      </c>
      <c r="K2" s="46">
        <v>24</v>
      </c>
      <c r="L2" s="46">
        <v>23</v>
      </c>
      <c r="M2" s="46">
        <v>22</v>
      </c>
      <c r="N2" s="46">
        <v>21</v>
      </c>
      <c r="O2" s="46">
        <v>20</v>
      </c>
      <c r="P2" s="46">
        <v>19</v>
      </c>
      <c r="Q2" s="46">
        <v>18</v>
      </c>
      <c r="R2" s="46">
        <v>17</v>
      </c>
      <c r="S2" s="46">
        <v>16</v>
      </c>
      <c r="T2" s="46">
        <v>15</v>
      </c>
      <c r="U2" s="46">
        <v>14</v>
      </c>
      <c r="V2" s="46">
        <v>13</v>
      </c>
      <c r="W2" s="46">
        <v>12</v>
      </c>
      <c r="X2" s="46">
        <v>11</v>
      </c>
      <c r="Y2" s="46">
        <v>10</v>
      </c>
      <c r="Z2" s="46">
        <v>9</v>
      </c>
      <c r="AA2" s="46">
        <v>8</v>
      </c>
      <c r="AB2" s="46">
        <v>7</v>
      </c>
      <c r="AC2" s="46">
        <v>6</v>
      </c>
      <c r="AD2" s="46">
        <v>5</v>
      </c>
      <c r="AE2" s="46">
        <v>4</v>
      </c>
      <c r="AF2" s="46">
        <v>3</v>
      </c>
      <c r="AG2" s="46">
        <v>2</v>
      </c>
      <c r="AH2" s="46">
        <v>1</v>
      </c>
      <c r="AI2" s="46">
        <v>0</v>
      </c>
      <c r="AJ2" s="415" t="s">
        <v>49</v>
      </c>
    </row>
    <row r="3" spans="1:49" ht="213" customHeight="1" thickBot="1">
      <c r="B3" s="322" t="str">
        <f>IF(OR(IF(COUNTIF(D6:AC69,"0")&lt;&gt;0,TRUE,FALSE),IF(COUNTIF(D6:AC69,"1")&lt;&gt;0,TRUE,FALSE)),"Search Table","Index Table")</f>
        <v>Index Table</v>
      </c>
      <c r="C3" s="414"/>
      <c r="D3" s="110" t="s">
        <v>59</v>
      </c>
      <c r="E3" s="110" t="s">
        <v>64</v>
      </c>
      <c r="F3" s="110" t="s">
        <v>47</v>
      </c>
      <c r="G3" s="110" t="s">
        <v>46</v>
      </c>
      <c r="H3" s="110" t="s">
        <v>115</v>
      </c>
      <c r="I3" s="110" t="s">
        <v>114</v>
      </c>
      <c r="J3" s="110" t="s">
        <v>119</v>
      </c>
      <c r="K3" s="110" t="s">
        <v>118</v>
      </c>
      <c r="L3" s="111" t="s">
        <v>64</v>
      </c>
      <c r="M3" s="111" t="s">
        <v>60</v>
      </c>
      <c r="N3" s="111" t="s">
        <v>60</v>
      </c>
      <c r="O3" s="111" t="s">
        <v>60</v>
      </c>
      <c r="P3" s="111" t="s">
        <v>60</v>
      </c>
      <c r="Q3" s="111" t="s">
        <v>60</v>
      </c>
      <c r="R3" s="111" t="s">
        <v>60</v>
      </c>
      <c r="S3" s="111" t="s">
        <v>60</v>
      </c>
      <c r="T3" s="111" t="s">
        <v>60</v>
      </c>
      <c r="U3" s="111" t="s">
        <v>60</v>
      </c>
      <c r="V3" s="111" t="s">
        <v>60</v>
      </c>
      <c r="W3" s="111" t="s">
        <v>60</v>
      </c>
      <c r="X3" s="111" t="s">
        <v>60</v>
      </c>
      <c r="Y3" s="111" t="s">
        <v>60</v>
      </c>
      <c r="Z3" s="111" t="s">
        <v>60</v>
      </c>
      <c r="AA3" s="111" t="s">
        <v>60</v>
      </c>
      <c r="AB3" s="111" t="s">
        <v>60</v>
      </c>
      <c r="AC3" s="111" t="s">
        <v>60</v>
      </c>
      <c r="AD3" s="424" t="s">
        <v>533</v>
      </c>
      <c r="AE3" s="425"/>
      <c r="AF3" s="304" t="s">
        <v>532</v>
      </c>
      <c r="AG3" s="249" t="s">
        <v>328</v>
      </c>
      <c r="AH3" s="250" t="s">
        <v>329</v>
      </c>
      <c r="AI3" s="249" t="s">
        <v>237</v>
      </c>
      <c r="AJ3" s="416"/>
      <c r="AR3" s="79" t="s">
        <v>90</v>
      </c>
    </row>
    <row r="4" spans="1:49" ht="14.25" thickBot="1">
      <c r="A4" s="417" t="s">
        <v>61</v>
      </c>
      <c r="B4" s="418"/>
      <c r="C4" s="163"/>
      <c r="D4" s="163"/>
      <c r="E4" s="163"/>
      <c r="F4" s="163"/>
      <c r="G4" s="163"/>
      <c r="H4" s="163"/>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13"/>
      <c r="AR4" s="67" t="s">
        <v>77</v>
      </c>
      <c r="AS4" s="68"/>
      <c r="AT4" s="68"/>
      <c r="AU4" s="68"/>
      <c r="AV4" s="68"/>
      <c r="AW4" s="69"/>
    </row>
    <row r="5" spans="1:49" ht="14.25" thickBot="1">
      <c r="A5" s="419"/>
      <c r="B5" s="420"/>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14"/>
      <c r="AR5" s="70" t="str">
        <f ca="1">"static const U4  "&amp;AW8&amp;"["&amp;AW10&amp;"]"&amp;" = {"</f>
        <v>static const U4  u4_sp_ALERT_P_OILPRE_BC_CRIT[ALERT_P_OILPRE_BC_NUM_DST] = {</v>
      </c>
      <c r="AS5" s="70" t="str">
        <f ca="1">"static const U4  "&amp;$AW$9&amp;"["&amp;$AW$10&amp;"] = {"</f>
        <v>static const U4  u4_sp_ALERT_P_OILPRE_BC_MASK[ALERT_P_OILPRE_BC_NUM_DST] = {</v>
      </c>
      <c r="AT5" s="70" t="str">
        <f ca="1">"static const U1  "&amp;$AW$11&amp;"["&amp;$AW$10&amp;"] = {"</f>
        <v>static const U1  u1_sp_ALERT_P_OILPRE_BC_DST[ALERT_P_OILPRE_BC_NUM_DST] = {</v>
      </c>
      <c r="AU5" s="70" t="str">
        <f ca="1">"const ST_ALERT_MTRX "&amp;$AW$12&amp;" = {"</f>
        <v>const ST_ALERT_MTRX st_gp_ALERT_P_OILPRE_MTRX[2] = {</v>
      </c>
      <c r="AV5" s="52" t="str">
        <f ca="1">"#define "&amp;AW10&amp;REPT(" ",41-LEN(AW10))&amp;"("&amp;AW13&amp;"U)"</f>
        <v>#define ALERT_P_OILPRE_BC_NUM_DST                (64U)</v>
      </c>
      <c r="AW5" s="53"/>
    </row>
    <row r="6" spans="1:49">
      <c r="B6" s="116" t="str">
        <f ca="1">"Table "&amp;$AW$6</f>
        <v>Table BC</v>
      </c>
      <c r="C6" s="40">
        <f>ROW()-ROW($C$6)</f>
        <v>0</v>
      </c>
      <c r="D6" s="112" t="s">
        <v>65</v>
      </c>
      <c r="E6" s="112" t="s">
        <v>65</v>
      </c>
      <c r="F6" s="112" t="s">
        <v>65</v>
      </c>
      <c r="G6" s="112" t="s">
        <v>65</v>
      </c>
      <c r="H6" s="112" t="s">
        <v>65</v>
      </c>
      <c r="I6" s="112" t="s">
        <v>65</v>
      </c>
      <c r="J6" s="112" t="s">
        <v>65</v>
      </c>
      <c r="K6" s="112" t="s">
        <v>65</v>
      </c>
      <c r="L6" s="112" t="s">
        <v>65</v>
      </c>
      <c r="M6" s="112" t="s">
        <v>65</v>
      </c>
      <c r="N6" s="112" t="s">
        <v>65</v>
      </c>
      <c r="O6" s="112" t="s">
        <v>65</v>
      </c>
      <c r="P6" s="112" t="s">
        <v>65</v>
      </c>
      <c r="Q6" s="112" t="s">
        <v>65</v>
      </c>
      <c r="R6" s="112" t="s">
        <v>65</v>
      </c>
      <c r="S6" s="112" t="s">
        <v>65</v>
      </c>
      <c r="T6" s="112" t="s">
        <v>65</v>
      </c>
      <c r="U6" s="112" t="s">
        <v>65</v>
      </c>
      <c r="V6" s="112" t="s">
        <v>65</v>
      </c>
      <c r="W6" s="112" t="s">
        <v>65</v>
      </c>
      <c r="X6" s="112" t="s">
        <v>65</v>
      </c>
      <c r="Y6" s="112" t="s">
        <v>65</v>
      </c>
      <c r="Z6" s="112" t="s">
        <v>65</v>
      </c>
      <c r="AA6" s="112" t="s">
        <v>65</v>
      </c>
      <c r="AB6" s="112" t="s">
        <v>65</v>
      </c>
      <c r="AC6" s="112" t="s">
        <v>65</v>
      </c>
      <c r="AD6" s="49">
        <v>0</v>
      </c>
      <c r="AE6" s="49">
        <v>0</v>
      </c>
      <c r="AF6" s="112">
        <v>0</v>
      </c>
      <c r="AG6" s="49">
        <v>0</v>
      </c>
      <c r="AH6" s="49">
        <v>0</v>
      </c>
      <c r="AI6" s="49">
        <v>0</v>
      </c>
      <c r="AJ6" s="39" t="s">
        <v>30</v>
      </c>
      <c r="AL6" t="str">
        <f t="shared" ref="AL6:AL69" si="0">IF($AJ6="UNKNOWN","    (U1)ALERT_REQ_UNKNOWN","    (U1)"&amp;"ALERT_REQ_"&amp;$AW$17&amp;"_"&amp;IF($AW$6&lt;&gt;$AW$17,$AW$6&amp;"_","")&amp;AJ6)</f>
        <v xml:space="preserve">    (U1)ALERT_REQ_UNKNOWN</v>
      </c>
      <c r="AR6" s="50" t="str">
        <f>IF(AQ71&lt;&gt;"",AQ71,IF(AQ70&lt;&gt;"","};",""))</f>
        <v xml:space="preserve">    (U4)0x00000000U,                                                           /* 00 UNKNOWN                                         */</v>
      </c>
      <c r="AS6" s="50" t="str">
        <f>IF(AQ136&lt;&gt;"",AQ136,IF(AQ135&lt;&gt;"","};",""))</f>
        <v xml:space="preserve">    (U4)0x0000003FU,                                                           /* 00 UNKNOWN                                         */</v>
      </c>
      <c r="AT6" s="50" t="str">
        <f t="shared" ref="AT6:AT69" si="1">IF(AJ6&lt;&gt;"",AL6&amp;IF(AJ7&lt;&gt;"",","," ")&amp;REPT(" ",78-LEN(AL6))&amp;"/* "&amp;IF(C6&lt;10,"0"&amp;C6,C6)&amp;" "&amp;AJ6&amp;REPT(" ",48-LEN(AJ6))&amp;"*/",IF(AJ5&lt;&gt;"","};",""))</f>
        <v xml:space="preserve">    (U1)ALERT_REQ_UNKNOWN,                                                     /* 00 UNKNOWN                                         */</v>
      </c>
      <c r="AU6" s="50" t="s">
        <v>520</v>
      </c>
      <c r="AV6" s="36" t="s">
        <v>66</v>
      </c>
      <c r="AW6" s="54" t="str">
        <f ca="1">UPPER(RIGHT(CELL("filename",A1),LEN(CELL("filename",A1))-FIND("]",CELL("filename",A1))))</f>
        <v>BC</v>
      </c>
    </row>
    <row r="7" spans="1:49">
      <c r="B7" s="116"/>
      <c r="C7" s="35">
        <f t="shared" ref="C7:C69" si="2">ROW()-ROW($C$6)</f>
        <v>1</v>
      </c>
      <c r="D7" s="49" t="s">
        <v>65</v>
      </c>
      <c r="E7" s="49" t="s">
        <v>65</v>
      </c>
      <c r="F7" s="49" t="s">
        <v>65</v>
      </c>
      <c r="G7" s="49" t="s">
        <v>65</v>
      </c>
      <c r="H7" s="49" t="s">
        <v>65</v>
      </c>
      <c r="I7" s="49" t="s">
        <v>65</v>
      </c>
      <c r="J7" s="49" t="s">
        <v>65</v>
      </c>
      <c r="K7" s="112" t="s">
        <v>65</v>
      </c>
      <c r="L7" s="49" t="s">
        <v>65</v>
      </c>
      <c r="M7" s="49" t="s">
        <v>65</v>
      </c>
      <c r="N7" s="49" t="s">
        <v>65</v>
      </c>
      <c r="O7" s="49" t="s">
        <v>65</v>
      </c>
      <c r="P7" s="49" t="s">
        <v>65</v>
      </c>
      <c r="Q7" s="49" t="s">
        <v>65</v>
      </c>
      <c r="R7" s="49" t="s">
        <v>65</v>
      </c>
      <c r="S7" s="49" t="s">
        <v>65</v>
      </c>
      <c r="T7" s="49" t="s">
        <v>65</v>
      </c>
      <c r="U7" s="49" t="s">
        <v>65</v>
      </c>
      <c r="V7" s="49" t="s">
        <v>65</v>
      </c>
      <c r="W7" s="49" t="s">
        <v>65</v>
      </c>
      <c r="X7" s="49" t="s">
        <v>65</v>
      </c>
      <c r="Y7" s="49" t="s">
        <v>65</v>
      </c>
      <c r="Z7" s="49" t="s">
        <v>65</v>
      </c>
      <c r="AA7" s="49" t="s">
        <v>65</v>
      </c>
      <c r="AB7" s="49" t="s">
        <v>65</v>
      </c>
      <c r="AC7" s="49" t="s">
        <v>65</v>
      </c>
      <c r="AD7" s="49">
        <v>0</v>
      </c>
      <c r="AE7" s="49">
        <v>0</v>
      </c>
      <c r="AF7" s="49">
        <v>0</v>
      </c>
      <c r="AG7" s="49">
        <v>0</v>
      </c>
      <c r="AH7" s="49">
        <v>0</v>
      </c>
      <c r="AI7" s="49">
        <v>1</v>
      </c>
      <c r="AJ7" s="39" t="s">
        <v>30</v>
      </c>
      <c r="AL7" t="str">
        <f t="shared" si="0"/>
        <v xml:space="preserve">    (U1)ALERT_REQ_UNKNOWN</v>
      </c>
      <c r="AR7" s="50" t="str">
        <f t="shared" ref="AR7:AR70" si="3">IF(AQ72&lt;&gt;"",AQ72,IF(AQ71&lt;&gt;"","};",""))</f>
        <v xml:space="preserve">    (U4)0x00000001U,                                                           /* 01 UNKNOWN                                         */</v>
      </c>
      <c r="AS7" s="50" t="str">
        <f t="shared" ref="AS7:AS70" si="4">IF(AQ137&lt;&gt;"",AQ137,IF(AQ136&lt;&gt;"","};",""))</f>
        <v xml:space="preserve">    (U4)0x0000003FU,                                                           /* 01 UNKNOWN                                         */</v>
      </c>
      <c r="AT7" s="50" t="str">
        <f t="shared" si="1"/>
        <v xml:space="preserve">    (U1)ALERT_REQ_UNKNOWN,                                                     /* 01 UNKNOWN                                         */</v>
      </c>
      <c r="AU7" s="50" t="str">
        <f ca="1">"        &amp;"&amp;$AW$14&amp;","&amp;REPT(" ",69-LEN($AW$14))&amp;"/* fp_u4_SRC_CHK                                      */"</f>
        <v xml:space="preserve">        &amp;u4_s_AlertP_oilpreBcSrcchk,                                           /* fp_u4_SRC_CHK                                      */</v>
      </c>
      <c r="AV7" s="37" t="s">
        <v>67</v>
      </c>
      <c r="AW7" s="115">
        <f>IF(B3="Search Table",1,0)</f>
        <v>0</v>
      </c>
    </row>
    <row r="8" spans="1:49">
      <c r="B8" s="116"/>
      <c r="C8" s="35">
        <f t="shared" si="2"/>
        <v>2</v>
      </c>
      <c r="D8" s="49" t="s">
        <v>65</v>
      </c>
      <c r="E8" s="49" t="s">
        <v>65</v>
      </c>
      <c r="F8" s="49" t="s">
        <v>65</v>
      </c>
      <c r="G8" s="49" t="s">
        <v>65</v>
      </c>
      <c r="H8" s="49" t="s">
        <v>65</v>
      </c>
      <c r="I8" s="49" t="s">
        <v>65</v>
      </c>
      <c r="J8" s="49" t="s">
        <v>65</v>
      </c>
      <c r="K8" s="49" t="s">
        <v>65</v>
      </c>
      <c r="L8" s="49" t="s">
        <v>65</v>
      </c>
      <c r="M8" s="49" t="s">
        <v>65</v>
      </c>
      <c r="N8" s="49" t="s">
        <v>65</v>
      </c>
      <c r="O8" s="49" t="s">
        <v>65</v>
      </c>
      <c r="P8" s="49" t="s">
        <v>65</v>
      </c>
      <c r="Q8" s="49" t="s">
        <v>65</v>
      </c>
      <c r="R8" s="49" t="s">
        <v>65</v>
      </c>
      <c r="S8" s="49" t="s">
        <v>65</v>
      </c>
      <c r="T8" s="49" t="s">
        <v>65</v>
      </c>
      <c r="U8" s="49" t="s">
        <v>65</v>
      </c>
      <c r="V8" s="49" t="s">
        <v>65</v>
      </c>
      <c r="W8" s="49" t="s">
        <v>65</v>
      </c>
      <c r="X8" s="49" t="s">
        <v>65</v>
      </c>
      <c r="Y8" s="49" t="s">
        <v>65</v>
      </c>
      <c r="Z8" s="49" t="s">
        <v>65</v>
      </c>
      <c r="AA8" s="49" t="s">
        <v>65</v>
      </c>
      <c r="AB8" s="49" t="s">
        <v>65</v>
      </c>
      <c r="AC8" s="49" t="s">
        <v>65</v>
      </c>
      <c r="AD8" s="49">
        <v>0</v>
      </c>
      <c r="AE8" s="49">
        <v>0</v>
      </c>
      <c r="AF8" s="49">
        <v>0</v>
      </c>
      <c r="AG8" s="49">
        <v>0</v>
      </c>
      <c r="AH8" s="49">
        <v>1</v>
      </c>
      <c r="AI8" s="49">
        <v>0</v>
      </c>
      <c r="AJ8" s="39" t="s">
        <v>30</v>
      </c>
      <c r="AL8" t="str">
        <f t="shared" si="0"/>
        <v xml:space="preserve">    (U1)ALERT_REQ_UNKNOWN</v>
      </c>
      <c r="AR8" s="50" t="str">
        <f t="shared" si="3"/>
        <v xml:space="preserve">    (U4)0x00000002U,                                                           /* 02 UNKNOWN                                         */</v>
      </c>
      <c r="AS8" s="50" t="str">
        <f t="shared" si="4"/>
        <v xml:space="preserve">    (U4)0x0000003FU,                                                           /* 02 UNKNOWN                                         */</v>
      </c>
      <c r="AT8" s="50" t="str">
        <f>IF(AJ8&lt;&gt;"",AL8&amp;IF(AJ9&lt;&gt;"",","," ")&amp;REPT(" ",78-LEN(AL8))&amp;"/* "&amp;IF(C8&lt;10,"0"&amp;C8,C8)&amp;" "&amp;AJ8&amp;REPT(" ",48-LEN(AJ8))&amp;"*/",IF(AJ7&lt;&gt;"","};",""))</f>
        <v xml:space="preserve">    (U1)ALERT_REQ_UNKNOWN,                                                     /* 02 UNKNOWN                                         */</v>
      </c>
      <c r="AU8" s="50" t="str">
        <f ca="1">IF($AW$15&lt;&gt;"NULL","        &amp;"&amp;$AW$15&amp;","&amp;REPT(" ",69-LEN($AW$15))&amp;"/* fp_vd_XDST                                         */","        vdp_PTR_NA,                                                            /* fp_vd_XDST                                         */")</f>
        <v xml:space="preserve">        vdp_PTR_NA,                                                            /* fp_vd_XDST                                         */</v>
      </c>
      <c r="AV8" s="37" t="s">
        <v>68</v>
      </c>
      <c r="AW8" s="55" t="str">
        <f ca="1">"u4_sp_ALERT_"&amp;IF(AW6&lt;&gt;AW17,$AW$17&amp;"_"&amp;$AW$6,AW17)&amp;"_CRIT"</f>
        <v>u4_sp_ALERT_P_OILPRE_BC_CRIT</v>
      </c>
    </row>
    <row r="9" spans="1:49">
      <c r="B9" s="116"/>
      <c r="C9" s="35">
        <f t="shared" si="2"/>
        <v>3</v>
      </c>
      <c r="D9" s="49" t="s">
        <v>65</v>
      </c>
      <c r="E9" s="49" t="s">
        <v>65</v>
      </c>
      <c r="F9" s="49" t="s">
        <v>65</v>
      </c>
      <c r="G9" s="49" t="s">
        <v>65</v>
      </c>
      <c r="H9" s="49" t="s">
        <v>65</v>
      </c>
      <c r="I9" s="49" t="s">
        <v>65</v>
      </c>
      <c r="J9" s="49" t="s">
        <v>65</v>
      </c>
      <c r="K9" s="49" t="s">
        <v>65</v>
      </c>
      <c r="L9" s="49" t="s">
        <v>65</v>
      </c>
      <c r="M9" s="49" t="s">
        <v>65</v>
      </c>
      <c r="N9" s="49" t="s">
        <v>65</v>
      </c>
      <c r="O9" s="49" t="s">
        <v>65</v>
      </c>
      <c r="P9" s="49" t="s">
        <v>65</v>
      </c>
      <c r="Q9" s="49" t="s">
        <v>65</v>
      </c>
      <c r="R9" s="49" t="s">
        <v>65</v>
      </c>
      <c r="S9" s="49" t="s">
        <v>65</v>
      </c>
      <c r="T9" s="49" t="s">
        <v>65</v>
      </c>
      <c r="U9" s="49" t="s">
        <v>65</v>
      </c>
      <c r="V9" s="49" t="s">
        <v>65</v>
      </c>
      <c r="W9" s="49" t="s">
        <v>65</v>
      </c>
      <c r="X9" s="49" t="s">
        <v>65</v>
      </c>
      <c r="Y9" s="49" t="s">
        <v>65</v>
      </c>
      <c r="Z9" s="49" t="s">
        <v>65</v>
      </c>
      <c r="AA9" s="49" t="s">
        <v>65</v>
      </c>
      <c r="AB9" s="49" t="s">
        <v>65</v>
      </c>
      <c r="AC9" s="49" t="s">
        <v>65</v>
      </c>
      <c r="AD9" s="49">
        <v>0</v>
      </c>
      <c r="AE9" s="49">
        <v>0</v>
      </c>
      <c r="AF9" s="49">
        <v>0</v>
      </c>
      <c r="AG9" s="49">
        <v>0</v>
      </c>
      <c r="AH9" s="49">
        <v>1</v>
      </c>
      <c r="AI9" s="49">
        <v>1</v>
      </c>
      <c r="AJ9" s="39" t="s">
        <v>30</v>
      </c>
      <c r="AL9" t="str">
        <f t="shared" si="0"/>
        <v xml:space="preserve">    (U1)ALERT_REQ_UNKNOWN</v>
      </c>
      <c r="AR9" s="50" t="str">
        <f t="shared" si="3"/>
        <v xml:space="preserve">    (U4)0x00000003U,                                                           /* 03 UNKNOWN                                         */</v>
      </c>
      <c r="AS9" s="50" t="str">
        <f t="shared" si="4"/>
        <v xml:space="preserve">    (U4)0x0000003FU,                                                           /* 03 UNKNOWN                                         */</v>
      </c>
      <c r="AT9" s="50" t="str">
        <f t="shared" si="1"/>
        <v xml:space="preserve">    (U1)ALERT_REQ_UNKNOWN,                                                     /* 03 UNKNOWN                                         */</v>
      </c>
      <c r="AU9" s="50"/>
      <c r="AV9" s="37" t="s">
        <v>69</v>
      </c>
      <c r="AW9" s="55" t="str">
        <f ca="1">"u4_sp_ALERT_"&amp;IF(AW6&lt;&gt;AW17,$AW$17&amp;"_"&amp;$AW$6,AW17)&amp;"_MASK"</f>
        <v>u4_sp_ALERT_P_OILPRE_BC_MASK</v>
      </c>
    </row>
    <row r="10" spans="1:49">
      <c r="B10" s="116"/>
      <c r="C10" s="35">
        <f t="shared" si="2"/>
        <v>4</v>
      </c>
      <c r="D10" s="49" t="s">
        <v>65</v>
      </c>
      <c r="E10" s="49" t="s">
        <v>65</v>
      </c>
      <c r="F10" s="49" t="s">
        <v>65</v>
      </c>
      <c r="G10" s="49" t="s">
        <v>65</v>
      </c>
      <c r="H10" s="49" t="s">
        <v>65</v>
      </c>
      <c r="I10" s="49" t="s">
        <v>65</v>
      </c>
      <c r="J10" s="49" t="s">
        <v>65</v>
      </c>
      <c r="K10" s="49" t="s">
        <v>65</v>
      </c>
      <c r="L10" s="49" t="s">
        <v>65</v>
      </c>
      <c r="M10" s="49" t="s">
        <v>65</v>
      </c>
      <c r="N10" s="49" t="s">
        <v>65</v>
      </c>
      <c r="O10" s="49" t="s">
        <v>65</v>
      </c>
      <c r="P10" s="49" t="s">
        <v>65</v>
      </c>
      <c r="Q10" s="49" t="s">
        <v>65</v>
      </c>
      <c r="R10" s="49" t="s">
        <v>65</v>
      </c>
      <c r="S10" s="49" t="s">
        <v>65</v>
      </c>
      <c r="T10" s="49" t="s">
        <v>65</v>
      </c>
      <c r="U10" s="49" t="s">
        <v>65</v>
      </c>
      <c r="V10" s="49" t="s">
        <v>65</v>
      </c>
      <c r="W10" s="49" t="s">
        <v>65</v>
      </c>
      <c r="X10" s="49" t="s">
        <v>65</v>
      </c>
      <c r="Y10" s="49" t="s">
        <v>65</v>
      </c>
      <c r="Z10" s="49" t="s">
        <v>65</v>
      </c>
      <c r="AA10" s="49" t="s">
        <v>65</v>
      </c>
      <c r="AB10" s="49" t="s">
        <v>65</v>
      </c>
      <c r="AC10" s="49" t="s">
        <v>65</v>
      </c>
      <c r="AD10" s="49">
        <v>0</v>
      </c>
      <c r="AE10" s="49">
        <v>0</v>
      </c>
      <c r="AF10" s="49">
        <v>0</v>
      </c>
      <c r="AG10" s="49">
        <v>1</v>
      </c>
      <c r="AH10" s="49">
        <v>0</v>
      </c>
      <c r="AI10" s="49">
        <v>0</v>
      </c>
      <c r="AJ10" s="39" t="s">
        <v>30</v>
      </c>
      <c r="AL10" t="str">
        <f t="shared" si="0"/>
        <v xml:space="preserve">    (U1)ALERT_REQ_UNKNOWN</v>
      </c>
      <c r="AR10" s="50" t="str">
        <f t="shared" si="3"/>
        <v xml:space="preserve">    (U4)0x00000004U,                                                           /* 04 UNKNOWN                                         */</v>
      </c>
      <c r="AS10" s="50" t="str">
        <f t="shared" si="4"/>
        <v xml:space="preserve">    (U4)0x0000003FU,                                                           /* 04 UNKNOWN                                         */</v>
      </c>
      <c r="AT10" s="50" t="str">
        <f t="shared" si="1"/>
        <v xml:space="preserve">    (U1)ALERT_REQ_UNKNOWN,                                                     /* 04 UNKNOWN                                         */</v>
      </c>
      <c r="AU10" s="50" t="str">
        <f>IF($AW$7=1,"        &amp;"&amp;$AW$9&amp;"[0],"&amp;REPT(" ",66-LEN($AW$9))&amp;"/* u4p_MASK                                           */","        (const U4 *)vdp_PTR_NA,                                                /* u4p_MASK                                           */")</f>
        <v xml:space="preserve">        (const U4 *)vdp_PTR_NA,                                                /* u4p_MASK                                           */</v>
      </c>
      <c r="AV10" s="37" t="s">
        <v>70</v>
      </c>
      <c r="AW10" s="55" t="str">
        <f ca="1">"ALERT_"&amp;IF(AW6&lt;&gt;AW17,$AW$17&amp;"_"&amp;$AW$6,AW17)&amp;"_NUM_DST"</f>
        <v>ALERT_P_OILPRE_BC_NUM_DST</v>
      </c>
    </row>
    <row r="11" spans="1:49">
      <c r="B11" s="116"/>
      <c r="C11" s="35">
        <f t="shared" si="2"/>
        <v>5</v>
      </c>
      <c r="D11" s="49" t="s">
        <v>65</v>
      </c>
      <c r="E11" s="49" t="s">
        <v>65</v>
      </c>
      <c r="F11" s="49" t="s">
        <v>65</v>
      </c>
      <c r="G11" s="49" t="s">
        <v>65</v>
      </c>
      <c r="H11" s="49" t="s">
        <v>65</v>
      </c>
      <c r="I11" s="49" t="s">
        <v>65</v>
      </c>
      <c r="J11" s="49" t="s">
        <v>65</v>
      </c>
      <c r="K11" s="49" t="s">
        <v>65</v>
      </c>
      <c r="L11" s="49" t="s">
        <v>65</v>
      </c>
      <c r="M11" s="49" t="s">
        <v>65</v>
      </c>
      <c r="N11" s="49" t="s">
        <v>65</v>
      </c>
      <c r="O11" s="49" t="s">
        <v>65</v>
      </c>
      <c r="P11" s="49" t="s">
        <v>65</v>
      </c>
      <c r="Q11" s="49" t="s">
        <v>65</v>
      </c>
      <c r="R11" s="49" t="s">
        <v>65</v>
      </c>
      <c r="S11" s="49" t="s">
        <v>65</v>
      </c>
      <c r="T11" s="49" t="s">
        <v>65</v>
      </c>
      <c r="U11" s="49" t="s">
        <v>65</v>
      </c>
      <c r="V11" s="49" t="s">
        <v>65</v>
      </c>
      <c r="W11" s="49" t="s">
        <v>65</v>
      </c>
      <c r="X11" s="49" t="s">
        <v>65</v>
      </c>
      <c r="Y11" s="49" t="s">
        <v>65</v>
      </c>
      <c r="Z11" s="49" t="s">
        <v>65</v>
      </c>
      <c r="AA11" s="49" t="s">
        <v>65</v>
      </c>
      <c r="AB11" s="49" t="s">
        <v>65</v>
      </c>
      <c r="AC11" s="49" t="s">
        <v>65</v>
      </c>
      <c r="AD11" s="49">
        <v>0</v>
      </c>
      <c r="AE11" s="49">
        <v>0</v>
      </c>
      <c r="AF11" s="49">
        <v>0</v>
      </c>
      <c r="AG11" s="49">
        <v>1</v>
      </c>
      <c r="AH11" s="49">
        <v>0</v>
      </c>
      <c r="AI11" s="49">
        <v>1</v>
      </c>
      <c r="AJ11" s="39" t="s">
        <v>30</v>
      </c>
      <c r="AL11" t="str">
        <f t="shared" si="0"/>
        <v xml:space="preserve">    (U1)ALERT_REQ_UNKNOWN</v>
      </c>
      <c r="AR11" s="50" t="str">
        <f t="shared" si="3"/>
        <v xml:space="preserve">    (U4)0x00000005U,                                                           /* 05 UNKNOWN                                         */</v>
      </c>
      <c r="AS11" s="50" t="str">
        <f t="shared" si="4"/>
        <v xml:space="preserve">    (U4)0x0000003FU,                                                           /* 05 UNKNOWN                                         */</v>
      </c>
      <c r="AT11" s="50" t="str">
        <f t="shared" si="1"/>
        <v xml:space="preserve">    (U1)ALERT_REQ_UNKNOWN,                                                     /* 05 UNKNOWN                                         */</v>
      </c>
      <c r="AU11" s="50" t="str">
        <f>IF($AW$7=1,"        &amp;"&amp;$AW$8&amp;"[0],"&amp;REPT(" ",66-LEN($AW$8))&amp;"/* u4p_CRIT                                           */","        (const U4 *)vdp_PTR_NA,                                                /* u4p_CRIT                                           */")</f>
        <v xml:space="preserve">        (const U4 *)vdp_PTR_NA,                                                /* u4p_CRIT                                           */</v>
      </c>
      <c r="AV11" s="37" t="s">
        <v>71</v>
      </c>
      <c r="AW11" s="55" t="str">
        <f ca="1">"u1_sp_ALERT_"&amp;IF(AW6&lt;&gt;AW17,$AW$17&amp;"_"&amp;$AW$6,AW17)&amp;"_DST"</f>
        <v>u1_sp_ALERT_P_OILPRE_BC_DST</v>
      </c>
    </row>
    <row r="12" spans="1:49">
      <c r="B12" s="116"/>
      <c r="C12" s="35">
        <f t="shared" si="2"/>
        <v>6</v>
      </c>
      <c r="D12" s="49" t="s">
        <v>65</v>
      </c>
      <c r="E12" s="49" t="s">
        <v>65</v>
      </c>
      <c r="F12" s="49" t="s">
        <v>65</v>
      </c>
      <c r="G12" s="49" t="s">
        <v>65</v>
      </c>
      <c r="H12" s="49" t="s">
        <v>65</v>
      </c>
      <c r="I12" s="49" t="s">
        <v>65</v>
      </c>
      <c r="J12" s="49" t="s">
        <v>65</v>
      </c>
      <c r="K12" s="49" t="s">
        <v>65</v>
      </c>
      <c r="L12" s="49" t="s">
        <v>65</v>
      </c>
      <c r="M12" s="49" t="s">
        <v>65</v>
      </c>
      <c r="N12" s="49" t="s">
        <v>65</v>
      </c>
      <c r="O12" s="49" t="s">
        <v>65</v>
      </c>
      <c r="P12" s="49" t="s">
        <v>65</v>
      </c>
      <c r="Q12" s="49" t="s">
        <v>65</v>
      </c>
      <c r="R12" s="49" t="s">
        <v>65</v>
      </c>
      <c r="S12" s="49" t="s">
        <v>65</v>
      </c>
      <c r="T12" s="49" t="s">
        <v>65</v>
      </c>
      <c r="U12" s="49" t="s">
        <v>65</v>
      </c>
      <c r="V12" s="49" t="s">
        <v>65</v>
      </c>
      <c r="W12" s="49" t="s">
        <v>65</v>
      </c>
      <c r="X12" s="49" t="s">
        <v>65</v>
      </c>
      <c r="Y12" s="49" t="s">
        <v>65</v>
      </c>
      <c r="Z12" s="49" t="s">
        <v>65</v>
      </c>
      <c r="AA12" s="49" t="s">
        <v>65</v>
      </c>
      <c r="AB12" s="49" t="s">
        <v>65</v>
      </c>
      <c r="AC12" s="49" t="s">
        <v>65</v>
      </c>
      <c r="AD12" s="49">
        <v>0</v>
      </c>
      <c r="AE12" s="49">
        <v>0</v>
      </c>
      <c r="AF12" s="49">
        <v>0</v>
      </c>
      <c r="AG12" s="49">
        <v>1</v>
      </c>
      <c r="AH12" s="49">
        <v>1</v>
      </c>
      <c r="AI12" s="49">
        <v>0</v>
      </c>
      <c r="AJ12" s="39" t="s">
        <v>30</v>
      </c>
      <c r="AL12" t="str">
        <f t="shared" si="0"/>
        <v xml:space="preserve">    (U1)ALERT_REQ_UNKNOWN</v>
      </c>
      <c r="AR12" s="50" t="str">
        <f t="shared" si="3"/>
        <v xml:space="preserve">    (U4)0x00000006U,                                                           /* 06 UNKNOWN                                         */</v>
      </c>
      <c r="AS12" s="50" t="str">
        <f t="shared" si="4"/>
        <v xml:space="preserve">    (U4)0x0000003FU,                                                           /* 06 UNKNOWN                                         */</v>
      </c>
      <c r="AT12" s="50" t="str">
        <f t="shared" si="1"/>
        <v xml:space="preserve">    (U1)ALERT_REQ_UNKNOWN,                                                     /* 06 UNKNOWN                                         */</v>
      </c>
      <c r="AU12" s="50"/>
      <c r="AV12" s="37" t="s">
        <v>83</v>
      </c>
      <c r="AW12" s="55" t="str">
        <f ca="1">Matrix!D8&amp;"["&amp;Matrix!D7&amp;"]"</f>
        <v>st_gp_ALERT_P_OILPRE_MTRX[2]</v>
      </c>
    </row>
    <row r="13" spans="1:49">
      <c r="B13" s="116"/>
      <c r="C13" s="35">
        <f t="shared" si="2"/>
        <v>7</v>
      </c>
      <c r="D13" s="49" t="s">
        <v>65</v>
      </c>
      <c r="E13" s="49" t="s">
        <v>65</v>
      </c>
      <c r="F13" s="49" t="s">
        <v>65</v>
      </c>
      <c r="G13" s="49" t="s">
        <v>65</v>
      </c>
      <c r="H13" s="49" t="s">
        <v>65</v>
      </c>
      <c r="I13" s="49" t="s">
        <v>65</v>
      </c>
      <c r="J13" s="49" t="s">
        <v>65</v>
      </c>
      <c r="K13" s="49" t="s">
        <v>65</v>
      </c>
      <c r="L13" s="49" t="s">
        <v>65</v>
      </c>
      <c r="M13" s="49" t="s">
        <v>65</v>
      </c>
      <c r="N13" s="49" t="s">
        <v>65</v>
      </c>
      <c r="O13" s="49" t="s">
        <v>65</v>
      </c>
      <c r="P13" s="49" t="s">
        <v>65</v>
      </c>
      <c r="Q13" s="49" t="s">
        <v>65</v>
      </c>
      <c r="R13" s="49" t="s">
        <v>65</v>
      </c>
      <c r="S13" s="49" t="s">
        <v>65</v>
      </c>
      <c r="T13" s="49" t="s">
        <v>65</v>
      </c>
      <c r="U13" s="49" t="s">
        <v>65</v>
      </c>
      <c r="V13" s="49" t="s">
        <v>65</v>
      </c>
      <c r="W13" s="49" t="s">
        <v>65</v>
      </c>
      <c r="X13" s="49" t="s">
        <v>65</v>
      </c>
      <c r="Y13" s="49" t="s">
        <v>65</v>
      </c>
      <c r="Z13" s="49" t="s">
        <v>65</v>
      </c>
      <c r="AA13" s="49" t="s">
        <v>65</v>
      </c>
      <c r="AB13" s="49" t="s">
        <v>65</v>
      </c>
      <c r="AC13" s="49" t="s">
        <v>65</v>
      </c>
      <c r="AD13" s="49">
        <v>0</v>
      </c>
      <c r="AE13" s="49">
        <v>0</v>
      </c>
      <c r="AF13" s="49">
        <v>0</v>
      </c>
      <c r="AG13" s="49">
        <v>1</v>
      </c>
      <c r="AH13" s="49">
        <v>1</v>
      </c>
      <c r="AI13" s="49">
        <v>1</v>
      </c>
      <c r="AJ13" s="39" t="s">
        <v>30</v>
      </c>
      <c r="AL13" t="str">
        <f t="shared" si="0"/>
        <v xml:space="preserve">    (U1)ALERT_REQ_UNKNOWN</v>
      </c>
      <c r="AR13" s="50" t="str">
        <f t="shared" si="3"/>
        <v xml:space="preserve">    (U4)0x00000007U,                                                           /* 07 UNKNOWN                                         */</v>
      </c>
      <c r="AS13" s="50" t="str">
        <f t="shared" si="4"/>
        <v xml:space="preserve">    (U4)0x0000003FU,                                                           /* 07 UNKNOWN                                         */</v>
      </c>
      <c r="AT13" s="50" t="str">
        <f t="shared" si="1"/>
        <v xml:space="preserve">    (U1)ALERT_REQ_UNKNOWN,                                                     /* 07 UNKNOWN                                         */</v>
      </c>
      <c r="AU13" s="50" t="str">
        <f ca="1">"        &amp;"&amp;$AW$11&amp;"[0],"&amp;REPT(" ",66-LEN($AW$11))&amp;"/* u1p_DST                                            */"</f>
        <v xml:space="preserve">        &amp;u1_sp_ALERT_P_OILPRE_BC_DST[0],                                       /* u1p_DST                                            */</v>
      </c>
      <c r="AV13" s="37" t="s">
        <v>72</v>
      </c>
      <c r="AW13" s="115">
        <f>COUNTA($AJ$6:$AJ$69)</f>
        <v>64</v>
      </c>
    </row>
    <row r="14" spans="1:49">
      <c r="B14" s="116"/>
      <c r="C14" s="35">
        <f t="shared" si="2"/>
        <v>8</v>
      </c>
      <c r="D14" s="49" t="s">
        <v>65</v>
      </c>
      <c r="E14" s="49" t="s">
        <v>65</v>
      </c>
      <c r="F14" s="49" t="s">
        <v>65</v>
      </c>
      <c r="G14" s="49" t="s">
        <v>65</v>
      </c>
      <c r="H14" s="49" t="s">
        <v>65</v>
      </c>
      <c r="I14" s="49" t="s">
        <v>65</v>
      </c>
      <c r="J14" s="49" t="s">
        <v>65</v>
      </c>
      <c r="K14" s="49" t="s">
        <v>65</v>
      </c>
      <c r="L14" s="49" t="s">
        <v>65</v>
      </c>
      <c r="M14" s="49" t="s">
        <v>65</v>
      </c>
      <c r="N14" s="49" t="s">
        <v>65</v>
      </c>
      <c r="O14" s="49" t="s">
        <v>65</v>
      </c>
      <c r="P14" s="49" t="s">
        <v>65</v>
      </c>
      <c r="Q14" s="49" t="s">
        <v>65</v>
      </c>
      <c r="R14" s="49" t="s">
        <v>65</v>
      </c>
      <c r="S14" s="49" t="s">
        <v>65</v>
      </c>
      <c r="T14" s="49" t="s">
        <v>65</v>
      </c>
      <c r="U14" s="49" t="s">
        <v>65</v>
      </c>
      <c r="V14" s="49" t="s">
        <v>65</v>
      </c>
      <c r="W14" s="49" t="s">
        <v>65</v>
      </c>
      <c r="X14" s="49" t="s">
        <v>65</v>
      </c>
      <c r="Y14" s="49" t="s">
        <v>65</v>
      </c>
      <c r="Z14" s="49" t="s">
        <v>65</v>
      </c>
      <c r="AA14" s="49" t="s">
        <v>65</v>
      </c>
      <c r="AB14" s="49" t="s">
        <v>65</v>
      </c>
      <c r="AC14" s="49" t="s">
        <v>65</v>
      </c>
      <c r="AD14" s="49">
        <v>0</v>
      </c>
      <c r="AE14" s="49">
        <v>0</v>
      </c>
      <c r="AF14" s="112">
        <v>1</v>
      </c>
      <c r="AG14" s="49">
        <v>0</v>
      </c>
      <c r="AH14" s="49">
        <v>0</v>
      </c>
      <c r="AI14" s="49">
        <v>0</v>
      </c>
      <c r="AJ14" s="39" t="s">
        <v>30</v>
      </c>
      <c r="AL14" t="str">
        <f t="shared" si="0"/>
        <v xml:space="preserve">    (U1)ALERT_REQ_UNKNOWN</v>
      </c>
      <c r="AR14" s="50" t="str">
        <f t="shared" si="3"/>
        <v xml:space="preserve">    (U4)0x00000008U,                                                           /* 08 UNKNOWN                                         */</v>
      </c>
      <c r="AS14" s="50" t="str">
        <f t="shared" si="4"/>
        <v xml:space="preserve">    (U4)0x0000003FU,                                                           /* 08 UNKNOWN                                         */</v>
      </c>
      <c r="AT14" s="50" t="str">
        <f t="shared" si="1"/>
        <v xml:space="preserve">    (U1)ALERT_REQ_UNKNOWN,                                                     /* 08 UNKNOWN                                         */</v>
      </c>
      <c r="AU14" s="50" t="str">
        <f ca="1">"        (U2)"&amp;$AW$10&amp;","&amp;REPT(" ",66-LEN($AW$10))&amp;"/* u2_num_srch                                        */"</f>
        <v xml:space="preserve">        (U2)ALERT_P_OILPRE_BC_NUM_DST,                                         /* u2_num_srch                                        */</v>
      </c>
      <c r="AV14" s="37" t="s">
        <v>73</v>
      </c>
      <c r="AW14" s="55" t="str">
        <f ca="1">IF(AW6&lt;&gt;AW17,VLOOKUP(AW6,Matrix!$C$13:$G$37,4,FALSE),Matrix!F13)</f>
        <v>u4_s_AlertP_oilpreBcSrcchk</v>
      </c>
    </row>
    <row r="15" spans="1:49">
      <c r="B15" s="116"/>
      <c r="C15" s="35">
        <f t="shared" si="2"/>
        <v>9</v>
      </c>
      <c r="D15" s="49" t="s">
        <v>65</v>
      </c>
      <c r="E15" s="49" t="s">
        <v>65</v>
      </c>
      <c r="F15" s="49" t="s">
        <v>65</v>
      </c>
      <c r="G15" s="49" t="s">
        <v>65</v>
      </c>
      <c r="H15" s="49" t="s">
        <v>65</v>
      </c>
      <c r="I15" s="49" t="s">
        <v>65</v>
      </c>
      <c r="J15" s="49" t="s">
        <v>65</v>
      </c>
      <c r="K15" s="49" t="s">
        <v>65</v>
      </c>
      <c r="L15" s="49" t="s">
        <v>65</v>
      </c>
      <c r="M15" s="49" t="s">
        <v>65</v>
      </c>
      <c r="N15" s="49" t="s">
        <v>65</v>
      </c>
      <c r="O15" s="49" t="s">
        <v>65</v>
      </c>
      <c r="P15" s="49" t="s">
        <v>65</v>
      </c>
      <c r="Q15" s="49" t="s">
        <v>65</v>
      </c>
      <c r="R15" s="49" t="s">
        <v>65</v>
      </c>
      <c r="S15" s="49" t="s">
        <v>65</v>
      </c>
      <c r="T15" s="49" t="s">
        <v>65</v>
      </c>
      <c r="U15" s="49" t="s">
        <v>65</v>
      </c>
      <c r="V15" s="49" t="s">
        <v>65</v>
      </c>
      <c r="W15" s="49" t="s">
        <v>65</v>
      </c>
      <c r="X15" s="49" t="s">
        <v>65</v>
      </c>
      <c r="Y15" s="49" t="s">
        <v>65</v>
      </c>
      <c r="Z15" s="49" t="s">
        <v>65</v>
      </c>
      <c r="AA15" s="49" t="s">
        <v>65</v>
      </c>
      <c r="AB15" s="49" t="s">
        <v>65</v>
      </c>
      <c r="AC15" s="49" t="s">
        <v>65</v>
      </c>
      <c r="AD15" s="49">
        <v>0</v>
      </c>
      <c r="AE15" s="49">
        <v>0</v>
      </c>
      <c r="AF15" s="49">
        <v>1</v>
      </c>
      <c r="AG15" s="49">
        <v>0</v>
      </c>
      <c r="AH15" s="49">
        <v>0</v>
      </c>
      <c r="AI15" s="49">
        <v>1</v>
      </c>
      <c r="AJ15" s="39" t="s">
        <v>30</v>
      </c>
      <c r="AL15" t="str">
        <f t="shared" si="0"/>
        <v xml:space="preserve">    (U1)ALERT_REQ_UNKNOWN</v>
      </c>
      <c r="AR15" s="50" t="str">
        <f t="shared" si="3"/>
        <v xml:space="preserve">    (U4)0x00000009U,                                                           /* 09 UNKNOWN                                         */</v>
      </c>
      <c r="AS15" s="50" t="str">
        <f t="shared" si="4"/>
        <v xml:space="preserve">    (U4)0x0000003FU,                                                           /* 09 UNKNOWN                                         */</v>
      </c>
      <c r="AT15" s="50" t="str">
        <f t="shared" si="1"/>
        <v xml:space="preserve">    (U1)ALERT_REQ_UNKNOWN,                                                     /* 09 UNKNOWN                                         */</v>
      </c>
      <c r="AU15" s="50" t="str">
        <f ca="1">"        (U1)"&amp;$AW$16&amp;REPT(" ",67-LEN($AW$16))&amp;"/* u1_vom_act                                         */"</f>
        <v xml:space="preserve">        (U1)ALERT_VOM_IGN_ON                                                   /* u1_vom_act                                         */</v>
      </c>
      <c r="AV15" s="37" t="s">
        <v>76</v>
      </c>
      <c r="AW15" s="55" t="str">
        <f ca="1">IF(AW6&lt;&gt;AW17,VLOOKUP(AW6,Matrix!$C$13:$G$37,5,FALSE),Matrix!G13)</f>
        <v>NULL</v>
      </c>
    </row>
    <row r="16" spans="1:49">
      <c r="B16" s="116"/>
      <c r="C16" s="35">
        <f t="shared" si="2"/>
        <v>10</v>
      </c>
      <c r="D16" s="49" t="s">
        <v>65</v>
      </c>
      <c r="E16" s="49" t="s">
        <v>65</v>
      </c>
      <c r="F16" s="49" t="s">
        <v>65</v>
      </c>
      <c r="G16" s="49" t="s">
        <v>65</v>
      </c>
      <c r="H16" s="49" t="s">
        <v>65</v>
      </c>
      <c r="I16" s="49" t="s">
        <v>65</v>
      </c>
      <c r="J16" s="49" t="s">
        <v>65</v>
      </c>
      <c r="K16" s="49" t="s">
        <v>65</v>
      </c>
      <c r="L16" s="49" t="s">
        <v>65</v>
      </c>
      <c r="M16" s="49" t="s">
        <v>65</v>
      </c>
      <c r="N16" s="49" t="s">
        <v>65</v>
      </c>
      <c r="O16" s="49" t="s">
        <v>65</v>
      </c>
      <c r="P16" s="49" t="s">
        <v>65</v>
      </c>
      <c r="Q16" s="49" t="s">
        <v>65</v>
      </c>
      <c r="R16" s="49" t="s">
        <v>65</v>
      </c>
      <c r="S16" s="49" t="s">
        <v>65</v>
      </c>
      <c r="T16" s="49" t="s">
        <v>65</v>
      </c>
      <c r="U16" s="49" t="s">
        <v>65</v>
      </c>
      <c r="V16" s="49" t="s">
        <v>65</v>
      </c>
      <c r="W16" s="49" t="s">
        <v>65</v>
      </c>
      <c r="X16" s="49" t="s">
        <v>65</v>
      </c>
      <c r="Y16" s="49" t="s">
        <v>65</v>
      </c>
      <c r="Z16" s="49" t="s">
        <v>65</v>
      </c>
      <c r="AA16" s="49" t="s">
        <v>65</v>
      </c>
      <c r="AB16" s="49" t="s">
        <v>65</v>
      </c>
      <c r="AC16" s="49" t="s">
        <v>65</v>
      </c>
      <c r="AD16" s="49">
        <v>0</v>
      </c>
      <c r="AE16" s="49">
        <v>0</v>
      </c>
      <c r="AF16" s="49">
        <v>1</v>
      </c>
      <c r="AG16" s="49">
        <v>0</v>
      </c>
      <c r="AH16" s="49">
        <v>1</v>
      </c>
      <c r="AI16" s="49">
        <v>0</v>
      </c>
      <c r="AJ16" s="39" t="s">
        <v>186</v>
      </c>
      <c r="AL16" t="str">
        <f t="shared" ca="1" si="0"/>
        <v xml:space="preserve">    (U1)ALERT_REQ_P_OILPRE_BC_ON</v>
      </c>
      <c r="AR16" s="50" t="str">
        <f t="shared" si="3"/>
        <v xml:space="preserve">    (U4)0x0000000AU,                                                           /* 10 ON                                              */</v>
      </c>
      <c r="AS16" s="50" t="str">
        <f t="shared" si="4"/>
        <v xml:space="preserve">    (U4)0x0000003FU,                                                           /* 10 ON                                              */</v>
      </c>
      <c r="AT16" s="50" t="str">
        <f t="shared" ca="1" si="1"/>
        <v xml:space="preserve">    (U1)ALERT_REQ_P_OILPRE_BC_ON,                                              /* 10 ON                                              */</v>
      </c>
      <c r="AU16" s="50" t="s">
        <v>539</v>
      </c>
      <c r="AV16" s="37" t="s">
        <v>74</v>
      </c>
      <c r="AW16" s="55" t="str">
        <f ca="1">IF(AW6&lt;&gt;AW17,VLOOKUP(AW6,Matrix!$C$13:$G$37,2,FALSE),Matrix!D13)</f>
        <v>ALERT_VOM_IGN_ON</v>
      </c>
    </row>
    <row r="17" spans="2:49" ht="14.25" thickBot="1">
      <c r="B17" s="116"/>
      <c r="C17" s="35">
        <f t="shared" si="2"/>
        <v>11</v>
      </c>
      <c r="D17" s="49" t="s">
        <v>65</v>
      </c>
      <c r="E17" s="49" t="s">
        <v>65</v>
      </c>
      <c r="F17" s="49" t="s">
        <v>65</v>
      </c>
      <c r="G17" s="49" t="s">
        <v>65</v>
      </c>
      <c r="H17" s="49" t="s">
        <v>65</v>
      </c>
      <c r="I17" s="49" t="s">
        <v>65</v>
      </c>
      <c r="J17" s="49" t="s">
        <v>65</v>
      </c>
      <c r="K17" s="49" t="s">
        <v>65</v>
      </c>
      <c r="L17" s="49" t="s">
        <v>65</v>
      </c>
      <c r="M17" s="49" t="s">
        <v>65</v>
      </c>
      <c r="N17" s="49" t="s">
        <v>65</v>
      </c>
      <c r="O17" s="49" t="s">
        <v>65</v>
      </c>
      <c r="P17" s="49" t="s">
        <v>65</v>
      </c>
      <c r="Q17" s="49" t="s">
        <v>65</v>
      </c>
      <c r="R17" s="49" t="s">
        <v>65</v>
      </c>
      <c r="S17" s="49" t="s">
        <v>65</v>
      </c>
      <c r="T17" s="49" t="s">
        <v>65</v>
      </c>
      <c r="U17" s="49" t="s">
        <v>65</v>
      </c>
      <c r="V17" s="49" t="s">
        <v>65</v>
      </c>
      <c r="W17" s="49" t="s">
        <v>65</v>
      </c>
      <c r="X17" s="49" t="s">
        <v>65</v>
      </c>
      <c r="Y17" s="49" t="s">
        <v>65</v>
      </c>
      <c r="Z17" s="49" t="s">
        <v>65</v>
      </c>
      <c r="AA17" s="49" t="s">
        <v>65</v>
      </c>
      <c r="AB17" s="49" t="s">
        <v>65</v>
      </c>
      <c r="AC17" s="49" t="s">
        <v>65</v>
      </c>
      <c r="AD17" s="49">
        <v>0</v>
      </c>
      <c r="AE17" s="49">
        <v>0</v>
      </c>
      <c r="AF17" s="49">
        <v>1</v>
      </c>
      <c r="AG17" s="49">
        <v>0</v>
      </c>
      <c r="AH17" s="49">
        <v>1</v>
      </c>
      <c r="AI17" s="49">
        <v>1</v>
      </c>
      <c r="AJ17" s="39" t="s">
        <v>30</v>
      </c>
      <c r="AL17" t="str">
        <f t="shared" si="0"/>
        <v xml:space="preserve">    (U1)ALERT_REQ_UNKNOWN</v>
      </c>
      <c r="AR17" s="50" t="str">
        <f t="shared" si="3"/>
        <v xml:space="preserve">    (U4)0x0000000BU,                                                           /* 11 UNKNOWN                                         */</v>
      </c>
      <c r="AS17" s="50" t="str">
        <f t="shared" si="4"/>
        <v xml:space="preserve">    (U4)0x0000003FU,                                                           /* 11 UNKNOWN                                         */</v>
      </c>
      <c r="AT17" s="50" t="str">
        <f t="shared" si="1"/>
        <v xml:space="preserve">    (U1)ALERT_REQ_UNKNOWN,                                                     /* 11 UNKNOWN                                         */</v>
      </c>
      <c r="AU17" s="51" t="s">
        <v>540</v>
      </c>
      <c r="AV17" s="38" t="s">
        <v>75</v>
      </c>
      <c r="AW17" s="56" t="str">
        <f ca="1">UPPER(Matrix!$D$6)</f>
        <v>P_OILPRE</v>
      </c>
    </row>
    <row r="18" spans="2:49">
      <c r="B18" s="116"/>
      <c r="C18" s="35">
        <f t="shared" si="2"/>
        <v>12</v>
      </c>
      <c r="D18" s="49" t="s">
        <v>65</v>
      </c>
      <c r="E18" s="49" t="s">
        <v>65</v>
      </c>
      <c r="F18" s="49" t="s">
        <v>65</v>
      </c>
      <c r="G18" s="49" t="s">
        <v>65</v>
      </c>
      <c r="H18" s="49" t="s">
        <v>65</v>
      </c>
      <c r="I18" s="49" t="s">
        <v>65</v>
      </c>
      <c r="J18" s="49" t="s">
        <v>65</v>
      </c>
      <c r="K18" s="49" t="s">
        <v>65</v>
      </c>
      <c r="L18" s="49" t="s">
        <v>65</v>
      </c>
      <c r="M18" s="49" t="s">
        <v>65</v>
      </c>
      <c r="N18" s="49" t="s">
        <v>65</v>
      </c>
      <c r="O18" s="49" t="s">
        <v>65</v>
      </c>
      <c r="P18" s="49" t="s">
        <v>65</v>
      </c>
      <c r="Q18" s="49" t="s">
        <v>65</v>
      </c>
      <c r="R18" s="49" t="s">
        <v>65</v>
      </c>
      <c r="S18" s="49" t="s">
        <v>65</v>
      </c>
      <c r="T18" s="49" t="s">
        <v>65</v>
      </c>
      <c r="U18" s="49" t="s">
        <v>65</v>
      </c>
      <c r="V18" s="49" t="s">
        <v>65</v>
      </c>
      <c r="W18" s="49" t="s">
        <v>65</v>
      </c>
      <c r="X18" s="49" t="s">
        <v>65</v>
      </c>
      <c r="Y18" s="49" t="s">
        <v>65</v>
      </c>
      <c r="Z18" s="49" t="s">
        <v>65</v>
      </c>
      <c r="AA18" s="49" t="s">
        <v>65</v>
      </c>
      <c r="AB18" s="49" t="s">
        <v>65</v>
      </c>
      <c r="AC18" s="49" t="s">
        <v>65</v>
      </c>
      <c r="AD18" s="49">
        <v>0</v>
      </c>
      <c r="AE18" s="49">
        <v>0</v>
      </c>
      <c r="AF18" s="49">
        <v>1</v>
      </c>
      <c r="AG18" s="49">
        <v>1</v>
      </c>
      <c r="AH18" s="49">
        <v>0</v>
      </c>
      <c r="AI18" s="49">
        <v>0</v>
      </c>
      <c r="AJ18" s="39" t="s">
        <v>30</v>
      </c>
      <c r="AL18" t="str">
        <f t="shared" si="0"/>
        <v xml:space="preserve">    (U1)ALERT_REQ_UNKNOWN</v>
      </c>
      <c r="AR18" s="50" t="str">
        <f t="shared" si="3"/>
        <v xml:space="preserve">    (U4)0x0000000CU,                                                           /* 12 UNKNOWN                                         */</v>
      </c>
      <c r="AS18" s="50" t="str">
        <f t="shared" si="4"/>
        <v xml:space="preserve">    (U4)0x0000003FU,                                                           /* 12 UNKNOWN                                         */</v>
      </c>
      <c r="AT18" s="50" t="str">
        <f t="shared" si="1"/>
        <v xml:space="preserve">    (U1)ALERT_REQ_UNKNOWN,                                                     /* 12 UNKNOWN                                         */</v>
      </c>
    </row>
    <row r="19" spans="2:49">
      <c r="B19" s="116"/>
      <c r="C19" s="35">
        <f t="shared" si="2"/>
        <v>13</v>
      </c>
      <c r="D19" s="49" t="s">
        <v>65</v>
      </c>
      <c r="E19" s="49" t="s">
        <v>65</v>
      </c>
      <c r="F19" s="49" t="s">
        <v>65</v>
      </c>
      <c r="G19" s="49" t="s">
        <v>65</v>
      </c>
      <c r="H19" s="49" t="s">
        <v>65</v>
      </c>
      <c r="I19" s="49" t="s">
        <v>65</v>
      </c>
      <c r="J19" s="49" t="s">
        <v>65</v>
      </c>
      <c r="K19" s="49" t="s">
        <v>65</v>
      </c>
      <c r="L19" s="49" t="s">
        <v>65</v>
      </c>
      <c r="M19" s="49" t="s">
        <v>65</v>
      </c>
      <c r="N19" s="49" t="s">
        <v>65</v>
      </c>
      <c r="O19" s="49" t="s">
        <v>65</v>
      </c>
      <c r="P19" s="49" t="s">
        <v>65</v>
      </c>
      <c r="Q19" s="49" t="s">
        <v>65</v>
      </c>
      <c r="R19" s="49" t="s">
        <v>65</v>
      </c>
      <c r="S19" s="49" t="s">
        <v>65</v>
      </c>
      <c r="T19" s="49" t="s">
        <v>65</v>
      </c>
      <c r="U19" s="49" t="s">
        <v>65</v>
      </c>
      <c r="V19" s="49" t="s">
        <v>65</v>
      </c>
      <c r="W19" s="49" t="s">
        <v>65</v>
      </c>
      <c r="X19" s="49" t="s">
        <v>65</v>
      </c>
      <c r="Y19" s="49" t="s">
        <v>65</v>
      </c>
      <c r="Z19" s="49" t="s">
        <v>65</v>
      </c>
      <c r="AA19" s="49" t="s">
        <v>65</v>
      </c>
      <c r="AB19" s="49" t="s">
        <v>65</v>
      </c>
      <c r="AC19" s="49" t="s">
        <v>65</v>
      </c>
      <c r="AD19" s="49">
        <v>0</v>
      </c>
      <c r="AE19" s="49">
        <v>0</v>
      </c>
      <c r="AF19" s="49">
        <v>1</v>
      </c>
      <c r="AG19" s="49">
        <v>1</v>
      </c>
      <c r="AH19" s="49">
        <v>0</v>
      </c>
      <c r="AI19" s="49">
        <v>1</v>
      </c>
      <c r="AJ19" s="39" t="s">
        <v>30</v>
      </c>
      <c r="AL19" t="str">
        <f t="shared" si="0"/>
        <v xml:space="preserve">    (U1)ALERT_REQ_UNKNOWN</v>
      </c>
      <c r="AR19" s="50" t="str">
        <f t="shared" si="3"/>
        <v xml:space="preserve">    (U4)0x0000000DU,                                                           /* 13 UNKNOWN                                         */</v>
      </c>
      <c r="AS19" s="50" t="str">
        <f t="shared" si="4"/>
        <v xml:space="preserve">    (U4)0x0000003FU,                                                           /* 13 UNKNOWN                                         */</v>
      </c>
      <c r="AT19" s="50" t="str">
        <f t="shared" si="1"/>
        <v xml:space="preserve">    (U1)ALERT_REQ_UNKNOWN,                                                     /* 13 UNKNOWN                                         */</v>
      </c>
    </row>
    <row r="20" spans="2:49">
      <c r="B20" s="116"/>
      <c r="C20" s="35">
        <f t="shared" si="2"/>
        <v>14</v>
      </c>
      <c r="D20" s="49" t="s">
        <v>65</v>
      </c>
      <c r="E20" s="49" t="s">
        <v>65</v>
      </c>
      <c r="F20" s="49" t="s">
        <v>65</v>
      </c>
      <c r="G20" s="49" t="s">
        <v>65</v>
      </c>
      <c r="H20" s="49" t="s">
        <v>65</v>
      </c>
      <c r="I20" s="49" t="s">
        <v>65</v>
      </c>
      <c r="J20" s="49" t="s">
        <v>65</v>
      </c>
      <c r="K20" s="49" t="s">
        <v>65</v>
      </c>
      <c r="L20" s="49" t="s">
        <v>65</v>
      </c>
      <c r="M20" s="49" t="s">
        <v>65</v>
      </c>
      <c r="N20" s="49" t="s">
        <v>65</v>
      </c>
      <c r="O20" s="49" t="s">
        <v>65</v>
      </c>
      <c r="P20" s="49" t="s">
        <v>65</v>
      </c>
      <c r="Q20" s="49" t="s">
        <v>65</v>
      </c>
      <c r="R20" s="49" t="s">
        <v>65</v>
      </c>
      <c r="S20" s="49" t="s">
        <v>65</v>
      </c>
      <c r="T20" s="49" t="s">
        <v>65</v>
      </c>
      <c r="U20" s="49" t="s">
        <v>65</v>
      </c>
      <c r="V20" s="49" t="s">
        <v>65</v>
      </c>
      <c r="W20" s="49" t="s">
        <v>65</v>
      </c>
      <c r="X20" s="49" t="s">
        <v>65</v>
      </c>
      <c r="Y20" s="49" t="s">
        <v>65</v>
      </c>
      <c r="Z20" s="49" t="s">
        <v>65</v>
      </c>
      <c r="AA20" s="49" t="s">
        <v>65</v>
      </c>
      <c r="AB20" s="49" t="s">
        <v>65</v>
      </c>
      <c r="AC20" s="49" t="s">
        <v>65</v>
      </c>
      <c r="AD20" s="49">
        <v>0</v>
      </c>
      <c r="AE20" s="49">
        <v>0</v>
      </c>
      <c r="AF20" s="49">
        <v>1</v>
      </c>
      <c r="AG20" s="49">
        <v>1</v>
      </c>
      <c r="AH20" s="49">
        <v>1</v>
      </c>
      <c r="AI20" s="49">
        <v>0</v>
      </c>
      <c r="AJ20" s="39" t="s">
        <v>186</v>
      </c>
      <c r="AL20" t="str">
        <f t="shared" ca="1" si="0"/>
        <v xml:space="preserve">    (U1)ALERT_REQ_P_OILPRE_BC_ON</v>
      </c>
      <c r="AR20" s="50" t="str">
        <f t="shared" si="3"/>
        <v xml:space="preserve">    (U4)0x0000000EU,                                                           /* 14 ON                                              */</v>
      </c>
      <c r="AS20" s="50" t="str">
        <f t="shared" si="4"/>
        <v xml:space="preserve">    (U4)0x0000003FU,                                                           /* 14 ON                                              */</v>
      </c>
      <c r="AT20" s="50" t="str">
        <f t="shared" ca="1" si="1"/>
        <v xml:space="preserve">    (U1)ALERT_REQ_P_OILPRE_BC_ON,                                              /* 14 ON                                              */</v>
      </c>
    </row>
    <row r="21" spans="2:49">
      <c r="B21" s="116"/>
      <c r="C21" s="35">
        <f t="shared" si="2"/>
        <v>15</v>
      </c>
      <c r="D21" s="49" t="s">
        <v>65</v>
      </c>
      <c r="E21" s="49" t="s">
        <v>65</v>
      </c>
      <c r="F21" s="49" t="s">
        <v>65</v>
      </c>
      <c r="G21" s="49" t="s">
        <v>65</v>
      </c>
      <c r="H21" s="49" t="s">
        <v>65</v>
      </c>
      <c r="I21" s="49" t="s">
        <v>65</v>
      </c>
      <c r="J21" s="49" t="s">
        <v>65</v>
      </c>
      <c r="K21" s="49" t="s">
        <v>65</v>
      </c>
      <c r="L21" s="49" t="s">
        <v>65</v>
      </c>
      <c r="M21" s="49" t="s">
        <v>65</v>
      </c>
      <c r="N21" s="49" t="s">
        <v>65</v>
      </c>
      <c r="O21" s="49" t="s">
        <v>65</v>
      </c>
      <c r="P21" s="49" t="s">
        <v>65</v>
      </c>
      <c r="Q21" s="49" t="s">
        <v>65</v>
      </c>
      <c r="R21" s="49" t="s">
        <v>65</v>
      </c>
      <c r="S21" s="49" t="s">
        <v>65</v>
      </c>
      <c r="T21" s="49" t="s">
        <v>65</v>
      </c>
      <c r="U21" s="49" t="s">
        <v>65</v>
      </c>
      <c r="V21" s="49" t="s">
        <v>65</v>
      </c>
      <c r="W21" s="49" t="s">
        <v>65</v>
      </c>
      <c r="X21" s="49" t="s">
        <v>65</v>
      </c>
      <c r="Y21" s="49" t="s">
        <v>65</v>
      </c>
      <c r="Z21" s="49" t="s">
        <v>65</v>
      </c>
      <c r="AA21" s="49" t="s">
        <v>65</v>
      </c>
      <c r="AB21" s="49" t="s">
        <v>65</v>
      </c>
      <c r="AC21" s="49" t="s">
        <v>65</v>
      </c>
      <c r="AD21" s="49">
        <v>0</v>
      </c>
      <c r="AE21" s="49">
        <v>0</v>
      </c>
      <c r="AF21" s="49">
        <v>1</v>
      </c>
      <c r="AG21" s="49">
        <v>1</v>
      </c>
      <c r="AH21" s="49">
        <v>1</v>
      </c>
      <c r="AI21" s="49">
        <v>1</v>
      </c>
      <c r="AJ21" s="39" t="s">
        <v>186</v>
      </c>
      <c r="AL21" t="str">
        <f t="shared" ca="1" si="0"/>
        <v xml:space="preserve">    (U1)ALERT_REQ_P_OILPRE_BC_ON</v>
      </c>
      <c r="AR21" s="50" t="str">
        <f t="shared" si="3"/>
        <v xml:space="preserve">    (U4)0x0000000FU,                                                           /* 15 ON                                              */</v>
      </c>
      <c r="AS21" s="50" t="str">
        <f t="shared" si="4"/>
        <v xml:space="preserve">    (U4)0x0000003FU,                                                           /* 15 ON                                              */</v>
      </c>
      <c r="AT21" s="50" t="str">
        <f t="shared" ca="1" si="1"/>
        <v xml:space="preserve">    (U1)ALERT_REQ_P_OILPRE_BC_ON,                                              /* 15 ON                                              */</v>
      </c>
    </row>
    <row r="22" spans="2:49">
      <c r="B22" s="116"/>
      <c r="C22" s="35">
        <f t="shared" si="2"/>
        <v>16</v>
      </c>
      <c r="D22" s="49" t="s">
        <v>65</v>
      </c>
      <c r="E22" s="49" t="s">
        <v>65</v>
      </c>
      <c r="F22" s="49" t="s">
        <v>65</v>
      </c>
      <c r="G22" s="49" t="s">
        <v>65</v>
      </c>
      <c r="H22" s="49" t="s">
        <v>65</v>
      </c>
      <c r="I22" s="49" t="s">
        <v>65</v>
      </c>
      <c r="J22" s="49" t="s">
        <v>65</v>
      </c>
      <c r="K22" s="49" t="s">
        <v>65</v>
      </c>
      <c r="L22" s="49" t="s">
        <v>65</v>
      </c>
      <c r="M22" s="49" t="s">
        <v>65</v>
      </c>
      <c r="N22" s="49" t="s">
        <v>65</v>
      </c>
      <c r="O22" s="49" t="s">
        <v>65</v>
      </c>
      <c r="P22" s="49" t="s">
        <v>65</v>
      </c>
      <c r="Q22" s="49" t="s">
        <v>65</v>
      </c>
      <c r="R22" s="49" t="s">
        <v>65</v>
      </c>
      <c r="S22" s="49" t="s">
        <v>65</v>
      </c>
      <c r="T22" s="49" t="s">
        <v>65</v>
      </c>
      <c r="U22" s="49" t="s">
        <v>65</v>
      </c>
      <c r="V22" s="49" t="s">
        <v>65</v>
      </c>
      <c r="W22" s="49" t="s">
        <v>65</v>
      </c>
      <c r="X22" s="49" t="s">
        <v>65</v>
      </c>
      <c r="Y22" s="49" t="s">
        <v>65</v>
      </c>
      <c r="Z22" s="49" t="s">
        <v>65</v>
      </c>
      <c r="AA22" s="49" t="s">
        <v>65</v>
      </c>
      <c r="AB22" s="49" t="s">
        <v>65</v>
      </c>
      <c r="AC22" s="49" t="s">
        <v>65</v>
      </c>
      <c r="AD22" s="49">
        <v>0</v>
      </c>
      <c r="AE22" s="49">
        <v>1</v>
      </c>
      <c r="AF22" s="49">
        <v>0</v>
      </c>
      <c r="AG22" s="49">
        <v>0</v>
      </c>
      <c r="AH22" s="49">
        <v>0</v>
      </c>
      <c r="AI22" s="49">
        <v>0</v>
      </c>
      <c r="AJ22" s="39" t="s">
        <v>30</v>
      </c>
      <c r="AL22" t="str">
        <f t="shared" si="0"/>
        <v xml:space="preserve">    (U1)ALERT_REQ_UNKNOWN</v>
      </c>
      <c r="AR22" s="50" t="str">
        <f t="shared" si="3"/>
        <v xml:space="preserve">    (U4)0x00000010U,                                                           /* 16 UNKNOWN                                         */</v>
      </c>
      <c r="AS22" s="50" t="str">
        <f t="shared" si="4"/>
        <v xml:space="preserve">    (U4)0x0000003FU,                                                           /* 16 UNKNOWN                                         */</v>
      </c>
      <c r="AT22" s="50" t="str">
        <f t="shared" si="1"/>
        <v xml:space="preserve">    (U1)ALERT_REQ_UNKNOWN,                                                     /* 16 UNKNOWN                                         */</v>
      </c>
    </row>
    <row r="23" spans="2:49">
      <c r="B23" s="116"/>
      <c r="C23" s="35">
        <f t="shared" si="2"/>
        <v>17</v>
      </c>
      <c r="D23" s="49" t="s">
        <v>65</v>
      </c>
      <c r="E23" s="49" t="s">
        <v>65</v>
      </c>
      <c r="F23" s="49" t="s">
        <v>65</v>
      </c>
      <c r="G23" s="49" t="s">
        <v>65</v>
      </c>
      <c r="H23" s="49" t="s">
        <v>65</v>
      </c>
      <c r="I23" s="49" t="s">
        <v>65</v>
      </c>
      <c r="J23" s="49" t="s">
        <v>65</v>
      </c>
      <c r="K23" s="49" t="s">
        <v>65</v>
      </c>
      <c r="L23" s="49" t="s">
        <v>65</v>
      </c>
      <c r="M23" s="49" t="s">
        <v>65</v>
      </c>
      <c r="N23" s="49" t="s">
        <v>65</v>
      </c>
      <c r="O23" s="49" t="s">
        <v>65</v>
      </c>
      <c r="P23" s="49" t="s">
        <v>65</v>
      </c>
      <c r="Q23" s="49" t="s">
        <v>65</v>
      </c>
      <c r="R23" s="49" t="s">
        <v>65</v>
      </c>
      <c r="S23" s="49" t="s">
        <v>65</v>
      </c>
      <c r="T23" s="49" t="s">
        <v>65</v>
      </c>
      <c r="U23" s="49" t="s">
        <v>65</v>
      </c>
      <c r="V23" s="49" t="s">
        <v>65</v>
      </c>
      <c r="W23" s="49" t="s">
        <v>65</v>
      </c>
      <c r="X23" s="49" t="s">
        <v>65</v>
      </c>
      <c r="Y23" s="49" t="s">
        <v>65</v>
      </c>
      <c r="Z23" s="49" t="s">
        <v>65</v>
      </c>
      <c r="AA23" s="49" t="s">
        <v>65</v>
      </c>
      <c r="AB23" s="49" t="s">
        <v>65</v>
      </c>
      <c r="AC23" s="49" t="s">
        <v>65</v>
      </c>
      <c r="AD23" s="49">
        <v>0</v>
      </c>
      <c r="AE23" s="49">
        <v>1</v>
      </c>
      <c r="AF23" s="49">
        <v>0</v>
      </c>
      <c r="AG23" s="49">
        <v>0</v>
      </c>
      <c r="AH23" s="49">
        <v>0</v>
      </c>
      <c r="AI23" s="49">
        <v>1</v>
      </c>
      <c r="AJ23" s="39" t="s">
        <v>30</v>
      </c>
      <c r="AL23" t="str">
        <f t="shared" si="0"/>
        <v xml:space="preserve">    (U1)ALERT_REQ_UNKNOWN</v>
      </c>
      <c r="AR23" s="50" t="str">
        <f t="shared" si="3"/>
        <v xml:space="preserve">    (U4)0x00000011U,                                                           /* 17 UNKNOWN                                         */</v>
      </c>
      <c r="AS23" s="50" t="str">
        <f t="shared" si="4"/>
        <v xml:space="preserve">    (U4)0x0000003FU,                                                           /* 17 UNKNOWN                                         */</v>
      </c>
      <c r="AT23" s="50" t="str">
        <f t="shared" si="1"/>
        <v xml:space="preserve">    (U1)ALERT_REQ_UNKNOWN,                                                     /* 17 UNKNOWN                                         */</v>
      </c>
    </row>
    <row r="24" spans="2:49">
      <c r="B24" s="116"/>
      <c r="C24" s="35">
        <f t="shared" si="2"/>
        <v>18</v>
      </c>
      <c r="D24" s="49" t="s">
        <v>65</v>
      </c>
      <c r="E24" s="49" t="s">
        <v>65</v>
      </c>
      <c r="F24" s="49" t="s">
        <v>65</v>
      </c>
      <c r="G24" s="49" t="s">
        <v>65</v>
      </c>
      <c r="H24" s="49" t="s">
        <v>65</v>
      </c>
      <c r="I24" s="49" t="s">
        <v>65</v>
      </c>
      <c r="J24" s="49" t="s">
        <v>65</v>
      </c>
      <c r="K24" s="49" t="s">
        <v>65</v>
      </c>
      <c r="L24" s="49" t="s">
        <v>65</v>
      </c>
      <c r="M24" s="49" t="s">
        <v>65</v>
      </c>
      <c r="N24" s="49" t="s">
        <v>65</v>
      </c>
      <c r="O24" s="49" t="s">
        <v>65</v>
      </c>
      <c r="P24" s="49" t="s">
        <v>65</v>
      </c>
      <c r="Q24" s="49" t="s">
        <v>65</v>
      </c>
      <c r="R24" s="49" t="s">
        <v>65</v>
      </c>
      <c r="S24" s="49" t="s">
        <v>65</v>
      </c>
      <c r="T24" s="49" t="s">
        <v>65</v>
      </c>
      <c r="U24" s="49" t="s">
        <v>65</v>
      </c>
      <c r="V24" s="49" t="s">
        <v>65</v>
      </c>
      <c r="W24" s="49" t="s">
        <v>65</v>
      </c>
      <c r="X24" s="49" t="s">
        <v>65</v>
      </c>
      <c r="Y24" s="49" t="s">
        <v>65</v>
      </c>
      <c r="Z24" s="49" t="s">
        <v>65</v>
      </c>
      <c r="AA24" s="49" t="s">
        <v>65</v>
      </c>
      <c r="AB24" s="49" t="s">
        <v>65</v>
      </c>
      <c r="AC24" s="49" t="s">
        <v>65</v>
      </c>
      <c r="AD24" s="49">
        <v>0</v>
      </c>
      <c r="AE24" s="49">
        <v>1</v>
      </c>
      <c r="AF24" s="49">
        <v>0</v>
      </c>
      <c r="AG24" s="49">
        <v>0</v>
      </c>
      <c r="AH24" s="49">
        <v>1</v>
      </c>
      <c r="AI24" s="49">
        <v>0</v>
      </c>
      <c r="AJ24" s="39" t="s">
        <v>30</v>
      </c>
      <c r="AL24" t="str">
        <f t="shared" si="0"/>
        <v xml:space="preserve">    (U1)ALERT_REQ_UNKNOWN</v>
      </c>
      <c r="AR24" s="50" t="str">
        <f t="shared" si="3"/>
        <v xml:space="preserve">    (U4)0x00000012U,                                                           /* 18 UNKNOWN                                         */</v>
      </c>
      <c r="AS24" s="50" t="str">
        <f t="shared" si="4"/>
        <v xml:space="preserve">    (U4)0x0000003FU,                                                           /* 18 UNKNOWN                                         */</v>
      </c>
      <c r="AT24" s="50" t="str">
        <f t="shared" si="1"/>
        <v xml:space="preserve">    (U1)ALERT_REQ_UNKNOWN,                                                     /* 18 UNKNOWN                                         */</v>
      </c>
    </row>
    <row r="25" spans="2:49">
      <c r="B25" s="116"/>
      <c r="C25" s="35">
        <f t="shared" si="2"/>
        <v>19</v>
      </c>
      <c r="D25" s="49" t="s">
        <v>65</v>
      </c>
      <c r="E25" s="49" t="s">
        <v>65</v>
      </c>
      <c r="F25" s="49" t="s">
        <v>65</v>
      </c>
      <c r="G25" s="49" t="s">
        <v>65</v>
      </c>
      <c r="H25" s="49" t="s">
        <v>65</v>
      </c>
      <c r="I25" s="49" t="s">
        <v>65</v>
      </c>
      <c r="J25" s="49" t="s">
        <v>65</v>
      </c>
      <c r="K25" s="49" t="s">
        <v>65</v>
      </c>
      <c r="L25" s="49" t="s">
        <v>65</v>
      </c>
      <c r="M25" s="49" t="s">
        <v>65</v>
      </c>
      <c r="N25" s="49" t="s">
        <v>65</v>
      </c>
      <c r="O25" s="49" t="s">
        <v>65</v>
      </c>
      <c r="P25" s="49" t="s">
        <v>65</v>
      </c>
      <c r="Q25" s="49" t="s">
        <v>65</v>
      </c>
      <c r="R25" s="49" t="s">
        <v>65</v>
      </c>
      <c r="S25" s="49" t="s">
        <v>65</v>
      </c>
      <c r="T25" s="49" t="s">
        <v>65</v>
      </c>
      <c r="U25" s="49" t="s">
        <v>65</v>
      </c>
      <c r="V25" s="49" t="s">
        <v>65</v>
      </c>
      <c r="W25" s="49" t="s">
        <v>65</v>
      </c>
      <c r="X25" s="49" t="s">
        <v>65</v>
      </c>
      <c r="Y25" s="49" t="s">
        <v>65</v>
      </c>
      <c r="Z25" s="49" t="s">
        <v>65</v>
      </c>
      <c r="AA25" s="49" t="s">
        <v>65</v>
      </c>
      <c r="AB25" s="49" t="s">
        <v>65</v>
      </c>
      <c r="AC25" s="49" t="s">
        <v>65</v>
      </c>
      <c r="AD25" s="49">
        <v>0</v>
      </c>
      <c r="AE25" s="49">
        <v>1</v>
      </c>
      <c r="AF25" s="49">
        <v>0</v>
      </c>
      <c r="AG25" s="49">
        <v>0</v>
      </c>
      <c r="AH25" s="49">
        <v>1</v>
      </c>
      <c r="AI25" s="49">
        <v>1</v>
      </c>
      <c r="AJ25" s="39" t="s">
        <v>30</v>
      </c>
      <c r="AL25" t="str">
        <f t="shared" si="0"/>
        <v xml:space="preserve">    (U1)ALERT_REQ_UNKNOWN</v>
      </c>
      <c r="AR25" s="50" t="str">
        <f t="shared" si="3"/>
        <v xml:space="preserve">    (U4)0x00000013U,                                                           /* 19 UNKNOWN                                         */</v>
      </c>
      <c r="AS25" s="50" t="str">
        <f t="shared" si="4"/>
        <v xml:space="preserve">    (U4)0x0000003FU,                                                           /* 19 UNKNOWN                                         */</v>
      </c>
      <c r="AT25" s="50" t="str">
        <f t="shared" si="1"/>
        <v xml:space="preserve">    (U1)ALERT_REQ_UNKNOWN,                                                     /* 19 UNKNOWN                                         */</v>
      </c>
    </row>
    <row r="26" spans="2:49">
      <c r="B26" s="116"/>
      <c r="C26" s="35">
        <f t="shared" si="2"/>
        <v>20</v>
      </c>
      <c r="D26" s="49" t="s">
        <v>65</v>
      </c>
      <c r="E26" s="49" t="s">
        <v>65</v>
      </c>
      <c r="F26" s="49" t="s">
        <v>65</v>
      </c>
      <c r="G26" s="49" t="s">
        <v>65</v>
      </c>
      <c r="H26" s="49" t="s">
        <v>65</v>
      </c>
      <c r="I26" s="49" t="s">
        <v>65</v>
      </c>
      <c r="J26" s="49" t="s">
        <v>65</v>
      </c>
      <c r="K26" s="49" t="s">
        <v>65</v>
      </c>
      <c r="L26" s="49" t="s">
        <v>65</v>
      </c>
      <c r="M26" s="49" t="s">
        <v>65</v>
      </c>
      <c r="N26" s="49" t="s">
        <v>65</v>
      </c>
      <c r="O26" s="49" t="s">
        <v>65</v>
      </c>
      <c r="P26" s="49" t="s">
        <v>65</v>
      </c>
      <c r="Q26" s="49" t="s">
        <v>65</v>
      </c>
      <c r="R26" s="49" t="s">
        <v>65</v>
      </c>
      <c r="S26" s="49" t="s">
        <v>65</v>
      </c>
      <c r="T26" s="49" t="s">
        <v>65</v>
      </c>
      <c r="U26" s="49" t="s">
        <v>65</v>
      </c>
      <c r="V26" s="49" t="s">
        <v>65</v>
      </c>
      <c r="W26" s="49" t="s">
        <v>65</v>
      </c>
      <c r="X26" s="49" t="s">
        <v>65</v>
      </c>
      <c r="Y26" s="49" t="s">
        <v>65</v>
      </c>
      <c r="Z26" s="49" t="s">
        <v>65</v>
      </c>
      <c r="AA26" s="49" t="s">
        <v>65</v>
      </c>
      <c r="AB26" s="49" t="s">
        <v>65</v>
      </c>
      <c r="AC26" s="49" t="s">
        <v>65</v>
      </c>
      <c r="AD26" s="49">
        <v>0</v>
      </c>
      <c r="AE26" s="49">
        <v>1</v>
      </c>
      <c r="AF26" s="49">
        <v>0</v>
      </c>
      <c r="AG26" s="49">
        <v>1</v>
      </c>
      <c r="AH26" s="49">
        <v>0</v>
      </c>
      <c r="AI26" s="49">
        <v>0</v>
      </c>
      <c r="AJ26" s="39" t="s">
        <v>30</v>
      </c>
      <c r="AL26" t="str">
        <f t="shared" si="0"/>
        <v xml:space="preserve">    (U1)ALERT_REQ_UNKNOWN</v>
      </c>
      <c r="AR26" s="50" t="str">
        <f t="shared" si="3"/>
        <v xml:space="preserve">    (U4)0x00000014U,                                                           /* 20 UNKNOWN                                         */</v>
      </c>
      <c r="AS26" s="50" t="str">
        <f t="shared" si="4"/>
        <v xml:space="preserve">    (U4)0x0000003FU,                                                           /* 20 UNKNOWN                                         */</v>
      </c>
      <c r="AT26" s="50" t="str">
        <f t="shared" si="1"/>
        <v xml:space="preserve">    (U1)ALERT_REQ_UNKNOWN,                                                     /* 20 UNKNOWN                                         */</v>
      </c>
    </row>
    <row r="27" spans="2:49">
      <c r="B27" s="116"/>
      <c r="C27" s="35">
        <f t="shared" si="2"/>
        <v>21</v>
      </c>
      <c r="D27" s="49" t="s">
        <v>65</v>
      </c>
      <c r="E27" s="49" t="s">
        <v>65</v>
      </c>
      <c r="F27" s="49" t="s">
        <v>65</v>
      </c>
      <c r="G27" s="49" t="s">
        <v>65</v>
      </c>
      <c r="H27" s="49" t="s">
        <v>65</v>
      </c>
      <c r="I27" s="49" t="s">
        <v>65</v>
      </c>
      <c r="J27" s="49" t="s">
        <v>65</v>
      </c>
      <c r="K27" s="49" t="s">
        <v>65</v>
      </c>
      <c r="L27" s="49" t="s">
        <v>65</v>
      </c>
      <c r="M27" s="49" t="s">
        <v>65</v>
      </c>
      <c r="N27" s="49" t="s">
        <v>65</v>
      </c>
      <c r="O27" s="49" t="s">
        <v>65</v>
      </c>
      <c r="P27" s="49" t="s">
        <v>65</v>
      </c>
      <c r="Q27" s="49" t="s">
        <v>65</v>
      </c>
      <c r="R27" s="49" t="s">
        <v>65</v>
      </c>
      <c r="S27" s="49" t="s">
        <v>65</v>
      </c>
      <c r="T27" s="49" t="s">
        <v>65</v>
      </c>
      <c r="U27" s="49" t="s">
        <v>65</v>
      </c>
      <c r="V27" s="49" t="s">
        <v>65</v>
      </c>
      <c r="W27" s="49" t="s">
        <v>65</v>
      </c>
      <c r="X27" s="49" t="s">
        <v>65</v>
      </c>
      <c r="Y27" s="49" t="s">
        <v>65</v>
      </c>
      <c r="Z27" s="49" t="s">
        <v>65</v>
      </c>
      <c r="AA27" s="49" t="s">
        <v>65</v>
      </c>
      <c r="AB27" s="49" t="s">
        <v>65</v>
      </c>
      <c r="AC27" s="49" t="s">
        <v>65</v>
      </c>
      <c r="AD27" s="49">
        <v>0</v>
      </c>
      <c r="AE27" s="49">
        <v>1</v>
      </c>
      <c r="AF27" s="49">
        <v>0</v>
      </c>
      <c r="AG27" s="49">
        <v>1</v>
      </c>
      <c r="AH27" s="49">
        <v>0</v>
      </c>
      <c r="AI27" s="49">
        <v>1</v>
      </c>
      <c r="AJ27" s="39" t="s">
        <v>30</v>
      </c>
      <c r="AL27" t="str">
        <f t="shared" si="0"/>
        <v xml:space="preserve">    (U1)ALERT_REQ_UNKNOWN</v>
      </c>
      <c r="AR27" s="50" t="str">
        <f t="shared" si="3"/>
        <v xml:space="preserve">    (U4)0x00000015U,                                                           /* 21 UNKNOWN                                         */</v>
      </c>
      <c r="AS27" s="50" t="str">
        <f t="shared" si="4"/>
        <v xml:space="preserve">    (U4)0x0000003FU,                                                           /* 21 UNKNOWN                                         */</v>
      </c>
      <c r="AT27" s="50" t="str">
        <f t="shared" si="1"/>
        <v xml:space="preserve">    (U1)ALERT_REQ_UNKNOWN,                                                     /* 21 UNKNOWN                                         */</v>
      </c>
    </row>
    <row r="28" spans="2:49">
      <c r="B28" s="116"/>
      <c r="C28" s="35">
        <f t="shared" si="2"/>
        <v>22</v>
      </c>
      <c r="D28" s="49" t="s">
        <v>65</v>
      </c>
      <c r="E28" s="49" t="s">
        <v>65</v>
      </c>
      <c r="F28" s="49" t="s">
        <v>65</v>
      </c>
      <c r="G28" s="49" t="s">
        <v>65</v>
      </c>
      <c r="H28" s="49" t="s">
        <v>65</v>
      </c>
      <c r="I28" s="49" t="s">
        <v>65</v>
      </c>
      <c r="J28" s="49" t="s">
        <v>65</v>
      </c>
      <c r="K28" s="49" t="s">
        <v>65</v>
      </c>
      <c r="L28" s="49" t="s">
        <v>65</v>
      </c>
      <c r="M28" s="49" t="s">
        <v>65</v>
      </c>
      <c r="N28" s="49" t="s">
        <v>65</v>
      </c>
      <c r="O28" s="49" t="s">
        <v>65</v>
      </c>
      <c r="P28" s="49" t="s">
        <v>65</v>
      </c>
      <c r="Q28" s="49" t="s">
        <v>65</v>
      </c>
      <c r="R28" s="49" t="s">
        <v>65</v>
      </c>
      <c r="S28" s="49" t="s">
        <v>65</v>
      </c>
      <c r="T28" s="49" t="s">
        <v>65</v>
      </c>
      <c r="U28" s="49" t="s">
        <v>65</v>
      </c>
      <c r="V28" s="49" t="s">
        <v>65</v>
      </c>
      <c r="W28" s="49" t="s">
        <v>65</v>
      </c>
      <c r="X28" s="49" t="s">
        <v>65</v>
      </c>
      <c r="Y28" s="49" t="s">
        <v>65</v>
      </c>
      <c r="Z28" s="49" t="s">
        <v>65</v>
      </c>
      <c r="AA28" s="49" t="s">
        <v>65</v>
      </c>
      <c r="AB28" s="49" t="s">
        <v>65</v>
      </c>
      <c r="AC28" s="49" t="s">
        <v>65</v>
      </c>
      <c r="AD28" s="49">
        <v>0</v>
      </c>
      <c r="AE28" s="49">
        <v>1</v>
      </c>
      <c r="AF28" s="49">
        <v>0</v>
      </c>
      <c r="AG28" s="49">
        <v>1</v>
      </c>
      <c r="AH28" s="49">
        <v>1</v>
      </c>
      <c r="AI28" s="49">
        <v>0</v>
      </c>
      <c r="AJ28" s="39" t="s">
        <v>30</v>
      </c>
      <c r="AL28" t="str">
        <f t="shared" si="0"/>
        <v xml:space="preserve">    (U1)ALERT_REQ_UNKNOWN</v>
      </c>
      <c r="AR28" s="50" t="str">
        <f t="shared" si="3"/>
        <v xml:space="preserve">    (U4)0x00000016U,                                                           /* 22 UNKNOWN                                         */</v>
      </c>
      <c r="AS28" s="50" t="str">
        <f t="shared" si="4"/>
        <v xml:space="preserve">    (U4)0x0000003FU,                                                           /* 22 UNKNOWN                                         */</v>
      </c>
      <c r="AT28" s="50" t="str">
        <f t="shared" si="1"/>
        <v xml:space="preserve">    (U1)ALERT_REQ_UNKNOWN,                                                     /* 22 UNKNOWN                                         */</v>
      </c>
    </row>
    <row r="29" spans="2:49">
      <c r="B29" s="116"/>
      <c r="C29" s="35">
        <f t="shared" si="2"/>
        <v>23</v>
      </c>
      <c r="D29" s="49" t="s">
        <v>65</v>
      </c>
      <c r="E29" s="49" t="s">
        <v>65</v>
      </c>
      <c r="F29" s="49" t="s">
        <v>65</v>
      </c>
      <c r="G29" s="49" t="s">
        <v>65</v>
      </c>
      <c r="H29" s="49" t="s">
        <v>65</v>
      </c>
      <c r="I29" s="49" t="s">
        <v>65</v>
      </c>
      <c r="J29" s="49" t="s">
        <v>65</v>
      </c>
      <c r="K29" s="49" t="s">
        <v>65</v>
      </c>
      <c r="L29" s="49" t="s">
        <v>65</v>
      </c>
      <c r="M29" s="49" t="s">
        <v>65</v>
      </c>
      <c r="N29" s="49" t="s">
        <v>65</v>
      </c>
      <c r="O29" s="49" t="s">
        <v>65</v>
      </c>
      <c r="P29" s="49" t="s">
        <v>65</v>
      </c>
      <c r="Q29" s="49" t="s">
        <v>65</v>
      </c>
      <c r="R29" s="49" t="s">
        <v>65</v>
      </c>
      <c r="S29" s="49" t="s">
        <v>65</v>
      </c>
      <c r="T29" s="49" t="s">
        <v>65</v>
      </c>
      <c r="U29" s="49" t="s">
        <v>65</v>
      </c>
      <c r="V29" s="49" t="s">
        <v>65</v>
      </c>
      <c r="W29" s="49" t="s">
        <v>65</v>
      </c>
      <c r="X29" s="49" t="s">
        <v>65</v>
      </c>
      <c r="Y29" s="49" t="s">
        <v>65</v>
      </c>
      <c r="Z29" s="49" t="s">
        <v>65</v>
      </c>
      <c r="AA29" s="49" t="s">
        <v>65</v>
      </c>
      <c r="AB29" s="49" t="s">
        <v>65</v>
      </c>
      <c r="AC29" s="49" t="s">
        <v>65</v>
      </c>
      <c r="AD29" s="49">
        <v>0</v>
      </c>
      <c r="AE29" s="49">
        <v>1</v>
      </c>
      <c r="AF29" s="49">
        <v>0</v>
      </c>
      <c r="AG29" s="49">
        <v>1</v>
      </c>
      <c r="AH29" s="49">
        <v>1</v>
      </c>
      <c r="AI29" s="49">
        <v>1</v>
      </c>
      <c r="AJ29" s="39" t="s">
        <v>30</v>
      </c>
      <c r="AL29" t="str">
        <f t="shared" si="0"/>
        <v xml:space="preserve">    (U1)ALERT_REQ_UNKNOWN</v>
      </c>
      <c r="AR29" s="50" t="str">
        <f t="shared" si="3"/>
        <v xml:space="preserve">    (U4)0x00000017U,                                                           /* 23 UNKNOWN                                         */</v>
      </c>
      <c r="AS29" s="50" t="str">
        <f t="shared" si="4"/>
        <v xml:space="preserve">    (U4)0x0000003FU,                                                           /* 23 UNKNOWN                                         */</v>
      </c>
      <c r="AT29" s="50" t="str">
        <f t="shared" si="1"/>
        <v xml:space="preserve">    (U1)ALERT_REQ_UNKNOWN,                                                     /* 23 UNKNOWN                                         */</v>
      </c>
    </row>
    <row r="30" spans="2:49">
      <c r="B30" s="116"/>
      <c r="C30" s="35">
        <f t="shared" si="2"/>
        <v>24</v>
      </c>
      <c r="D30" s="49" t="s">
        <v>65</v>
      </c>
      <c r="E30" s="49" t="s">
        <v>65</v>
      </c>
      <c r="F30" s="49" t="s">
        <v>65</v>
      </c>
      <c r="G30" s="49" t="s">
        <v>65</v>
      </c>
      <c r="H30" s="49" t="s">
        <v>65</v>
      </c>
      <c r="I30" s="49" t="s">
        <v>65</v>
      </c>
      <c r="J30" s="49" t="s">
        <v>65</v>
      </c>
      <c r="K30" s="49" t="s">
        <v>65</v>
      </c>
      <c r="L30" s="49" t="s">
        <v>65</v>
      </c>
      <c r="M30" s="49" t="s">
        <v>65</v>
      </c>
      <c r="N30" s="49" t="s">
        <v>65</v>
      </c>
      <c r="O30" s="49" t="s">
        <v>65</v>
      </c>
      <c r="P30" s="49" t="s">
        <v>65</v>
      </c>
      <c r="Q30" s="49" t="s">
        <v>65</v>
      </c>
      <c r="R30" s="49" t="s">
        <v>65</v>
      </c>
      <c r="S30" s="49" t="s">
        <v>65</v>
      </c>
      <c r="T30" s="49" t="s">
        <v>65</v>
      </c>
      <c r="U30" s="49" t="s">
        <v>65</v>
      </c>
      <c r="V30" s="49" t="s">
        <v>65</v>
      </c>
      <c r="W30" s="49" t="s">
        <v>65</v>
      </c>
      <c r="X30" s="49" t="s">
        <v>65</v>
      </c>
      <c r="Y30" s="49" t="s">
        <v>65</v>
      </c>
      <c r="Z30" s="49" t="s">
        <v>65</v>
      </c>
      <c r="AA30" s="49" t="s">
        <v>65</v>
      </c>
      <c r="AB30" s="49" t="s">
        <v>65</v>
      </c>
      <c r="AC30" s="49" t="s">
        <v>65</v>
      </c>
      <c r="AD30" s="49">
        <v>0</v>
      </c>
      <c r="AE30" s="49">
        <v>1</v>
      </c>
      <c r="AF30" s="49">
        <v>1</v>
      </c>
      <c r="AG30" s="49">
        <v>0</v>
      </c>
      <c r="AH30" s="49">
        <v>0</v>
      </c>
      <c r="AI30" s="49">
        <v>0</v>
      </c>
      <c r="AJ30" s="39" t="s">
        <v>30</v>
      </c>
      <c r="AL30" t="str">
        <f t="shared" si="0"/>
        <v xml:space="preserve">    (U1)ALERT_REQ_UNKNOWN</v>
      </c>
      <c r="AR30" s="50" t="str">
        <f t="shared" si="3"/>
        <v xml:space="preserve">    (U4)0x00000018U,                                                           /* 24 UNKNOWN                                         */</v>
      </c>
      <c r="AS30" s="50" t="str">
        <f t="shared" si="4"/>
        <v xml:space="preserve">    (U4)0x0000003FU,                                                           /* 24 UNKNOWN                                         */</v>
      </c>
      <c r="AT30" s="50" t="str">
        <f t="shared" si="1"/>
        <v xml:space="preserve">    (U1)ALERT_REQ_UNKNOWN,                                                     /* 24 UNKNOWN                                         */</v>
      </c>
    </row>
    <row r="31" spans="2:49">
      <c r="B31" s="116"/>
      <c r="C31" s="35">
        <f t="shared" si="2"/>
        <v>25</v>
      </c>
      <c r="D31" s="49" t="s">
        <v>65</v>
      </c>
      <c r="E31" s="49" t="s">
        <v>65</v>
      </c>
      <c r="F31" s="49" t="s">
        <v>65</v>
      </c>
      <c r="G31" s="49" t="s">
        <v>65</v>
      </c>
      <c r="H31" s="49" t="s">
        <v>65</v>
      </c>
      <c r="I31" s="49" t="s">
        <v>65</v>
      </c>
      <c r="J31" s="49" t="s">
        <v>65</v>
      </c>
      <c r="K31" s="49" t="s">
        <v>65</v>
      </c>
      <c r="L31" s="49" t="s">
        <v>65</v>
      </c>
      <c r="M31" s="49" t="s">
        <v>65</v>
      </c>
      <c r="N31" s="49" t="s">
        <v>65</v>
      </c>
      <c r="O31" s="49" t="s">
        <v>65</v>
      </c>
      <c r="P31" s="49" t="s">
        <v>65</v>
      </c>
      <c r="Q31" s="49" t="s">
        <v>65</v>
      </c>
      <c r="R31" s="49" t="s">
        <v>65</v>
      </c>
      <c r="S31" s="49" t="s">
        <v>65</v>
      </c>
      <c r="T31" s="49" t="s">
        <v>65</v>
      </c>
      <c r="U31" s="49" t="s">
        <v>65</v>
      </c>
      <c r="V31" s="49" t="s">
        <v>65</v>
      </c>
      <c r="W31" s="49" t="s">
        <v>65</v>
      </c>
      <c r="X31" s="49" t="s">
        <v>65</v>
      </c>
      <c r="Y31" s="49" t="s">
        <v>65</v>
      </c>
      <c r="Z31" s="49" t="s">
        <v>65</v>
      </c>
      <c r="AA31" s="49" t="s">
        <v>65</v>
      </c>
      <c r="AB31" s="49" t="s">
        <v>65</v>
      </c>
      <c r="AC31" s="49" t="s">
        <v>65</v>
      </c>
      <c r="AD31" s="49">
        <v>0</v>
      </c>
      <c r="AE31" s="49">
        <v>1</v>
      </c>
      <c r="AF31" s="49">
        <v>1</v>
      </c>
      <c r="AG31" s="49">
        <v>0</v>
      </c>
      <c r="AH31" s="49">
        <v>0</v>
      </c>
      <c r="AI31" s="49">
        <v>1</v>
      </c>
      <c r="AJ31" s="39" t="s">
        <v>30</v>
      </c>
      <c r="AL31" t="str">
        <f t="shared" si="0"/>
        <v xml:space="preserve">    (U1)ALERT_REQ_UNKNOWN</v>
      </c>
      <c r="AR31" s="50" t="str">
        <f t="shared" si="3"/>
        <v xml:space="preserve">    (U4)0x00000019U,                                                           /* 25 UNKNOWN                                         */</v>
      </c>
      <c r="AS31" s="50" t="str">
        <f t="shared" si="4"/>
        <v xml:space="preserve">    (U4)0x0000003FU,                                                           /* 25 UNKNOWN                                         */</v>
      </c>
      <c r="AT31" s="50" t="str">
        <f t="shared" si="1"/>
        <v xml:space="preserve">    (U1)ALERT_REQ_UNKNOWN,                                                     /* 25 UNKNOWN                                         */</v>
      </c>
    </row>
    <row r="32" spans="2:49">
      <c r="B32" s="116"/>
      <c r="C32" s="35">
        <f t="shared" si="2"/>
        <v>26</v>
      </c>
      <c r="D32" s="49" t="s">
        <v>65</v>
      </c>
      <c r="E32" s="49" t="s">
        <v>65</v>
      </c>
      <c r="F32" s="49" t="s">
        <v>65</v>
      </c>
      <c r="G32" s="49" t="s">
        <v>65</v>
      </c>
      <c r="H32" s="49" t="s">
        <v>65</v>
      </c>
      <c r="I32" s="49" t="s">
        <v>65</v>
      </c>
      <c r="J32" s="49" t="s">
        <v>65</v>
      </c>
      <c r="K32" s="49" t="s">
        <v>65</v>
      </c>
      <c r="L32" s="49" t="s">
        <v>65</v>
      </c>
      <c r="M32" s="49" t="s">
        <v>65</v>
      </c>
      <c r="N32" s="49" t="s">
        <v>65</v>
      </c>
      <c r="O32" s="49" t="s">
        <v>65</v>
      </c>
      <c r="P32" s="49" t="s">
        <v>65</v>
      </c>
      <c r="Q32" s="49" t="s">
        <v>65</v>
      </c>
      <c r="R32" s="49" t="s">
        <v>65</v>
      </c>
      <c r="S32" s="49" t="s">
        <v>65</v>
      </c>
      <c r="T32" s="49" t="s">
        <v>65</v>
      </c>
      <c r="U32" s="49" t="s">
        <v>65</v>
      </c>
      <c r="V32" s="49" t="s">
        <v>65</v>
      </c>
      <c r="W32" s="49" t="s">
        <v>65</v>
      </c>
      <c r="X32" s="49" t="s">
        <v>65</v>
      </c>
      <c r="Y32" s="49" t="s">
        <v>65</v>
      </c>
      <c r="Z32" s="49" t="s">
        <v>65</v>
      </c>
      <c r="AA32" s="49" t="s">
        <v>65</v>
      </c>
      <c r="AB32" s="49" t="s">
        <v>65</v>
      </c>
      <c r="AC32" s="49" t="s">
        <v>65</v>
      </c>
      <c r="AD32" s="49">
        <v>0</v>
      </c>
      <c r="AE32" s="49">
        <v>1</v>
      </c>
      <c r="AF32" s="49">
        <v>1</v>
      </c>
      <c r="AG32" s="49">
        <v>0</v>
      </c>
      <c r="AH32" s="49">
        <v>1</v>
      </c>
      <c r="AI32" s="49">
        <v>0</v>
      </c>
      <c r="AJ32" s="39" t="s">
        <v>186</v>
      </c>
      <c r="AL32" t="str">
        <f t="shared" ca="1" si="0"/>
        <v xml:space="preserve">    (U1)ALERT_REQ_P_OILPRE_BC_ON</v>
      </c>
      <c r="AR32" s="50" t="str">
        <f t="shared" si="3"/>
        <v xml:space="preserve">    (U4)0x0000001AU,                                                           /* 26 ON                                              */</v>
      </c>
      <c r="AS32" s="50" t="str">
        <f t="shared" si="4"/>
        <v xml:space="preserve">    (U4)0x0000003FU,                                                           /* 26 ON                                              */</v>
      </c>
      <c r="AT32" s="50" t="str">
        <f t="shared" ca="1" si="1"/>
        <v xml:space="preserve">    (U1)ALERT_REQ_P_OILPRE_BC_ON,                                              /* 26 ON                                              */</v>
      </c>
    </row>
    <row r="33" spans="2:46">
      <c r="B33" s="116"/>
      <c r="C33" s="35">
        <f t="shared" si="2"/>
        <v>27</v>
      </c>
      <c r="D33" s="49" t="s">
        <v>65</v>
      </c>
      <c r="E33" s="49" t="s">
        <v>65</v>
      </c>
      <c r="F33" s="49" t="s">
        <v>65</v>
      </c>
      <c r="G33" s="49" t="s">
        <v>65</v>
      </c>
      <c r="H33" s="49" t="s">
        <v>65</v>
      </c>
      <c r="I33" s="49" t="s">
        <v>65</v>
      </c>
      <c r="J33" s="49" t="s">
        <v>65</v>
      </c>
      <c r="K33" s="49" t="s">
        <v>65</v>
      </c>
      <c r="L33" s="49" t="s">
        <v>65</v>
      </c>
      <c r="M33" s="49" t="s">
        <v>65</v>
      </c>
      <c r="N33" s="49" t="s">
        <v>65</v>
      </c>
      <c r="O33" s="49" t="s">
        <v>65</v>
      </c>
      <c r="P33" s="49" t="s">
        <v>65</v>
      </c>
      <c r="Q33" s="49" t="s">
        <v>65</v>
      </c>
      <c r="R33" s="49" t="s">
        <v>65</v>
      </c>
      <c r="S33" s="49" t="s">
        <v>65</v>
      </c>
      <c r="T33" s="49" t="s">
        <v>65</v>
      </c>
      <c r="U33" s="49" t="s">
        <v>65</v>
      </c>
      <c r="V33" s="49" t="s">
        <v>65</v>
      </c>
      <c r="W33" s="49" t="s">
        <v>65</v>
      </c>
      <c r="X33" s="49" t="s">
        <v>65</v>
      </c>
      <c r="Y33" s="49" t="s">
        <v>65</v>
      </c>
      <c r="Z33" s="49" t="s">
        <v>65</v>
      </c>
      <c r="AA33" s="49" t="s">
        <v>65</v>
      </c>
      <c r="AB33" s="49" t="s">
        <v>65</v>
      </c>
      <c r="AC33" s="49" t="s">
        <v>65</v>
      </c>
      <c r="AD33" s="49">
        <v>0</v>
      </c>
      <c r="AE33" s="49">
        <v>1</v>
      </c>
      <c r="AF33" s="49">
        <v>1</v>
      </c>
      <c r="AG33" s="49">
        <v>0</v>
      </c>
      <c r="AH33" s="49">
        <v>1</v>
      </c>
      <c r="AI33" s="49">
        <v>1</v>
      </c>
      <c r="AJ33" s="39" t="s">
        <v>30</v>
      </c>
      <c r="AL33" t="str">
        <f t="shared" si="0"/>
        <v xml:space="preserve">    (U1)ALERT_REQ_UNKNOWN</v>
      </c>
      <c r="AR33" s="50" t="str">
        <f t="shared" si="3"/>
        <v xml:space="preserve">    (U4)0x0000001BU,                                                           /* 27 UNKNOWN                                         */</v>
      </c>
      <c r="AS33" s="50" t="str">
        <f t="shared" si="4"/>
        <v xml:space="preserve">    (U4)0x0000003FU,                                                           /* 27 UNKNOWN                                         */</v>
      </c>
      <c r="AT33" s="50" t="str">
        <f t="shared" si="1"/>
        <v xml:space="preserve">    (U1)ALERT_REQ_UNKNOWN,                                                     /* 27 UNKNOWN                                         */</v>
      </c>
    </row>
    <row r="34" spans="2:46">
      <c r="B34" s="116"/>
      <c r="C34" s="35">
        <f t="shared" si="2"/>
        <v>28</v>
      </c>
      <c r="D34" s="49" t="s">
        <v>65</v>
      </c>
      <c r="E34" s="49" t="s">
        <v>65</v>
      </c>
      <c r="F34" s="49" t="s">
        <v>65</v>
      </c>
      <c r="G34" s="49" t="s">
        <v>65</v>
      </c>
      <c r="H34" s="49" t="s">
        <v>65</v>
      </c>
      <c r="I34" s="49" t="s">
        <v>65</v>
      </c>
      <c r="J34" s="49" t="s">
        <v>65</v>
      </c>
      <c r="K34" s="49" t="s">
        <v>65</v>
      </c>
      <c r="L34" s="49" t="s">
        <v>65</v>
      </c>
      <c r="M34" s="49" t="s">
        <v>65</v>
      </c>
      <c r="N34" s="49" t="s">
        <v>65</v>
      </c>
      <c r="O34" s="49" t="s">
        <v>65</v>
      </c>
      <c r="P34" s="49" t="s">
        <v>65</v>
      </c>
      <c r="Q34" s="49" t="s">
        <v>65</v>
      </c>
      <c r="R34" s="49" t="s">
        <v>65</v>
      </c>
      <c r="S34" s="49" t="s">
        <v>65</v>
      </c>
      <c r="T34" s="49" t="s">
        <v>65</v>
      </c>
      <c r="U34" s="49" t="s">
        <v>65</v>
      </c>
      <c r="V34" s="49" t="s">
        <v>65</v>
      </c>
      <c r="W34" s="49" t="s">
        <v>65</v>
      </c>
      <c r="X34" s="49" t="s">
        <v>65</v>
      </c>
      <c r="Y34" s="49" t="s">
        <v>65</v>
      </c>
      <c r="Z34" s="49" t="s">
        <v>65</v>
      </c>
      <c r="AA34" s="49" t="s">
        <v>65</v>
      </c>
      <c r="AB34" s="49" t="s">
        <v>65</v>
      </c>
      <c r="AC34" s="49" t="s">
        <v>65</v>
      </c>
      <c r="AD34" s="49">
        <v>0</v>
      </c>
      <c r="AE34" s="49">
        <v>1</v>
      </c>
      <c r="AF34" s="49">
        <v>1</v>
      </c>
      <c r="AG34" s="49">
        <v>1</v>
      </c>
      <c r="AH34" s="49">
        <v>0</v>
      </c>
      <c r="AI34" s="49">
        <v>0</v>
      </c>
      <c r="AJ34" s="39" t="s">
        <v>30</v>
      </c>
      <c r="AL34" t="str">
        <f t="shared" si="0"/>
        <v xml:space="preserve">    (U1)ALERT_REQ_UNKNOWN</v>
      </c>
      <c r="AR34" s="50" t="str">
        <f t="shared" si="3"/>
        <v xml:space="preserve">    (U4)0x0000001CU,                                                           /* 28 UNKNOWN                                         */</v>
      </c>
      <c r="AS34" s="50" t="str">
        <f t="shared" si="4"/>
        <v xml:space="preserve">    (U4)0x0000003FU,                                                           /* 28 UNKNOWN                                         */</v>
      </c>
      <c r="AT34" s="50" t="str">
        <f t="shared" si="1"/>
        <v xml:space="preserve">    (U1)ALERT_REQ_UNKNOWN,                                                     /* 28 UNKNOWN                                         */</v>
      </c>
    </row>
    <row r="35" spans="2:46">
      <c r="B35" s="116"/>
      <c r="C35" s="35">
        <f t="shared" si="2"/>
        <v>29</v>
      </c>
      <c r="D35" s="49" t="s">
        <v>65</v>
      </c>
      <c r="E35" s="49" t="s">
        <v>65</v>
      </c>
      <c r="F35" s="49" t="s">
        <v>65</v>
      </c>
      <c r="G35" s="49" t="s">
        <v>65</v>
      </c>
      <c r="H35" s="49" t="s">
        <v>65</v>
      </c>
      <c r="I35" s="49" t="s">
        <v>65</v>
      </c>
      <c r="J35" s="49" t="s">
        <v>65</v>
      </c>
      <c r="K35" s="49" t="s">
        <v>65</v>
      </c>
      <c r="L35" s="49" t="s">
        <v>65</v>
      </c>
      <c r="M35" s="49" t="s">
        <v>65</v>
      </c>
      <c r="N35" s="49" t="s">
        <v>65</v>
      </c>
      <c r="O35" s="49" t="s">
        <v>65</v>
      </c>
      <c r="P35" s="49" t="s">
        <v>65</v>
      </c>
      <c r="Q35" s="49" t="s">
        <v>65</v>
      </c>
      <c r="R35" s="49" t="s">
        <v>65</v>
      </c>
      <c r="S35" s="49" t="s">
        <v>65</v>
      </c>
      <c r="T35" s="49" t="s">
        <v>65</v>
      </c>
      <c r="U35" s="49" t="s">
        <v>65</v>
      </c>
      <c r="V35" s="49" t="s">
        <v>65</v>
      </c>
      <c r="W35" s="49" t="s">
        <v>65</v>
      </c>
      <c r="X35" s="49" t="s">
        <v>65</v>
      </c>
      <c r="Y35" s="49" t="s">
        <v>65</v>
      </c>
      <c r="Z35" s="49" t="s">
        <v>65</v>
      </c>
      <c r="AA35" s="49" t="s">
        <v>65</v>
      </c>
      <c r="AB35" s="49" t="s">
        <v>65</v>
      </c>
      <c r="AC35" s="49" t="s">
        <v>65</v>
      </c>
      <c r="AD35" s="49">
        <v>0</v>
      </c>
      <c r="AE35" s="49">
        <v>1</v>
      </c>
      <c r="AF35" s="49">
        <v>1</v>
      </c>
      <c r="AG35" s="49">
        <v>1</v>
      </c>
      <c r="AH35" s="49">
        <v>0</v>
      </c>
      <c r="AI35" s="49">
        <v>1</v>
      </c>
      <c r="AJ35" s="39" t="s">
        <v>30</v>
      </c>
      <c r="AL35" t="str">
        <f t="shared" si="0"/>
        <v xml:space="preserve">    (U1)ALERT_REQ_UNKNOWN</v>
      </c>
      <c r="AR35" s="50" t="str">
        <f t="shared" si="3"/>
        <v xml:space="preserve">    (U4)0x0000001DU,                                                           /* 29 UNKNOWN                                         */</v>
      </c>
      <c r="AS35" s="50" t="str">
        <f t="shared" si="4"/>
        <v xml:space="preserve">    (U4)0x0000003FU,                                                           /* 29 UNKNOWN                                         */</v>
      </c>
      <c r="AT35" s="50" t="str">
        <f t="shared" si="1"/>
        <v xml:space="preserve">    (U1)ALERT_REQ_UNKNOWN,                                                     /* 29 UNKNOWN                                         */</v>
      </c>
    </row>
    <row r="36" spans="2:46">
      <c r="B36" s="116"/>
      <c r="C36" s="35">
        <f t="shared" si="2"/>
        <v>30</v>
      </c>
      <c r="D36" s="49" t="s">
        <v>65</v>
      </c>
      <c r="E36" s="49" t="s">
        <v>65</v>
      </c>
      <c r="F36" s="49" t="s">
        <v>65</v>
      </c>
      <c r="G36" s="49" t="s">
        <v>65</v>
      </c>
      <c r="H36" s="49" t="s">
        <v>65</v>
      </c>
      <c r="I36" s="49" t="s">
        <v>65</v>
      </c>
      <c r="J36" s="49" t="s">
        <v>65</v>
      </c>
      <c r="K36" s="49" t="s">
        <v>65</v>
      </c>
      <c r="L36" s="49" t="s">
        <v>65</v>
      </c>
      <c r="M36" s="49" t="s">
        <v>65</v>
      </c>
      <c r="N36" s="49" t="s">
        <v>65</v>
      </c>
      <c r="O36" s="49" t="s">
        <v>65</v>
      </c>
      <c r="P36" s="49" t="s">
        <v>65</v>
      </c>
      <c r="Q36" s="49" t="s">
        <v>65</v>
      </c>
      <c r="R36" s="49" t="s">
        <v>65</v>
      </c>
      <c r="S36" s="49" t="s">
        <v>65</v>
      </c>
      <c r="T36" s="49" t="s">
        <v>65</v>
      </c>
      <c r="U36" s="49" t="s">
        <v>65</v>
      </c>
      <c r="V36" s="49" t="s">
        <v>65</v>
      </c>
      <c r="W36" s="49" t="s">
        <v>65</v>
      </c>
      <c r="X36" s="49" t="s">
        <v>65</v>
      </c>
      <c r="Y36" s="49" t="s">
        <v>65</v>
      </c>
      <c r="Z36" s="49" t="s">
        <v>65</v>
      </c>
      <c r="AA36" s="49" t="s">
        <v>65</v>
      </c>
      <c r="AB36" s="49" t="s">
        <v>65</v>
      </c>
      <c r="AC36" s="49" t="s">
        <v>65</v>
      </c>
      <c r="AD36" s="49">
        <v>0</v>
      </c>
      <c r="AE36" s="49">
        <v>1</v>
      </c>
      <c r="AF36" s="49">
        <v>1</v>
      </c>
      <c r="AG36" s="49">
        <v>1</v>
      </c>
      <c r="AH36" s="49">
        <v>1</v>
      </c>
      <c r="AI36" s="49">
        <v>0</v>
      </c>
      <c r="AJ36" s="39" t="s">
        <v>186</v>
      </c>
      <c r="AL36" t="str">
        <f t="shared" ca="1" si="0"/>
        <v xml:space="preserve">    (U1)ALERT_REQ_P_OILPRE_BC_ON</v>
      </c>
      <c r="AR36" s="50" t="str">
        <f t="shared" si="3"/>
        <v xml:space="preserve">    (U4)0x0000001EU,                                                           /* 30 ON                                              */</v>
      </c>
      <c r="AS36" s="50" t="str">
        <f t="shared" si="4"/>
        <v xml:space="preserve">    (U4)0x0000003FU,                                                           /* 30 ON                                              */</v>
      </c>
      <c r="AT36" s="50" t="str">
        <f t="shared" ca="1" si="1"/>
        <v xml:space="preserve">    (U1)ALERT_REQ_P_OILPRE_BC_ON,                                              /* 30 ON                                              */</v>
      </c>
    </row>
    <row r="37" spans="2:46">
      <c r="B37" s="116"/>
      <c r="C37" s="35">
        <f t="shared" si="2"/>
        <v>31</v>
      </c>
      <c r="D37" s="49" t="s">
        <v>65</v>
      </c>
      <c r="E37" s="49" t="s">
        <v>65</v>
      </c>
      <c r="F37" s="49" t="s">
        <v>65</v>
      </c>
      <c r="G37" s="49" t="s">
        <v>65</v>
      </c>
      <c r="H37" s="49" t="s">
        <v>65</v>
      </c>
      <c r="I37" s="49" t="s">
        <v>65</v>
      </c>
      <c r="J37" s="49" t="s">
        <v>65</v>
      </c>
      <c r="K37" s="49" t="s">
        <v>65</v>
      </c>
      <c r="L37" s="49" t="s">
        <v>65</v>
      </c>
      <c r="M37" s="49" t="s">
        <v>65</v>
      </c>
      <c r="N37" s="49" t="s">
        <v>65</v>
      </c>
      <c r="O37" s="49" t="s">
        <v>65</v>
      </c>
      <c r="P37" s="49" t="s">
        <v>65</v>
      </c>
      <c r="Q37" s="49" t="s">
        <v>65</v>
      </c>
      <c r="R37" s="49" t="s">
        <v>65</v>
      </c>
      <c r="S37" s="49" t="s">
        <v>65</v>
      </c>
      <c r="T37" s="49" t="s">
        <v>65</v>
      </c>
      <c r="U37" s="49" t="s">
        <v>65</v>
      </c>
      <c r="V37" s="49" t="s">
        <v>65</v>
      </c>
      <c r="W37" s="49" t="s">
        <v>65</v>
      </c>
      <c r="X37" s="49" t="s">
        <v>65</v>
      </c>
      <c r="Y37" s="49" t="s">
        <v>65</v>
      </c>
      <c r="Z37" s="49" t="s">
        <v>65</v>
      </c>
      <c r="AA37" s="49" t="s">
        <v>65</v>
      </c>
      <c r="AB37" s="49" t="s">
        <v>65</v>
      </c>
      <c r="AC37" s="49" t="s">
        <v>65</v>
      </c>
      <c r="AD37" s="49">
        <v>0</v>
      </c>
      <c r="AE37" s="49">
        <v>1</v>
      </c>
      <c r="AF37" s="49">
        <v>1</v>
      </c>
      <c r="AG37" s="49">
        <v>1</v>
      </c>
      <c r="AH37" s="49">
        <v>1</v>
      </c>
      <c r="AI37" s="49">
        <v>1</v>
      </c>
      <c r="AJ37" s="39" t="s">
        <v>186</v>
      </c>
      <c r="AL37" t="str">
        <f t="shared" ca="1" si="0"/>
        <v xml:space="preserve">    (U1)ALERT_REQ_P_OILPRE_BC_ON</v>
      </c>
      <c r="AR37" s="50" t="str">
        <f t="shared" si="3"/>
        <v xml:space="preserve">    (U4)0x0000001FU,                                                           /* 31 ON                                              */</v>
      </c>
      <c r="AS37" s="50" t="str">
        <f t="shared" si="4"/>
        <v xml:space="preserve">    (U4)0x0000003FU,                                                           /* 31 ON                                              */</v>
      </c>
      <c r="AT37" s="50" t="str">
        <f t="shared" ca="1" si="1"/>
        <v xml:space="preserve">    (U1)ALERT_REQ_P_OILPRE_BC_ON,                                              /* 31 ON                                              */</v>
      </c>
    </row>
    <row r="38" spans="2:46">
      <c r="B38" s="116"/>
      <c r="C38" s="35">
        <f t="shared" si="2"/>
        <v>32</v>
      </c>
      <c r="D38" s="49" t="s">
        <v>65</v>
      </c>
      <c r="E38" s="49" t="s">
        <v>65</v>
      </c>
      <c r="F38" s="49" t="s">
        <v>65</v>
      </c>
      <c r="G38" s="49" t="s">
        <v>65</v>
      </c>
      <c r="H38" s="49" t="s">
        <v>65</v>
      </c>
      <c r="I38" s="49" t="s">
        <v>65</v>
      </c>
      <c r="J38" s="49" t="s">
        <v>65</v>
      </c>
      <c r="K38" s="49" t="s">
        <v>65</v>
      </c>
      <c r="L38" s="49" t="s">
        <v>65</v>
      </c>
      <c r="M38" s="49" t="s">
        <v>65</v>
      </c>
      <c r="N38" s="49" t="s">
        <v>65</v>
      </c>
      <c r="O38" s="49" t="s">
        <v>65</v>
      </c>
      <c r="P38" s="49" t="s">
        <v>65</v>
      </c>
      <c r="Q38" s="49" t="s">
        <v>65</v>
      </c>
      <c r="R38" s="49" t="s">
        <v>65</v>
      </c>
      <c r="S38" s="49" t="s">
        <v>65</v>
      </c>
      <c r="T38" s="49" t="s">
        <v>65</v>
      </c>
      <c r="U38" s="49" t="s">
        <v>65</v>
      </c>
      <c r="V38" s="49" t="s">
        <v>65</v>
      </c>
      <c r="W38" s="49" t="s">
        <v>65</v>
      </c>
      <c r="X38" s="49" t="s">
        <v>65</v>
      </c>
      <c r="Y38" s="49" t="s">
        <v>65</v>
      </c>
      <c r="Z38" s="49" t="s">
        <v>65</v>
      </c>
      <c r="AA38" s="49" t="s">
        <v>65</v>
      </c>
      <c r="AB38" s="49" t="s">
        <v>65</v>
      </c>
      <c r="AC38" s="49" t="s">
        <v>65</v>
      </c>
      <c r="AD38" s="49">
        <v>1</v>
      </c>
      <c r="AE38" s="49">
        <v>0</v>
      </c>
      <c r="AF38" s="49">
        <v>0</v>
      </c>
      <c r="AG38" s="49">
        <v>0</v>
      </c>
      <c r="AH38" s="49">
        <v>0</v>
      </c>
      <c r="AI38" s="49">
        <v>0</v>
      </c>
      <c r="AJ38" s="39" t="s">
        <v>30</v>
      </c>
      <c r="AL38" t="str">
        <f t="shared" si="0"/>
        <v xml:space="preserve">    (U1)ALERT_REQ_UNKNOWN</v>
      </c>
      <c r="AR38" s="50" t="str">
        <f t="shared" si="3"/>
        <v xml:space="preserve">    (U4)0x00000020U,                                                           /* 32 UNKNOWN                                         */</v>
      </c>
      <c r="AS38" s="50" t="str">
        <f t="shared" si="4"/>
        <v xml:space="preserve">    (U4)0x0000003FU,                                                           /* 32 UNKNOWN                                         */</v>
      </c>
      <c r="AT38" s="50" t="str">
        <f t="shared" si="1"/>
        <v xml:space="preserve">    (U1)ALERT_REQ_UNKNOWN,                                                     /* 32 UNKNOWN                                         */</v>
      </c>
    </row>
    <row r="39" spans="2:46">
      <c r="B39" s="116"/>
      <c r="C39" s="35">
        <f t="shared" si="2"/>
        <v>33</v>
      </c>
      <c r="D39" s="49" t="s">
        <v>65</v>
      </c>
      <c r="E39" s="49" t="s">
        <v>65</v>
      </c>
      <c r="F39" s="49" t="s">
        <v>65</v>
      </c>
      <c r="G39" s="49" t="s">
        <v>65</v>
      </c>
      <c r="H39" s="49" t="s">
        <v>65</v>
      </c>
      <c r="I39" s="49" t="s">
        <v>65</v>
      </c>
      <c r="J39" s="49" t="s">
        <v>65</v>
      </c>
      <c r="K39" s="49" t="s">
        <v>65</v>
      </c>
      <c r="L39" s="49" t="s">
        <v>65</v>
      </c>
      <c r="M39" s="49" t="s">
        <v>65</v>
      </c>
      <c r="N39" s="49" t="s">
        <v>65</v>
      </c>
      <c r="O39" s="49" t="s">
        <v>65</v>
      </c>
      <c r="P39" s="49" t="s">
        <v>65</v>
      </c>
      <c r="Q39" s="49" t="s">
        <v>65</v>
      </c>
      <c r="R39" s="49" t="s">
        <v>65</v>
      </c>
      <c r="S39" s="49" t="s">
        <v>65</v>
      </c>
      <c r="T39" s="49" t="s">
        <v>65</v>
      </c>
      <c r="U39" s="49" t="s">
        <v>65</v>
      </c>
      <c r="V39" s="49" t="s">
        <v>65</v>
      </c>
      <c r="W39" s="49" t="s">
        <v>65</v>
      </c>
      <c r="X39" s="49" t="s">
        <v>65</v>
      </c>
      <c r="Y39" s="49" t="s">
        <v>65</v>
      </c>
      <c r="Z39" s="49" t="s">
        <v>65</v>
      </c>
      <c r="AA39" s="49" t="s">
        <v>65</v>
      </c>
      <c r="AB39" s="49" t="s">
        <v>65</v>
      </c>
      <c r="AC39" s="49" t="s">
        <v>65</v>
      </c>
      <c r="AD39" s="49">
        <v>1</v>
      </c>
      <c r="AE39" s="49">
        <v>0</v>
      </c>
      <c r="AF39" s="49">
        <v>0</v>
      </c>
      <c r="AG39" s="49">
        <v>0</v>
      </c>
      <c r="AH39" s="49">
        <v>0</v>
      </c>
      <c r="AI39" s="49">
        <v>1</v>
      </c>
      <c r="AJ39" s="39" t="s">
        <v>30</v>
      </c>
      <c r="AL39" t="str">
        <f t="shared" si="0"/>
        <v xml:space="preserve">    (U1)ALERT_REQ_UNKNOWN</v>
      </c>
      <c r="AR39" s="50" t="str">
        <f t="shared" si="3"/>
        <v xml:space="preserve">    (U4)0x00000021U,                                                           /* 33 UNKNOWN                                         */</v>
      </c>
      <c r="AS39" s="50" t="str">
        <f t="shared" si="4"/>
        <v xml:space="preserve">    (U4)0x0000003FU,                                                           /* 33 UNKNOWN                                         */</v>
      </c>
      <c r="AT39" s="50" t="str">
        <f t="shared" si="1"/>
        <v xml:space="preserve">    (U1)ALERT_REQ_UNKNOWN,                                                     /* 33 UNKNOWN                                         */</v>
      </c>
    </row>
    <row r="40" spans="2:46">
      <c r="B40" s="116"/>
      <c r="C40" s="35">
        <f t="shared" si="2"/>
        <v>34</v>
      </c>
      <c r="D40" s="49" t="s">
        <v>65</v>
      </c>
      <c r="E40" s="49" t="s">
        <v>65</v>
      </c>
      <c r="F40" s="49" t="s">
        <v>65</v>
      </c>
      <c r="G40" s="49" t="s">
        <v>65</v>
      </c>
      <c r="H40" s="49" t="s">
        <v>65</v>
      </c>
      <c r="I40" s="49" t="s">
        <v>65</v>
      </c>
      <c r="J40" s="49" t="s">
        <v>65</v>
      </c>
      <c r="K40" s="49" t="s">
        <v>65</v>
      </c>
      <c r="L40" s="49" t="s">
        <v>65</v>
      </c>
      <c r="M40" s="49" t="s">
        <v>65</v>
      </c>
      <c r="N40" s="49" t="s">
        <v>65</v>
      </c>
      <c r="O40" s="49" t="s">
        <v>65</v>
      </c>
      <c r="P40" s="49" t="s">
        <v>65</v>
      </c>
      <c r="Q40" s="49" t="s">
        <v>65</v>
      </c>
      <c r="R40" s="49" t="s">
        <v>65</v>
      </c>
      <c r="S40" s="49" t="s">
        <v>65</v>
      </c>
      <c r="T40" s="49" t="s">
        <v>65</v>
      </c>
      <c r="U40" s="49" t="s">
        <v>65</v>
      </c>
      <c r="V40" s="49" t="s">
        <v>65</v>
      </c>
      <c r="W40" s="49" t="s">
        <v>65</v>
      </c>
      <c r="X40" s="49" t="s">
        <v>65</v>
      </c>
      <c r="Y40" s="49" t="s">
        <v>65</v>
      </c>
      <c r="Z40" s="49" t="s">
        <v>65</v>
      </c>
      <c r="AA40" s="49" t="s">
        <v>65</v>
      </c>
      <c r="AB40" s="49" t="s">
        <v>65</v>
      </c>
      <c r="AC40" s="49" t="s">
        <v>65</v>
      </c>
      <c r="AD40" s="49">
        <v>1</v>
      </c>
      <c r="AE40" s="49">
        <v>0</v>
      </c>
      <c r="AF40" s="49">
        <v>0</v>
      </c>
      <c r="AG40" s="49">
        <v>0</v>
      </c>
      <c r="AH40" s="49">
        <v>1</v>
      </c>
      <c r="AI40" s="49">
        <v>0</v>
      </c>
      <c r="AJ40" s="39" t="s">
        <v>30</v>
      </c>
      <c r="AL40" t="str">
        <f t="shared" si="0"/>
        <v xml:space="preserve">    (U1)ALERT_REQ_UNKNOWN</v>
      </c>
      <c r="AR40" s="50" t="str">
        <f t="shared" si="3"/>
        <v xml:space="preserve">    (U4)0x00000022U,                                                           /* 34 UNKNOWN                                         */</v>
      </c>
      <c r="AS40" s="50" t="str">
        <f t="shared" si="4"/>
        <v xml:space="preserve">    (U4)0x0000003FU,                                                           /* 34 UNKNOWN                                         */</v>
      </c>
      <c r="AT40" s="50" t="str">
        <f t="shared" si="1"/>
        <v xml:space="preserve">    (U1)ALERT_REQ_UNKNOWN,                                                     /* 34 UNKNOWN                                         */</v>
      </c>
    </row>
    <row r="41" spans="2:46">
      <c r="B41" s="116"/>
      <c r="C41" s="35">
        <f t="shared" si="2"/>
        <v>35</v>
      </c>
      <c r="D41" s="49" t="s">
        <v>65</v>
      </c>
      <c r="E41" s="49" t="s">
        <v>65</v>
      </c>
      <c r="F41" s="49" t="s">
        <v>65</v>
      </c>
      <c r="G41" s="49" t="s">
        <v>65</v>
      </c>
      <c r="H41" s="49" t="s">
        <v>65</v>
      </c>
      <c r="I41" s="49" t="s">
        <v>65</v>
      </c>
      <c r="J41" s="49" t="s">
        <v>65</v>
      </c>
      <c r="K41" s="49" t="s">
        <v>65</v>
      </c>
      <c r="L41" s="49" t="s">
        <v>65</v>
      </c>
      <c r="M41" s="49" t="s">
        <v>65</v>
      </c>
      <c r="N41" s="49" t="s">
        <v>65</v>
      </c>
      <c r="O41" s="49" t="s">
        <v>65</v>
      </c>
      <c r="P41" s="49" t="s">
        <v>65</v>
      </c>
      <c r="Q41" s="49" t="s">
        <v>65</v>
      </c>
      <c r="R41" s="49" t="s">
        <v>65</v>
      </c>
      <c r="S41" s="49" t="s">
        <v>65</v>
      </c>
      <c r="T41" s="49" t="s">
        <v>65</v>
      </c>
      <c r="U41" s="49" t="s">
        <v>65</v>
      </c>
      <c r="V41" s="49" t="s">
        <v>65</v>
      </c>
      <c r="W41" s="49" t="s">
        <v>65</v>
      </c>
      <c r="X41" s="49" t="s">
        <v>65</v>
      </c>
      <c r="Y41" s="49" t="s">
        <v>65</v>
      </c>
      <c r="Z41" s="49" t="s">
        <v>65</v>
      </c>
      <c r="AA41" s="49" t="s">
        <v>65</v>
      </c>
      <c r="AB41" s="49" t="s">
        <v>65</v>
      </c>
      <c r="AC41" s="49" t="s">
        <v>65</v>
      </c>
      <c r="AD41" s="49">
        <v>1</v>
      </c>
      <c r="AE41" s="49">
        <v>0</v>
      </c>
      <c r="AF41" s="49">
        <v>0</v>
      </c>
      <c r="AG41" s="49">
        <v>0</v>
      </c>
      <c r="AH41" s="49">
        <v>1</v>
      </c>
      <c r="AI41" s="49">
        <v>1</v>
      </c>
      <c r="AJ41" s="39" t="s">
        <v>30</v>
      </c>
      <c r="AL41" t="str">
        <f t="shared" si="0"/>
        <v xml:space="preserve">    (U1)ALERT_REQ_UNKNOWN</v>
      </c>
      <c r="AR41" s="50" t="str">
        <f t="shared" si="3"/>
        <v xml:space="preserve">    (U4)0x00000023U,                                                           /* 35 UNKNOWN                                         */</v>
      </c>
      <c r="AS41" s="50" t="str">
        <f t="shared" si="4"/>
        <v xml:space="preserve">    (U4)0x0000003FU,                                                           /* 35 UNKNOWN                                         */</v>
      </c>
      <c r="AT41" s="50" t="str">
        <f t="shared" si="1"/>
        <v xml:space="preserve">    (U1)ALERT_REQ_UNKNOWN,                                                     /* 35 UNKNOWN                                         */</v>
      </c>
    </row>
    <row r="42" spans="2:46">
      <c r="B42" s="116"/>
      <c r="C42" s="35">
        <f t="shared" si="2"/>
        <v>36</v>
      </c>
      <c r="D42" s="49" t="s">
        <v>65</v>
      </c>
      <c r="E42" s="49" t="s">
        <v>65</v>
      </c>
      <c r="F42" s="49" t="s">
        <v>65</v>
      </c>
      <c r="G42" s="49" t="s">
        <v>65</v>
      </c>
      <c r="H42" s="49" t="s">
        <v>65</v>
      </c>
      <c r="I42" s="49" t="s">
        <v>65</v>
      </c>
      <c r="J42" s="49" t="s">
        <v>65</v>
      </c>
      <c r="K42" s="49" t="s">
        <v>65</v>
      </c>
      <c r="L42" s="49" t="s">
        <v>65</v>
      </c>
      <c r="M42" s="49" t="s">
        <v>65</v>
      </c>
      <c r="N42" s="49" t="s">
        <v>65</v>
      </c>
      <c r="O42" s="49" t="s">
        <v>65</v>
      </c>
      <c r="P42" s="49" t="s">
        <v>65</v>
      </c>
      <c r="Q42" s="49" t="s">
        <v>65</v>
      </c>
      <c r="R42" s="49" t="s">
        <v>65</v>
      </c>
      <c r="S42" s="49" t="s">
        <v>65</v>
      </c>
      <c r="T42" s="49" t="s">
        <v>65</v>
      </c>
      <c r="U42" s="49" t="s">
        <v>65</v>
      </c>
      <c r="V42" s="49" t="s">
        <v>65</v>
      </c>
      <c r="W42" s="49" t="s">
        <v>65</v>
      </c>
      <c r="X42" s="49" t="s">
        <v>65</v>
      </c>
      <c r="Y42" s="49" t="s">
        <v>65</v>
      </c>
      <c r="Z42" s="49" t="s">
        <v>65</v>
      </c>
      <c r="AA42" s="49" t="s">
        <v>65</v>
      </c>
      <c r="AB42" s="49" t="s">
        <v>65</v>
      </c>
      <c r="AC42" s="49" t="s">
        <v>65</v>
      </c>
      <c r="AD42" s="49">
        <v>1</v>
      </c>
      <c r="AE42" s="49">
        <v>0</v>
      </c>
      <c r="AF42" s="49">
        <v>0</v>
      </c>
      <c r="AG42" s="49">
        <v>1</v>
      </c>
      <c r="AH42" s="49">
        <v>0</v>
      </c>
      <c r="AI42" s="49">
        <v>0</v>
      </c>
      <c r="AJ42" s="39" t="s">
        <v>30</v>
      </c>
      <c r="AL42" t="str">
        <f t="shared" si="0"/>
        <v xml:space="preserve">    (U1)ALERT_REQ_UNKNOWN</v>
      </c>
      <c r="AR42" s="50" t="str">
        <f t="shared" si="3"/>
        <v xml:space="preserve">    (U4)0x00000024U,                                                           /* 36 UNKNOWN                                         */</v>
      </c>
      <c r="AS42" s="50" t="str">
        <f t="shared" si="4"/>
        <v xml:space="preserve">    (U4)0x0000003FU,                                                           /* 36 UNKNOWN                                         */</v>
      </c>
      <c r="AT42" s="50" t="str">
        <f t="shared" si="1"/>
        <v xml:space="preserve">    (U1)ALERT_REQ_UNKNOWN,                                                     /* 36 UNKNOWN                                         */</v>
      </c>
    </row>
    <row r="43" spans="2:46">
      <c r="B43" s="116"/>
      <c r="C43" s="35">
        <f t="shared" si="2"/>
        <v>37</v>
      </c>
      <c r="D43" s="49" t="s">
        <v>65</v>
      </c>
      <c r="E43" s="49" t="s">
        <v>65</v>
      </c>
      <c r="F43" s="49" t="s">
        <v>65</v>
      </c>
      <c r="G43" s="49" t="s">
        <v>65</v>
      </c>
      <c r="H43" s="49" t="s">
        <v>65</v>
      </c>
      <c r="I43" s="49" t="s">
        <v>65</v>
      </c>
      <c r="J43" s="49" t="s">
        <v>65</v>
      </c>
      <c r="K43" s="49" t="s">
        <v>65</v>
      </c>
      <c r="L43" s="49" t="s">
        <v>65</v>
      </c>
      <c r="M43" s="49" t="s">
        <v>65</v>
      </c>
      <c r="N43" s="49" t="s">
        <v>65</v>
      </c>
      <c r="O43" s="49" t="s">
        <v>65</v>
      </c>
      <c r="P43" s="49" t="s">
        <v>65</v>
      </c>
      <c r="Q43" s="49" t="s">
        <v>65</v>
      </c>
      <c r="R43" s="49" t="s">
        <v>65</v>
      </c>
      <c r="S43" s="49" t="s">
        <v>65</v>
      </c>
      <c r="T43" s="49" t="s">
        <v>65</v>
      </c>
      <c r="U43" s="49" t="s">
        <v>65</v>
      </c>
      <c r="V43" s="49" t="s">
        <v>65</v>
      </c>
      <c r="W43" s="49" t="s">
        <v>65</v>
      </c>
      <c r="X43" s="49" t="s">
        <v>65</v>
      </c>
      <c r="Y43" s="49" t="s">
        <v>65</v>
      </c>
      <c r="Z43" s="49" t="s">
        <v>65</v>
      </c>
      <c r="AA43" s="49" t="s">
        <v>65</v>
      </c>
      <c r="AB43" s="49" t="s">
        <v>65</v>
      </c>
      <c r="AC43" s="49" t="s">
        <v>65</v>
      </c>
      <c r="AD43" s="49">
        <v>1</v>
      </c>
      <c r="AE43" s="49">
        <v>0</v>
      </c>
      <c r="AF43" s="49">
        <v>0</v>
      </c>
      <c r="AG43" s="49">
        <v>1</v>
      </c>
      <c r="AH43" s="49">
        <v>0</v>
      </c>
      <c r="AI43" s="49">
        <v>1</v>
      </c>
      <c r="AJ43" s="39" t="s">
        <v>30</v>
      </c>
      <c r="AL43" t="str">
        <f t="shared" si="0"/>
        <v xml:space="preserve">    (U1)ALERT_REQ_UNKNOWN</v>
      </c>
      <c r="AR43" s="50" t="str">
        <f t="shared" si="3"/>
        <v xml:space="preserve">    (U4)0x00000025U,                                                           /* 37 UNKNOWN                                         */</v>
      </c>
      <c r="AS43" s="50" t="str">
        <f t="shared" si="4"/>
        <v xml:space="preserve">    (U4)0x0000003FU,                                                           /* 37 UNKNOWN                                         */</v>
      </c>
      <c r="AT43" s="50" t="str">
        <f t="shared" si="1"/>
        <v xml:space="preserve">    (U1)ALERT_REQ_UNKNOWN,                                                     /* 37 UNKNOWN                                         */</v>
      </c>
    </row>
    <row r="44" spans="2:46">
      <c r="B44" s="116"/>
      <c r="C44" s="35">
        <f t="shared" si="2"/>
        <v>38</v>
      </c>
      <c r="D44" s="49" t="s">
        <v>65</v>
      </c>
      <c r="E44" s="49" t="s">
        <v>65</v>
      </c>
      <c r="F44" s="49" t="s">
        <v>65</v>
      </c>
      <c r="G44" s="49" t="s">
        <v>65</v>
      </c>
      <c r="H44" s="49" t="s">
        <v>65</v>
      </c>
      <c r="I44" s="49" t="s">
        <v>65</v>
      </c>
      <c r="J44" s="49" t="s">
        <v>65</v>
      </c>
      <c r="K44" s="49" t="s">
        <v>65</v>
      </c>
      <c r="L44" s="49" t="s">
        <v>65</v>
      </c>
      <c r="M44" s="49" t="s">
        <v>65</v>
      </c>
      <c r="N44" s="49" t="s">
        <v>65</v>
      </c>
      <c r="O44" s="49" t="s">
        <v>65</v>
      </c>
      <c r="P44" s="49" t="s">
        <v>65</v>
      </c>
      <c r="Q44" s="49" t="s">
        <v>65</v>
      </c>
      <c r="R44" s="49" t="s">
        <v>65</v>
      </c>
      <c r="S44" s="49" t="s">
        <v>65</v>
      </c>
      <c r="T44" s="49" t="s">
        <v>65</v>
      </c>
      <c r="U44" s="49" t="s">
        <v>65</v>
      </c>
      <c r="V44" s="49" t="s">
        <v>65</v>
      </c>
      <c r="W44" s="49" t="s">
        <v>65</v>
      </c>
      <c r="X44" s="49" t="s">
        <v>65</v>
      </c>
      <c r="Y44" s="49" t="s">
        <v>65</v>
      </c>
      <c r="Z44" s="49" t="s">
        <v>65</v>
      </c>
      <c r="AA44" s="49" t="s">
        <v>65</v>
      </c>
      <c r="AB44" s="49" t="s">
        <v>65</v>
      </c>
      <c r="AC44" s="49" t="s">
        <v>65</v>
      </c>
      <c r="AD44" s="49">
        <v>1</v>
      </c>
      <c r="AE44" s="49">
        <v>0</v>
      </c>
      <c r="AF44" s="49">
        <v>0</v>
      </c>
      <c r="AG44" s="49">
        <v>1</v>
      </c>
      <c r="AH44" s="49">
        <v>1</v>
      </c>
      <c r="AI44" s="49">
        <v>0</v>
      </c>
      <c r="AJ44" s="39" t="s">
        <v>30</v>
      </c>
      <c r="AL44" t="str">
        <f t="shared" si="0"/>
        <v xml:space="preserve">    (U1)ALERT_REQ_UNKNOWN</v>
      </c>
      <c r="AR44" s="50" t="str">
        <f t="shared" si="3"/>
        <v xml:space="preserve">    (U4)0x00000026U,                                                           /* 38 UNKNOWN                                         */</v>
      </c>
      <c r="AS44" s="50" t="str">
        <f t="shared" si="4"/>
        <v xml:space="preserve">    (U4)0x0000003FU,                                                           /* 38 UNKNOWN                                         */</v>
      </c>
      <c r="AT44" s="50" t="str">
        <f t="shared" si="1"/>
        <v xml:space="preserve">    (U1)ALERT_REQ_UNKNOWN,                                                     /* 38 UNKNOWN                                         */</v>
      </c>
    </row>
    <row r="45" spans="2:46">
      <c r="B45" s="116"/>
      <c r="C45" s="35">
        <f t="shared" si="2"/>
        <v>39</v>
      </c>
      <c r="D45" s="49" t="s">
        <v>65</v>
      </c>
      <c r="E45" s="49" t="s">
        <v>65</v>
      </c>
      <c r="F45" s="49" t="s">
        <v>65</v>
      </c>
      <c r="G45" s="49" t="s">
        <v>65</v>
      </c>
      <c r="H45" s="49" t="s">
        <v>65</v>
      </c>
      <c r="I45" s="49" t="s">
        <v>65</v>
      </c>
      <c r="J45" s="49" t="s">
        <v>65</v>
      </c>
      <c r="K45" s="49" t="s">
        <v>65</v>
      </c>
      <c r="L45" s="49" t="s">
        <v>65</v>
      </c>
      <c r="M45" s="49" t="s">
        <v>65</v>
      </c>
      <c r="N45" s="49" t="s">
        <v>65</v>
      </c>
      <c r="O45" s="49" t="s">
        <v>65</v>
      </c>
      <c r="P45" s="49" t="s">
        <v>65</v>
      </c>
      <c r="Q45" s="49" t="s">
        <v>65</v>
      </c>
      <c r="R45" s="49" t="s">
        <v>65</v>
      </c>
      <c r="S45" s="49" t="s">
        <v>65</v>
      </c>
      <c r="T45" s="49" t="s">
        <v>65</v>
      </c>
      <c r="U45" s="49" t="s">
        <v>65</v>
      </c>
      <c r="V45" s="49" t="s">
        <v>65</v>
      </c>
      <c r="W45" s="49" t="s">
        <v>65</v>
      </c>
      <c r="X45" s="49" t="s">
        <v>65</v>
      </c>
      <c r="Y45" s="49" t="s">
        <v>65</v>
      </c>
      <c r="Z45" s="49" t="s">
        <v>65</v>
      </c>
      <c r="AA45" s="49" t="s">
        <v>65</v>
      </c>
      <c r="AB45" s="49" t="s">
        <v>65</v>
      </c>
      <c r="AC45" s="49" t="s">
        <v>65</v>
      </c>
      <c r="AD45" s="49">
        <v>1</v>
      </c>
      <c r="AE45" s="49">
        <v>0</v>
      </c>
      <c r="AF45" s="49">
        <v>0</v>
      </c>
      <c r="AG45" s="49">
        <v>1</v>
      </c>
      <c r="AH45" s="49">
        <v>1</v>
      </c>
      <c r="AI45" s="49">
        <v>1</v>
      </c>
      <c r="AJ45" s="39" t="s">
        <v>30</v>
      </c>
      <c r="AL45" t="str">
        <f t="shared" si="0"/>
        <v xml:space="preserve">    (U1)ALERT_REQ_UNKNOWN</v>
      </c>
      <c r="AR45" s="50" t="str">
        <f t="shared" si="3"/>
        <v xml:space="preserve">    (U4)0x00000027U,                                                           /* 39 UNKNOWN                                         */</v>
      </c>
      <c r="AS45" s="50" t="str">
        <f t="shared" si="4"/>
        <v xml:space="preserve">    (U4)0x0000003FU,                                                           /* 39 UNKNOWN                                         */</v>
      </c>
      <c r="AT45" s="50" t="str">
        <f t="shared" si="1"/>
        <v xml:space="preserve">    (U1)ALERT_REQ_UNKNOWN,                                                     /* 39 UNKNOWN                                         */</v>
      </c>
    </row>
    <row r="46" spans="2:46">
      <c r="B46" s="116"/>
      <c r="C46" s="35">
        <f t="shared" si="2"/>
        <v>40</v>
      </c>
      <c r="D46" s="49" t="s">
        <v>65</v>
      </c>
      <c r="E46" s="49" t="s">
        <v>65</v>
      </c>
      <c r="F46" s="49" t="s">
        <v>65</v>
      </c>
      <c r="G46" s="49" t="s">
        <v>65</v>
      </c>
      <c r="H46" s="49" t="s">
        <v>65</v>
      </c>
      <c r="I46" s="49" t="s">
        <v>65</v>
      </c>
      <c r="J46" s="49" t="s">
        <v>65</v>
      </c>
      <c r="K46" s="49" t="s">
        <v>65</v>
      </c>
      <c r="L46" s="49" t="s">
        <v>65</v>
      </c>
      <c r="M46" s="49" t="s">
        <v>65</v>
      </c>
      <c r="N46" s="49" t="s">
        <v>65</v>
      </c>
      <c r="O46" s="49" t="s">
        <v>65</v>
      </c>
      <c r="P46" s="49" t="s">
        <v>65</v>
      </c>
      <c r="Q46" s="49" t="s">
        <v>65</v>
      </c>
      <c r="R46" s="49" t="s">
        <v>65</v>
      </c>
      <c r="S46" s="49" t="s">
        <v>65</v>
      </c>
      <c r="T46" s="49" t="s">
        <v>65</v>
      </c>
      <c r="U46" s="49" t="s">
        <v>65</v>
      </c>
      <c r="V46" s="49" t="s">
        <v>65</v>
      </c>
      <c r="W46" s="49" t="s">
        <v>65</v>
      </c>
      <c r="X46" s="49" t="s">
        <v>65</v>
      </c>
      <c r="Y46" s="49" t="s">
        <v>65</v>
      </c>
      <c r="Z46" s="49" t="s">
        <v>65</v>
      </c>
      <c r="AA46" s="49" t="s">
        <v>65</v>
      </c>
      <c r="AB46" s="49" t="s">
        <v>65</v>
      </c>
      <c r="AC46" s="49" t="s">
        <v>65</v>
      </c>
      <c r="AD46" s="49">
        <v>1</v>
      </c>
      <c r="AE46" s="49">
        <v>0</v>
      </c>
      <c r="AF46" s="49">
        <v>1</v>
      </c>
      <c r="AG46" s="49">
        <v>0</v>
      </c>
      <c r="AH46" s="49">
        <v>0</v>
      </c>
      <c r="AI46" s="49">
        <v>0</v>
      </c>
      <c r="AJ46" s="39" t="s">
        <v>30</v>
      </c>
      <c r="AL46" t="str">
        <f t="shared" si="0"/>
        <v xml:space="preserve">    (U1)ALERT_REQ_UNKNOWN</v>
      </c>
      <c r="AR46" s="50" t="str">
        <f t="shared" si="3"/>
        <v xml:space="preserve">    (U4)0x00000028U,                                                           /* 40 UNKNOWN                                         */</v>
      </c>
      <c r="AS46" s="50" t="str">
        <f t="shared" si="4"/>
        <v xml:space="preserve">    (U4)0x0000003FU,                                                           /* 40 UNKNOWN                                         */</v>
      </c>
      <c r="AT46" s="50" t="str">
        <f t="shared" si="1"/>
        <v xml:space="preserve">    (U1)ALERT_REQ_UNKNOWN,                                                     /* 40 UNKNOWN                                         */</v>
      </c>
    </row>
    <row r="47" spans="2:46">
      <c r="B47" s="116"/>
      <c r="C47" s="35">
        <f t="shared" si="2"/>
        <v>41</v>
      </c>
      <c r="D47" s="49" t="s">
        <v>65</v>
      </c>
      <c r="E47" s="49" t="s">
        <v>65</v>
      </c>
      <c r="F47" s="49" t="s">
        <v>65</v>
      </c>
      <c r="G47" s="49" t="s">
        <v>65</v>
      </c>
      <c r="H47" s="49" t="s">
        <v>65</v>
      </c>
      <c r="I47" s="49" t="s">
        <v>65</v>
      </c>
      <c r="J47" s="49" t="s">
        <v>65</v>
      </c>
      <c r="K47" s="49" t="s">
        <v>65</v>
      </c>
      <c r="L47" s="49" t="s">
        <v>65</v>
      </c>
      <c r="M47" s="49" t="s">
        <v>65</v>
      </c>
      <c r="N47" s="49" t="s">
        <v>65</v>
      </c>
      <c r="O47" s="49" t="s">
        <v>65</v>
      </c>
      <c r="P47" s="49" t="s">
        <v>65</v>
      </c>
      <c r="Q47" s="49" t="s">
        <v>65</v>
      </c>
      <c r="R47" s="49" t="s">
        <v>65</v>
      </c>
      <c r="S47" s="49" t="s">
        <v>65</v>
      </c>
      <c r="T47" s="49" t="s">
        <v>65</v>
      </c>
      <c r="U47" s="49" t="s">
        <v>65</v>
      </c>
      <c r="V47" s="49" t="s">
        <v>65</v>
      </c>
      <c r="W47" s="49" t="s">
        <v>65</v>
      </c>
      <c r="X47" s="49" t="s">
        <v>65</v>
      </c>
      <c r="Y47" s="49" t="s">
        <v>65</v>
      </c>
      <c r="Z47" s="49" t="s">
        <v>65</v>
      </c>
      <c r="AA47" s="49" t="s">
        <v>65</v>
      </c>
      <c r="AB47" s="49" t="s">
        <v>65</v>
      </c>
      <c r="AC47" s="49" t="s">
        <v>65</v>
      </c>
      <c r="AD47" s="49">
        <v>1</v>
      </c>
      <c r="AE47" s="49">
        <v>0</v>
      </c>
      <c r="AF47" s="49">
        <v>1</v>
      </c>
      <c r="AG47" s="49">
        <v>0</v>
      </c>
      <c r="AH47" s="49">
        <v>0</v>
      </c>
      <c r="AI47" s="49">
        <v>1</v>
      </c>
      <c r="AJ47" s="39" t="s">
        <v>30</v>
      </c>
      <c r="AL47" t="str">
        <f t="shared" si="0"/>
        <v xml:space="preserve">    (U1)ALERT_REQ_UNKNOWN</v>
      </c>
      <c r="AR47" s="50" t="str">
        <f t="shared" si="3"/>
        <v xml:space="preserve">    (U4)0x00000029U,                                                           /* 41 UNKNOWN                                         */</v>
      </c>
      <c r="AS47" s="50" t="str">
        <f t="shared" si="4"/>
        <v xml:space="preserve">    (U4)0x0000003FU,                                                           /* 41 UNKNOWN                                         */</v>
      </c>
      <c r="AT47" s="50" t="str">
        <f t="shared" si="1"/>
        <v xml:space="preserve">    (U1)ALERT_REQ_UNKNOWN,                                                     /* 41 UNKNOWN                                         */</v>
      </c>
    </row>
    <row r="48" spans="2:46">
      <c r="B48" s="116"/>
      <c r="C48" s="35">
        <f t="shared" si="2"/>
        <v>42</v>
      </c>
      <c r="D48" s="49" t="s">
        <v>65</v>
      </c>
      <c r="E48" s="49" t="s">
        <v>65</v>
      </c>
      <c r="F48" s="49" t="s">
        <v>65</v>
      </c>
      <c r="G48" s="49" t="s">
        <v>65</v>
      </c>
      <c r="H48" s="49" t="s">
        <v>65</v>
      </c>
      <c r="I48" s="49" t="s">
        <v>65</v>
      </c>
      <c r="J48" s="49" t="s">
        <v>65</v>
      </c>
      <c r="K48" s="49" t="s">
        <v>65</v>
      </c>
      <c r="L48" s="49" t="s">
        <v>65</v>
      </c>
      <c r="M48" s="49" t="s">
        <v>65</v>
      </c>
      <c r="N48" s="49" t="s">
        <v>65</v>
      </c>
      <c r="O48" s="49" t="s">
        <v>65</v>
      </c>
      <c r="P48" s="49" t="s">
        <v>65</v>
      </c>
      <c r="Q48" s="49" t="s">
        <v>65</v>
      </c>
      <c r="R48" s="49" t="s">
        <v>65</v>
      </c>
      <c r="S48" s="49" t="s">
        <v>65</v>
      </c>
      <c r="T48" s="49" t="s">
        <v>65</v>
      </c>
      <c r="U48" s="49" t="s">
        <v>65</v>
      </c>
      <c r="V48" s="49" t="s">
        <v>65</v>
      </c>
      <c r="W48" s="49" t="s">
        <v>65</v>
      </c>
      <c r="X48" s="49" t="s">
        <v>65</v>
      </c>
      <c r="Y48" s="49" t="s">
        <v>65</v>
      </c>
      <c r="Z48" s="49" t="s">
        <v>65</v>
      </c>
      <c r="AA48" s="49" t="s">
        <v>65</v>
      </c>
      <c r="AB48" s="49" t="s">
        <v>65</v>
      </c>
      <c r="AC48" s="49" t="s">
        <v>65</v>
      </c>
      <c r="AD48" s="49">
        <v>1</v>
      </c>
      <c r="AE48" s="49">
        <v>0</v>
      </c>
      <c r="AF48" s="49">
        <v>1</v>
      </c>
      <c r="AG48" s="49">
        <v>0</v>
      </c>
      <c r="AH48" s="49">
        <v>1</v>
      </c>
      <c r="AI48" s="49">
        <v>0</v>
      </c>
      <c r="AJ48" s="39" t="s">
        <v>186</v>
      </c>
      <c r="AL48" t="str">
        <f t="shared" ca="1" si="0"/>
        <v xml:space="preserve">    (U1)ALERT_REQ_P_OILPRE_BC_ON</v>
      </c>
      <c r="AR48" s="50" t="str">
        <f t="shared" si="3"/>
        <v xml:space="preserve">    (U4)0x0000002AU,                                                           /* 42 ON                                              */</v>
      </c>
      <c r="AS48" s="50" t="str">
        <f t="shared" si="4"/>
        <v xml:space="preserve">    (U4)0x0000003FU,                                                           /* 42 ON                                              */</v>
      </c>
      <c r="AT48" s="50" t="str">
        <f t="shared" ca="1" si="1"/>
        <v xml:space="preserve">    (U1)ALERT_REQ_P_OILPRE_BC_ON,                                              /* 42 ON                                              */</v>
      </c>
    </row>
    <row r="49" spans="2:46">
      <c r="B49" s="116"/>
      <c r="C49" s="35">
        <f t="shared" si="2"/>
        <v>43</v>
      </c>
      <c r="D49" s="49" t="s">
        <v>65</v>
      </c>
      <c r="E49" s="49" t="s">
        <v>65</v>
      </c>
      <c r="F49" s="49" t="s">
        <v>65</v>
      </c>
      <c r="G49" s="49" t="s">
        <v>65</v>
      </c>
      <c r="H49" s="49" t="s">
        <v>65</v>
      </c>
      <c r="I49" s="49" t="s">
        <v>65</v>
      </c>
      <c r="J49" s="49" t="s">
        <v>65</v>
      </c>
      <c r="K49" s="49" t="s">
        <v>65</v>
      </c>
      <c r="L49" s="49" t="s">
        <v>65</v>
      </c>
      <c r="M49" s="49" t="s">
        <v>65</v>
      </c>
      <c r="N49" s="49" t="s">
        <v>65</v>
      </c>
      <c r="O49" s="49" t="s">
        <v>65</v>
      </c>
      <c r="P49" s="49" t="s">
        <v>65</v>
      </c>
      <c r="Q49" s="49" t="s">
        <v>65</v>
      </c>
      <c r="R49" s="49" t="s">
        <v>65</v>
      </c>
      <c r="S49" s="49" t="s">
        <v>65</v>
      </c>
      <c r="T49" s="49" t="s">
        <v>65</v>
      </c>
      <c r="U49" s="49" t="s">
        <v>65</v>
      </c>
      <c r="V49" s="49" t="s">
        <v>65</v>
      </c>
      <c r="W49" s="49" t="s">
        <v>65</v>
      </c>
      <c r="X49" s="49" t="s">
        <v>65</v>
      </c>
      <c r="Y49" s="49" t="s">
        <v>65</v>
      </c>
      <c r="Z49" s="49" t="s">
        <v>65</v>
      </c>
      <c r="AA49" s="49" t="s">
        <v>65</v>
      </c>
      <c r="AB49" s="49" t="s">
        <v>65</v>
      </c>
      <c r="AC49" s="49" t="s">
        <v>65</v>
      </c>
      <c r="AD49" s="49">
        <v>1</v>
      </c>
      <c r="AE49" s="49">
        <v>0</v>
      </c>
      <c r="AF49" s="49">
        <v>1</v>
      </c>
      <c r="AG49" s="49">
        <v>0</v>
      </c>
      <c r="AH49" s="49">
        <v>1</v>
      </c>
      <c r="AI49" s="49">
        <v>1</v>
      </c>
      <c r="AJ49" s="39" t="s">
        <v>30</v>
      </c>
      <c r="AL49" t="str">
        <f t="shared" si="0"/>
        <v xml:space="preserve">    (U1)ALERT_REQ_UNKNOWN</v>
      </c>
      <c r="AR49" s="50" t="str">
        <f t="shared" si="3"/>
        <v xml:space="preserve">    (U4)0x0000002BU,                                                           /* 43 UNKNOWN                                         */</v>
      </c>
      <c r="AS49" s="50" t="str">
        <f t="shared" si="4"/>
        <v xml:space="preserve">    (U4)0x0000003FU,                                                           /* 43 UNKNOWN                                         */</v>
      </c>
      <c r="AT49" s="50" t="str">
        <f t="shared" si="1"/>
        <v xml:space="preserve">    (U1)ALERT_REQ_UNKNOWN,                                                     /* 43 UNKNOWN                                         */</v>
      </c>
    </row>
    <row r="50" spans="2:46">
      <c r="B50" s="116"/>
      <c r="C50" s="35">
        <f t="shared" si="2"/>
        <v>44</v>
      </c>
      <c r="D50" s="49" t="s">
        <v>65</v>
      </c>
      <c r="E50" s="49" t="s">
        <v>65</v>
      </c>
      <c r="F50" s="49" t="s">
        <v>65</v>
      </c>
      <c r="G50" s="49" t="s">
        <v>65</v>
      </c>
      <c r="H50" s="49" t="s">
        <v>65</v>
      </c>
      <c r="I50" s="49" t="s">
        <v>65</v>
      </c>
      <c r="J50" s="49" t="s">
        <v>65</v>
      </c>
      <c r="K50" s="49" t="s">
        <v>65</v>
      </c>
      <c r="L50" s="49" t="s">
        <v>65</v>
      </c>
      <c r="M50" s="49" t="s">
        <v>65</v>
      </c>
      <c r="N50" s="49" t="s">
        <v>65</v>
      </c>
      <c r="O50" s="49" t="s">
        <v>65</v>
      </c>
      <c r="P50" s="49" t="s">
        <v>65</v>
      </c>
      <c r="Q50" s="49" t="s">
        <v>65</v>
      </c>
      <c r="R50" s="49" t="s">
        <v>65</v>
      </c>
      <c r="S50" s="49" t="s">
        <v>65</v>
      </c>
      <c r="T50" s="49" t="s">
        <v>65</v>
      </c>
      <c r="U50" s="49" t="s">
        <v>65</v>
      </c>
      <c r="V50" s="49" t="s">
        <v>65</v>
      </c>
      <c r="W50" s="49" t="s">
        <v>65</v>
      </c>
      <c r="X50" s="49" t="s">
        <v>65</v>
      </c>
      <c r="Y50" s="49" t="s">
        <v>65</v>
      </c>
      <c r="Z50" s="49" t="s">
        <v>65</v>
      </c>
      <c r="AA50" s="49" t="s">
        <v>65</v>
      </c>
      <c r="AB50" s="49" t="s">
        <v>65</v>
      </c>
      <c r="AC50" s="49" t="s">
        <v>65</v>
      </c>
      <c r="AD50" s="49">
        <v>1</v>
      </c>
      <c r="AE50" s="49">
        <v>0</v>
      </c>
      <c r="AF50" s="49">
        <v>1</v>
      </c>
      <c r="AG50" s="49">
        <v>1</v>
      </c>
      <c r="AH50" s="49">
        <v>0</v>
      </c>
      <c r="AI50" s="49">
        <v>0</v>
      </c>
      <c r="AJ50" s="39" t="s">
        <v>30</v>
      </c>
      <c r="AL50" t="str">
        <f t="shared" si="0"/>
        <v xml:space="preserve">    (U1)ALERT_REQ_UNKNOWN</v>
      </c>
      <c r="AR50" s="50" t="str">
        <f t="shared" si="3"/>
        <v xml:space="preserve">    (U4)0x0000002CU,                                                           /* 44 UNKNOWN                                         */</v>
      </c>
      <c r="AS50" s="50" t="str">
        <f t="shared" si="4"/>
        <v xml:space="preserve">    (U4)0x0000003FU,                                                           /* 44 UNKNOWN                                         */</v>
      </c>
      <c r="AT50" s="50" t="str">
        <f t="shared" si="1"/>
        <v xml:space="preserve">    (U1)ALERT_REQ_UNKNOWN,                                                     /* 44 UNKNOWN                                         */</v>
      </c>
    </row>
    <row r="51" spans="2:46">
      <c r="B51" s="116"/>
      <c r="C51" s="35">
        <f t="shared" si="2"/>
        <v>45</v>
      </c>
      <c r="D51" s="49" t="s">
        <v>65</v>
      </c>
      <c r="E51" s="49" t="s">
        <v>65</v>
      </c>
      <c r="F51" s="49" t="s">
        <v>65</v>
      </c>
      <c r="G51" s="49" t="s">
        <v>65</v>
      </c>
      <c r="H51" s="49" t="s">
        <v>65</v>
      </c>
      <c r="I51" s="49" t="s">
        <v>65</v>
      </c>
      <c r="J51" s="49" t="s">
        <v>65</v>
      </c>
      <c r="K51" s="49" t="s">
        <v>65</v>
      </c>
      <c r="L51" s="49" t="s">
        <v>65</v>
      </c>
      <c r="M51" s="49" t="s">
        <v>65</v>
      </c>
      <c r="N51" s="49" t="s">
        <v>65</v>
      </c>
      <c r="O51" s="49" t="s">
        <v>65</v>
      </c>
      <c r="P51" s="49" t="s">
        <v>65</v>
      </c>
      <c r="Q51" s="49" t="s">
        <v>65</v>
      </c>
      <c r="R51" s="49" t="s">
        <v>65</v>
      </c>
      <c r="S51" s="49" t="s">
        <v>65</v>
      </c>
      <c r="T51" s="49" t="s">
        <v>65</v>
      </c>
      <c r="U51" s="49" t="s">
        <v>65</v>
      </c>
      <c r="V51" s="49" t="s">
        <v>65</v>
      </c>
      <c r="W51" s="49" t="s">
        <v>65</v>
      </c>
      <c r="X51" s="49" t="s">
        <v>65</v>
      </c>
      <c r="Y51" s="49" t="s">
        <v>65</v>
      </c>
      <c r="Z51" s="49" t="s">
        <v>65</v>
      </c>
      <c r="AA51" s="49" t="s">
        <v>65</v>
      </c>
      <c r="AB51" s="49" t="s">
        <v>65</v>
      </c>
      <c r="AC51" s="49" t="s">
        <v>65</v>
      </c>
      <c r="AD51" s="49">
        <v>1</v>
      </c>
      <c r="AE51" s="49">
        <v>0</v>
      </c>
      <c r="AF51" s="49">
        <v>1</v>
      </c>
      <c r="AG51" s="49">
        <v>1</v>
      </c>
      <c r="AH51" s="49">
        <v>0</v>
      </c>
      <c r="AI51" s="49">
        <v>1</v>
      </c>
      <c r="AJ51" s="39" t="s">
        <v>30</v>
      </c>
      <c r="AL51" t="str">
        <f t="shared" si="0"/>
        <v xml:space="preserve">    (U1)ALERT_REQ_UNKNOWN</v>
      </c>
      <c r="AR51" s="50" t="str">
        <f t="shared" si="3"/>
        <v xml:space="preserve">    (U4)0x0000002DU,                                                           /* 45 UNKNOWN                                         */</v>
      </c>
      <c r="AS51" s="50" t="str">
        <f t="shared" si="4"/>
        <v xml:space="preserve">    (U4)0x0000003FU,                                                           /* 45 UNKNOWN                                         */</v>
      </c>
      <c r="AT51" s="50" t="str">
        <f t="shared" si="1"/>
        <v xml:space="preserve">    (U1)ALERT_REQ_UNKNOWN,                                                     /* 45 UNKNOWN                                         */</v>
      </c>
    </row>
    <row r="52" spans="2:46">
      <c r="B52" s="116"/>
      <c r="C52" s="35">
        <f t="shared" si="2"/>
        <v>46</v>
      </c>
      <c r="D52" s="49" t="s">
        <v>65</v>
      </c>
      <c r="E52" s="49" t="s">
        <v>65</v>
      </c>
      <c r="F52" s="49" t="s">
        <v>65</v>
      </c>
      <c r="G52" s="49" t="s">
        <v>65</v>
      </c>
      <c r="H52" s="49" t="s">
        <v>65</v>
      </c>
      <c r="I52" s="49" t="s">
        <v>65</v>
      </c>
      <c r="J52" s="49" t="s">
        <v>65</v>
      </c>
      <c r="K52" s="49" t="s">
        <v>65</v>
      </c>
      <c r="L52" s="49" t="s">
        <v>65</v>
      </c>
      <c r="M52" s="49" t="s">
        <v>65</v>
      </c>
      <c r="N52" s="49" t="s">
        <v>65</v>
      </c>
      <c r="O52" s="49" t="s">
        <v>65</v>
      </c>
      <c r="P52" s="49" t="s">
        <v>65</v>
      </c>
      <c r="Q52" s="49" t="s">
        <v>65</v>
      </c>
      <c r="R52" s="49" t="s">
        <v>65</v>
      </c>
      <c r="S52" s="49" t="s">
        <v>65</v>
      </c>
      <c r="T52" s="49" t="s">
        <v>65</v>
      </c>
      <c r="U52" s="49" t="s">
        <v>65</v>
      </c>
      <c r="V52" s="49" t="s">
        <v>65</v>
      </c>
      <c r="W52" s="49" t="s">
        <v>65</v>
      </c>
      <c r="X52" s="49" t="s">
        <v>65</v>
      </c>
      <c r="Y52" s="49" t="s">
        <v>65</v>
      </c>
      <c r="Z52" s="49" t="s">
        <v>65</v>
      </c>
      <c r="AA52" s="49" t="s">
        <v>65</v>
      </c>
      <c r="AB52" s="49" t="s">
        <v>65</v>
      </c>
      <c r="AC52" s="49" t="s">
        <v>65</v>
      </c>
      <c r="AD52" s="49">
        <v>1</v>
      </c>
      <c r="AE52" s="49">
        <v>0</v>
      </c>
      <c r="AF52" s="49">
        <v>1</v>
      </c>
      <c r="AG52" s="49">
        <v>1</v>
      </c>
      <c r="AH52" s="49">
        <v>1</v>
      </c>
      <c r="AI52" s="49">
        <v>0</v>
      </c>
      <c r="AJ52" s="39" t="s">
        <v>186</v>
      </c>
      <c r="AL52" t="str">
        <f t="shared" ca="1" si="0"/>
        <v xml:space="preserve">    (U1)ALERT_REQ_P_OILPRE_BC_ON</v>
      </c>
      <c r="AR52" s="50" t="str">
        <f t="shared" si="3"/>
        <v xml:space="preserve">    (U4)0x0000002EU,                                                           /* 46 ON                                              */</v>
      </c>
      <c r="AS52" s="50" t="str">
        <f t="shared" si="4"/>
        <v xml:space="preserve">    (U4)0x0000003FU,                                                           /* 46 ON                                              */</v>
      </c>
      <c r="AT52" s="50" t="str">
        <f t="shared" ca="1" si="1"/>
        <v xml:space="preserve">    (U1)ALERT_REQ_P_OILPRE_BC_ON,                                              /* 46 ON                                              */</v>
      </c>
    </row>
    <row r="53" spans="2:46">
      <c r="B53" s="116"/>
      <c r="C53" s="35">
        <f t="shared" si="2"/>
        <v>47</v>
      </c>
      <c r="D53" s="49" t="s">
        <v>65</v>
      </c>
      <c r="E53" s="49" t="s">
        <v>65</v>
      </c>
      <c r="F53" s="49" t="s">
        <v>65</v>
      </c>
      <c r="G53" s="49" t="s">
        <v>65</v>
      </c>
      <c r="H53" s="49" t="s">
        <v>65</v>
      </c>
      <c r="I53" s="49" t="s">
        <v>65</v>
      </c>
      <c r="J53" s="49" t="s">
        <v>65</v>
      </c>
      <c r="K53" s="49" t="s">
        <v>65</v>
      </c>
      <c r="L53" s="49" t="s">
        <v>65</v>
      </c>
      <c r="M53" s="49" t="s">
        <v>65</v>
      </c>
      <c r="N53" s="49" t="s">
        <v>65</v>
      </c>
      <c r="O53" s="49" t="s">
        <v>65</v>
      </c>
      <c r="P53" s="49" t="s">
        <v>65</v>
      </c>
      <c r="Q53" s="49" t="s">
        <v>65</v>
      </c>
      <c r="R53" s="49" t="s">
        <v>65</v>
      </c>
      <c r="S53" s="49" t="s">
        <v>65</v>
      </c>
      <c r="T53" s="49" t="s">
        <v>65</v>
      </c>
      <c r="U53" s="49" t="s">
        <v>65</v>
      </c>
      <c r="V53" s="49" t="s">
        <v>65</v>
      </c>
      <c r="W53" s="49" t="s">
        <v>65</v>
      </c>
      <c r="X53" s="49" t="s">
        <v>65</v>
      </c>
      <c r="Y53" s="49" t="s">
        <v>65</v>
      </c>
      <c r="Z53" s="49" t="s">
        <v>65</v>
      </c>
      <c r="AA53" s="49" t="s">
        <v>65</v>
      </c>
      <c r="AB53" s="49" t="s">
        <v>65</v>
      </c>
      <c r="AC53" s="49" t="s">
        <v>65</v>
      </c>
      <c r="AD53" s="49">
        <v>1</v>
      </c>
      <c r="AE53" s="49">
        <v>0</v>
      </c>
      <c r="AF53" s="49">
        <v>1</v>
      </c>
      <c r="AG53" s="49">
        <v>1</v>
      </c>
      <c r="AH53" s="49">
        <v>1</v>
      </c>
      <c r="AI53" s="49">
        <v>1</v>
      </c>
      <c r="AJ53" s="39" t="s">
        <v>186</v>
      </c>
      <c r="AL53" t="str">
        <f t="shared" ca="1" si="0"/>
        <v xml:space="preserve">    (U1)ALERT_REQ_P_OILPRE_BC_ON</v>
      </c>
      <c r="AR53" s="50" t="str">
        <f t="shared" si="3"/>
        <v xml:space="preserve">    (U4)0x0000002FU,                                                           /* 47 ON                                              */</v>
      </c>
      <c r="AS53" s="50" t="str">
        <f t="shared" si="4"/>
        <v xml:space="preserve">    (U4)0x0000003FU,                                                           /* 47 ON                                              */</v>
      </c>
      <c r="AT53" s="50" t="str">
        <f t="shared" ca="1" si="1"/>
        <v xml:space="preserve">    (U1)ALERT_REQ_P_OILPRE_BC_ON,                                              /* 47 ON                                              */</v>
      </c>
    </row>
    <row r="54" spans="2:46">
      <c r="B54" s="116"/>
      <c r="C54" s="35">
        <f t="shared" si="2"/>
        <v>48</v>
      </c>
      <c r="D54" s="49" t="s">
        <v>65</v>
      </c>
      <c r="E54" s="49" t="s">
        <v>65</v>
      </c>
      <c r="F54" s="49" t="s">
        <v>65</v>
      </c>
      <c r="G54" s="49" t="s">
        <v>65</v>
      </c>
      <c r="H54" s="49" t="s">
        <v>65</v>
      </c>
      <c r="I54" s="49" t="s">
        <v>65</v>
      </c>
      <c r="J54" s="49" t="s">
        <v>65</v>
      </c>
      <c r="K54" s="49" t="s">
        <v>65</v>
      </c>
      <c r="L54" s="49" t="s">
        <v>65</v>
      </c>
      <c r="M54" s="49" t="s">
        <v>65</v>
      </c>
      <c r="N54" s="49" t="s">
        <v>65</v>
      </c>
      <c r="O54" s="49" t="s">
        <v>65</v>
      </c>
      <c r="P54" s="49" t="s">
        <v>65</v>
      </c>
      <c r="Q54" s="49" t="s">
        <v>65</v>
      </c>
      <c r="R54" s="49" t="s">
        <v>65</v>
      </c>
      <c r="S54" s="49" t="s">
        <v>65</v>
      </c>
      <c r="T54" s="49" t="s">
        <v>65</v>
      </c>
      <c r="U54" s="49" t="s">
        <v>65</v>
      </c>
      <c r="V54" s="49" t="s">
        <v>65</v>
      </c>
      <c r="W54" s="49" t="s">
        <v>65</v>
      </c>
      <c r="X54" s="49" t="s">
        <v>65</v>
      </c>
      <c r="Y54" s="49" t="s">
        <v>65</v>
      </c>
      <c r="Z54" s="49" t="s">
        <v>65</v>
      </c>
      <c r="AA54" s="49" t="s">
        <v>65</v>
      </c>
      <c r="AB54" s="49" t="s">
        <v>65</v>
      </c>
      <c r="AC54" s="49" t="s">
        <v>65</v>
      </c>
      <c r="AD54" s="49">
        <v>1</v>
      </c>
      <c r="AE54" s="49">
        <v>1</v>
      </c>
      <c r="AF54" s="49">
        <v>0</v>
      </c>
      <c r="AG54" s="49">
        <v>0</v>
      </c>
      <c r="AH54" s="49">
        <v>0</v>
      </c>
      <c r="AI54" s="49">
        <v>0</v>
      </c>
      <c r="AJ54" s="39" t="s">
        <v>30</v>
      </c>
      <c r="AL54" t="str">
        <f t="shared" si="0"/>
        <v xml:space="preserve">    (U1)ALERT_REQ_UNKNOWN</v>
      </c>
      <c r="AR54" s="50" t="str">
        <f t="shared" si="3"/>
        <v xml:space="preserve">    (U4)0x00000030U,                                                           /* 48 UNKNOWN                                         */</v>
      </c>
      <c r="AS54" s="50" t="str">
        <f t="shared" si="4"/>
        <v xml:space="preserve">    (U4)0x0000003FU,                                                           /* 48 UNKNOWN                                         */</v>
      </c>
      <c r="AT54" s="50" t="str">
        <f t="shared" si="1"/>
        <v xml:space="preserve">    (U1)ALERT_REQ_UNKNOWN,                                                     /* 48 UNKNOWN                                         */</v>
      </c>
    </row>
    <row r="55" spans="2:46">
      <c r="B55" s="116"/>
      <c r="C55" s="35">
        <f t="shared" si="2"/>
        <v>49</v>
      </c>
      <c r="D55" s="49" t="s">
        <v>65</v>
      </c>
      <c r="E55" s="49" t="s">
        <v>65</v>
      </c>
      <c r="F55" s="49" t="s">
        <v>65</v>
      </c>
      <c r="G55" s="49" t="s">
        <v>65</v>
      </c>
      <c r="H55" s="49" t="s">
        <v>65</v>
      </c>
      <c r="I55" s="49" t="s">
        <v>65</v>
      </c>
      <c r="J55" s="49" t="s">
        <v>65</v>
      </c>
      <c r="K55" s="49" t="s">
        <v>65</v>
      </c>
      <c r="L55" s="49" t="s">
        <v>65</v>
      </c>
      <c r="M55" s="49" t="s">
        <v>65</v>
      </c>
      <c r="N55" s="49" t="s">
        <v>65</v>
      </c>
      <c r="O55" s="49" t="s">
        <v>65</v>
      </c>
      <c r="P55" s="49" t="s">
        <v>65</v>
      </c>
      <c r="Q55" s="49" t="s">
        <v>65</v>
      </c>
      <c r="R55" s="49" t="s">
        <v>65</v>
      </c>
      <c r="S55" s="49" t="s">
        <v>65</v>
      </c>
      <c r="T55" s="49" t="s">
        <v>65</v>
      </c>
      <c r="U55" s="49" t="s">
        <v>65</v>
      </c>
      <c r="V55" s="49" t="s">
        <v>65</v>
      </c>
      <c r="W55" s="49" t="s">
        <v>65</v>
      </c>
      <c r="X55" s="49" t="s">
        <v>65</v>
      </c>
      <c r="Y55" s="49" t="s">
        <v>65</v>
      </c>
      <c r="Z55" s="49" t="s">
        <v>65</v>
      </c>
      <c r="AA55" s="49" t="s">
        <v>65</v>
      </c>
      <c r="AB55" s="49" t="s">
        <v>65</v>
      </c>
      <c r="AC55" s="49" t="s">
        <v>65</v>
      </c>
      <c r="AD55" s="49">
        <v>1</v>
      </c>
      <c r="AE55" s="49">
        <v>1</v>
      </c>
      <c r="AF55" s="49">
        <v>0</v>
      </c>
      <c r="AG55" s="49">
        <v>0</v>
      </c>
      <c r="AH55" s="49">
        <v>0</v>
      </c>
      <c r="AI55" s="49">
        <v>1</v>
      </c>
      <c r="AJ55" s="39" t="s">
        <v>30</v>
      </c>
      <c r="AL55" t="str">
        <f t="shared" si="0"/>
        <v xml:space="preserve">    (U1)ALERT_REQ_UNKNOWN</v>
      </c>
      <c r="AR55" s="50" t="str">
        <f t="shared" si="3"/>
        <v xml:space="preserve">    (U4)0x00000031U,                                                           /* 49 UNKNOWN                                         */</v>
      </c>
      <c r="AS55" s="50" t="str">
        <f t="shared" si="4"/>
        <v xml:space="preserve">    (U4)0x0000003FU,                                                           /* 49 UNKNOWN                                         */</v>
      </c>
      <c r="AT55" s="50" t="str">
        <f t="shared" si="1"/>
        <v xml:space="preserve">    (U1)ALERT_REQ_UNKNOWN,                                                     /* 49 UNKNOWN                                         */</v>
      </c>
    </row>
    <row r="56" spans="2:46">
      <c r="B56" s="116"/>
      <c r="C56" s="35">
        <f t="shared" si="2"/>
        <v>50</v>
      </c>
      <c r="D56" s="49" t="s">
        <v>65</v>
      </c>
      <c r="E56" s="49" t="s">
        <v>65</v>
      </c>
      <c r="F56" s="49" t="s">
        <v>65</v>
      </c>
      <c r="G56" s="49" t="s">
        <v>65</v>
      </c>
      <c r="H56" s="49" t="s">
        <v>65</v>
      </c>
      <c r="I56" s="49" t="s">
        <v>65</v>
      </c>
      <c r="J56" s="49" t="s">
        <v>65</v>
      </c>
      <c r="K56" s="49" t="s">
        <v>65</v>
      </c>
      <c r="L56" s="49" t="s">
        <v>65</v>
      </c>
      <c r="M56" s="49" t="s">
        <v>65</v>
      </c>
      <c r="N56" s="49" t="s">
        <v>65</v>
      </c>
      <c r="O56" s="49" t="s">
        <v>65</v>
      </c>
      <c r="P56" s="49" t="s">
        <v>65</v>
      </c>
      <c r="Q56" s="49" t="s">
        <v>65</v>
      </c>
      <c r="R56" s="49" t="s">
        <v>65</v>
      </c>
      <c r="S56" s="49" t="s">
        <v>65</v>
      </c>
      <c r="T56" s="49" t="s">
        <v>65</v>
      </c>
      <c r="U56" s="49" t="s">
        <v>65</v>
      </c>
      <c r="V56" s="49" t="s">
        <v>65</v>
      </c>
      <c r="W56" s="49" t="s">
        <v>65</v>
      </c>
      <c r="X56" s="49" t="s">
        <v>65</v>
      </c>
      <c r="Y56" s="49" t="s">
        <v>65</v>
      </c>
      <c r="Z56" s="49" t="s">
        <v>65</v>
      </c>
      <c r="AA56" s="49" t="s">
        <v>65</v>
      </c>
      <c r="AB56" s="49" t="s">
        <v>65</v>
      </c>
      <c r="AC56" s="49" t="s">
        <v>65</v>
      </c>
      <c r="AD56" s="49">
        <v>1</v>
      </c>
      <c r="AE56" s="49">
        <v>1</v>
      </c>
      <c r="AF56" s="49">
        <v>0</v>
      </c>
      <c r="AG56" s="49">
        <v>0</v>
      </c>
      <c r="AH56" s="49">
        <v>1</v>
      </c>
      <c r="AI56" s="49">
        <v>0</v>
      </c>
      <c r="AJ56" s="39" t="s">
        <v>30</v>
      </c>
      <c r="AL56" t="str">
        <f t="shared" si="0"/>
        <v xml:space="preserve">    (U1)ALERT_REQ_UNKNOWN</v>
      </c>
      <c r="AR56" s="50" t="str">
        <f t="shared" si="3"/>
        <v xml:space="preserve">    (U4)0x00000032U,                                                           /* 50 UNKNOWN                                         */</v>
      </c>
      <c r="AS56" s="50" t="str">
        <f t="shared" si="4"/>
        <v xml:space="preserve">    (U4)0x0000003FU,                                                           /* 50 UNKNOWN                                         */</v>
      </c>
      <c r="AT56" s="50" t="str">
        <f t="shared" si="1"/>
        <v xml:space="preserve">    (U1)ALERT_REQ_UNKNOWN,                                                     /* 50 UNKNOWN                                         */</v>
      </c>
    </row>
    <row r="57" spans="2:46">
      <c r="B57" s="116"/>
      <c r="C57" s="35">
        <f t="shared" si="2"/>
        <v>51</v>
      </c>
      <c r="D57" s="49" t="s">
        <v>65</v>
      </c>
      <c r="E57" s="49" t="s">
        <v>65</v>
      </c>
      <c r="F57" s="49" t="s">
        <v>65</v>
      </c>
      <c r="G57" s="49" t="s">
        <v>65</v>
      </c>
      <c r="H57" s="49" t="s">
        <v>65</v>
      </c>
      <c r="I57" s="49" t="s">
        <v>65</v>
      </c>
      <c r="J57" s="49" t="s">
        <v>65</v>
      </c>
      <c r="K57" s="49" t="s">
        <v>65</v>
      </c>
      <c r="L57" s="49" t="s">
        <v>65</v>
      </c>
      <c r="M57" s="49" t="s">
        <v>65</v>
      </c>
      <c r="N57" s="49" t="s">
        <v>65</v>
      </c>
      <c r="O57" s="49" t="s">
        <v>65</v>
      </c>
      <c r="P57" s="49" t="s">
        <v>65</v>
      </c>
      <c r="Q57" s="49" t="s">
        <v>65</v>
      </c>
      <c r="R57" s="49" t="s">
        <v>65</v>
      </c>
      <c r="S57" s="49" t="s">
        <v>65</v>
      </c>
      <c r="T57" s="49" t="s">
        <v>65</v>
      </c>
      <c r="U57" s="49" t="s">
        <v>65</v>
      </c>
      <c r="V57" s="49" t="s">
        <v>65</v>
      </c>
      <c r="W57" s="49" t="s">
        <v>65</v>
      </c>
      <c r="X57" s="49" t="s">
        <v>65</v>
      </c>
      <c r="Y57" s="49" t="s">
        <v>65</v>
      </c>
      <c r="Z57" s="49" t="s">
        <v>65</v>
      </c>
      <c r="AA57" s="49" t="s">
        <v>65</v>
      </c>
      <c r="AB57" s="49" t="s">
        <v>65</v>
      </c>
      <c r="AC57" s="49" t="s">
        <v>65</v>
      </c>
      <c r="AD57" s="49">
        <v>1</v>
      </c>
      <c r="AE57" s="49">
        <v>1</v>
      </c>
      <c r="AF57" s="49">
        <v>0</v>
      </c>
      <c r="AG57" s="49">
        <v>0</v>
      </c>
      <c r="AH57" s="49">
        <v>1</v>
      </c>
      <c r="AI57" s="49">
        <v>1</v>
      </c>
      <c r="AJ57" s="39" t="s">
        <v>30</v>
      </c>
      <c r="AL57" t="str">
        <f t="shared" si="0"/>
        <v xml:space="preserve">    (U1)ALERT_REQ_UNKNOWN</v>
      </c>
      <c r="AR57" s="50" t="str">
        <f t="shared" si="3"/>
        <v xml:space="preserve">    (U4)0x00000033U,                                                           /* 51 UNKNOWN                                         */</v>
      </c>
      <c r="AS57" s="50" t="str">
        <f t="shared" si="4"/>
        <v xml:space="preserve">    (U4)0x0000003FU,                                                           /* 51 UNKNOWN                                         */</v>
      </c>
      <c r="AT57" s="50" t="str">
        <f t="shared" si="1"/>
        <v xml:space="preserve">    (U1)ALERT_REQ_UNKNOWN,                                                     /* 51 UNKNOWN                                         */</v>
      </c>
    </row>
    <row r="58" spans="2:46">
      <c r="B58" s="116"/>
      <c r="C58" s="35">
        <f t="shared" si="2"/>
        <v>52</v>
      </c>
      <c r="D58" s="49" t="s">
        <v>65</v>
      </c>
      <c r="E58" s="49" t="s">
        <v>65</v>
      </c>
      <c r="F58" s="49" t="s">
        <v>65</v>
      </c>
      <c r="G58" s="49" t="s">
        <v>65</v>
      </c>
      <c r="H58" s="49" t="s">
        <v>65</v>
      </c>
      <c r="I58" s="49" t="s">
        <v>65</v>
      </c>
      <c r="J58" s="49" t="s">
        <v>65</v>
      </c>
      <c r="K58" s="49" t="s">
        <v>65</v>
      </c>
      <c r="L58" s="49" t="s">
        <v>65</v>
      </c>
      <c r="M58" s="49" t="s">
        <v>65</v>
      </c>
      <c r="N58" s="49" t="s">
        <v>65</v>
      </c>
      <c r="O58" s="49" t="s">
        <v>65</v>
      </c>
      <c r="P58" s="49" t="s">
        <v>65</v>
      </c>
      <c r="Q58" s="49" t="s">
        <v>65</v>
      </c>
      <c r="R58" s="49" t="s">
        <v>65</v>
      </c>
      <c r="S58" s="49" t="s">
        <v>65</v>
      </c>
      <c r="T58" s="49" t="s">
        <v>65</v>
      </c>
      <c r="U58" s="49" t="s">
        <v>65</v>
      </c>
      <c r="V58" s="49" t="s">
        <v>65</v>
      </c>
      <c r="W58" s="49" t="s">
        <v>65</v>
      </c>
      <c r="X58" s="49" t="s">
        <v>65</v>
      </c>
      <c r="Y58" s="49" t="s">
        <v>65</v>
      </c>
      <c r="Z58" s="49" t="s">
        <v>65</v>
      </c>
      <c r="AA58" s="49" t="s">
        <v>65</v>
      </c>
      <c r="AB58" s="49" t="s">
        <v>65</v>
      </c>
      <c r="AC58" s="49" t="s">
        <v>65</v>
      </c>
      <c r="AD58" s="49">
        <v>1</v>
      </c>
      <c r="AE58" s="49">
        <v>1</v>
      </c>
      <c r="AF58" s="49">
        <v>0</v>
      </c>
      <c r="AG58" s="49">
        <v>1</v>
      </c>
      <c r="AH58" s="49">
        <v>0</v>
      </c>
      <c r="AI58" s="49">
        <v>0</v>
      </c>
      <c r="AJ58" s="39" t="s">
        <v>30</v>
      </c>
      <c r="AL58" t="str">
        <f t="shared" si="0"/>
        <v xml:space="preserve">    (U1)ALERT_REQ_UNKNOWN</v>
      </c>
      <c r="AR58" s="50" t="str">
        <f t="shared" si="3"/>
        <v xml:space="preserve">    (U4)0x00000034U,                                                           /* 52 UNKNOWN                                         */</v>
      </c>
      <c r="AS58" s="50" t="str">
        <f t="shared" si="4"/>
        <v xml:space="preserve">    (U4)0x0000003FU,                                                           /* 52 UNKNOWN                                         */</v>
      </c>
      <c r="AT58" s="50" t="str">
        <f t="shared" si="1"/>
        <v xml:space="preserve">    (U1)ALERT_REQ_UNKNOWN,                                                     /* 52 UNKNOWN                                         */</v>
      </c>
    </row>
    <row r="59" spans="2:46">
      <c r="B59" s="116"/>
      <c r="C59" s="35">
        <f t="shared" si="2"/>
        <v>53</v>
      </c>
      <c r="D59" s="49" t="s">
        <v>65</v>
      </c>
      <c r="E59" s="49" t="s">
        <v>65</v>
      </c>
      <c r="F59" s="49" t="s">
        <v>65</v>
      </c>
      <c r="G59" s="49" t="s">
        <v>65</v>
      </c>
      <c r="H59" s="49" t="s">
        <v>65</v>
      </c>
      <c r="I59" s="49" t="s">
        <v>65</v>
      </c>
      <c r="J59" s="49" t="s">
        <v>65</v>
      </c>
      <c r="K59" s="49" t="s">
        <v>65</v>
      </c>
      <c r="L59" s="49" t="s">
        <v>65</v>
      </c>
      <c r="M59" s="49" t="s">
        <v>65</v>
      </c>
      <c r="N59" s="49" t="s">
        <v>65</v>
      </c>
      <c r="O59" s="49" t="s">
        <v>65</v>
      </c>
      <c r="P59" s="49" t="s">
        <v>65</v>
      </c>
      <c r="Q59" s="49" t="s">
        <v>65</v>
      </c>
      <c r="R59" s="49" t="s">
        <v>65</v>
      </c>
      <c r="S59" s="49" t="s">
        <v>65</v>
      </c>
      <c r="T59" s="49" t="s">
        <v>65</v>
      </c>
      <c r="U59" s="49" t="s">
        <v>65</v>
      </c>
      <c r="V59" s="49" t="s">
        <v>65</v>
      </c>
      <c r="W59" s="49" t="s">
        <v>65</v>
      </c>
      <c r="X59" s="49" t="s">
        <v>65</v>
      </c>
      <c r="Y59" s="49" t="s">
        <v>65</v>
      </c>
      <c r="Z59" s="49" t="s">
        <v>65</v>
      </c>
      <c r="AA59" s="49" t="s">
        <v>65</v>
      </c>
      <c r="AB59" s="49" t="s">
        <v>65</v>
      </c>
      <c r="AC59" s="49" t="s">
        <v>65</v>
      </c>
      <c r="AD59" s="49">
        <v>1</v>
      </c>
      <c r="AE59" s="49">
        <v>1</v>
      </c>
      <c r="AF59" s="49">
        <v>0</v>
      </c>
      <c r="AG59" s="49">
        <v>1</v>
      </c>
      <c r="AH59" s="49">
        <v>0</v>
      </c>
      <c r="AI59" s="49">
        <v>1</v>
      </c>
      <c r="AJ59" s="39" t="s">
        <v>30</v>
      </c>
      <c r="AL59" t="str">
        <f t="shared" si="0"/>
        <v xml:space="preserve">    (U1)ALERT_REQ_UNKNOWN</v>
      </c>
      <c r="AR59" s="50" t="str">
        <f t="shared" si="3"/>
        <v xml:space="preserve">    (U4)0x00000035U,                                                           /* 53 UNKNOWN                                         */</v>
      </c>
      <c r="AS59" s="50" t="str">
        <f t="shared" si="4"/>
        <v xml:space="preserve">    (U4)0x0000003FU,                                                           /* 53 UNKNOWN                                         */</v>
      </c>
      <c r="AT59" s="50" t="str">
        <f t="shared" si="1"/>
        <v xml:space="preserve">    (U1)ALERT_REQ_UNKNOWN,                                                     /* 53 UNKNOWN                                         */</v>
      </c>
    </row>
    <row r="60" spans="2:46">
      <c r="B60" s="116"/>
      <c r="C60" s="35">
        <f t="shared" si="2"/>
        <v>54</v>
      </c>
      <c r="D60" s="49" t="s">
        <v>65</v>
      </c>
      <c r="E60" s="49" t="s">
        <v>65</v>
      </c>
      <c r="F60" s="49" t="s">
        <v>65</v>
      </c>
      <c r="G60" s="49" t="s">
        <v>65</v>
      </c>
      <c r="H60" s="49" t="s">
        <v>65</v>
      </c>
      <c r="I60" s="49" t="s">
        <v>65</v>
      </c>
      <c r="J60" s="49" t="s">
        <v>65</v>
      </c>
      <c r="K60" s="49" t="s">
        <v>65</v>
      </c>
      <c r="L60" s="49" t="s">
        <v>65</v>
      </c>
      <c r="M60" s="49" t="s">
        <v>65</v>
      </c>
      <c r="N60" s="49" t="s">
        <v>65</v>
      </c>
      <c r="O60" s="49" t="s">
        <v>65</v>
      </c>
      <c r="P60" s="49" t="s">
        <v>65</v>
      </c>
      <c r="Q60" s="49" t="s">
        <v>65</v>
      </c>
      <c r="R60" s="49" t="s">
        <v>65</v>
      </c>
      <c r="S60" s="49" t="s">
        <v>65</v>
      </c>
      <c r="T60" s="49" t="s">
        <v>65</v>
      </c>
      <c r="U60" s="49" t="s">
        <v>65</v>
      </c>
      <c r="V60" s="49" t="s">
        <v>65</v>
      </c>
      <c r="W60" s="49" t="s">
        <v>65</v>
      </c>
      <c r="X60" s="49" t="s">
        <v>65</v>
      </c>
      <c r="Y60" s="49" t="s">
        <v>65</v>
      </c>
      <c r="Z60" s="49" t="s">
        <v>65</v>
      </c>
      <c r="AA60" s="49" t="s">
        <v>65</v>
      </c>
      <c r="AB60" s="49" t="s">
        <v>65</v>
      </c>
      <c r="AC60" s="49" t="s">
        <v>65</v>
      </c>
      <c r="AD60" s="49">
        <v>1</v>
      </c>
      <c r="AE60" s="49">
        <v>1</v>
      </c>
      <c r="AF60" s="49">
        <v>0</v>
      </c>
      <c r="AG60" s="49">
        <v>1</v>
      </c>
      <c r="AH60" s="49">
        <v>1</v>
      </c>
      <c r="AI60" s="49">
        <v>0</v>
      </c>
      <c r="AJ60" s="39" t="s">
        <v>30</v>
      </c>
      <c r="AL60" t="str">
        <f t="shared" si="0"/>
        <v xml:space="preserve">    (U1)ALERT_REQ_UNKNOWN</v>
      </c>
      <c r="AR60" s="50" t="str">
        <f t="shared" si="3"/>
        <v xml:space="preserve">    (U4)0x00000036U,                                                           /* 54 UNKNOWN                                         */</v>
      </c>
      <c r="AS60" s="50" t="str">
        <f t="shared" si="4"/>
        <v xml:space="preserve">    (U4)0x0000003FU,                                                           /* 54 UNKNOWN                                         */</v>
      </c>
      <c r="AT60" s="50" t="str">
        <f t="shared" si="1"/>
        <v xml:space="preserve">    (U1)ALERT_REQ_UNKNOWN,                                                     /* 54 UNKNOWN                                         */</v>
      </c>
    </row>
    <row r="61" spans="2:46">
      <c r="B61" s="116"/>
      <c r="C61" s="35">
        <f t="shared" si="2"/>
        <v>55</v>
      </c>
      <c r="D61" s="49" t="s">
        <v>65</v>
      </c>
      <c r="E61" s="49" t="s">
        <v>65</v>
      </c>
      <c r="F61" s="49" t="s">
        <v>65</v>
      </c>
      <c r="G61" s="49" t="s">
        <v>65</v>
      </c>
      <c r="H61" s="49" t="s">
        <v>65</v>
      </c>
      <c r="I61" s="49" t="s">
        <v>65</v>
      </c>
      <c r="J61" s="49" t="s">
        <v>65</v>
      </c>
      <c r="K61" s="49" t="s">
        <v>65</v>
      </c>
      <c r="L61" s="49" t="s">
        <v>65</v>
      </c>
      <c r="M61" s="49" t="s">
        <v>65</v>
      </c>
      <c r="N61" s="49" t="s">
        <v>65</v>
      </c>
      <c r="O61" s="49" t="s">
        <v>65</v>
      </c>
      <c r="P61" s="49" t="s">
        <v>65</v>
      </c>
      <c r="Q61" s="49" t="s">
        <v>65</v>
      </c>
      <c r="R61" s="49" t="s">
        <v>65</v>
      </c>
      <c r="S61" s="49" t="s">
        <v>65</v>
      </c>
      <c r="T61" s="49" t="s">
        <v>65</v>
      </c>
      <c r="U61" s="49" t="s">
        <v>65</v>
      </c>
      <c r="V61" s="49" t="s">
        <v>65</v>
      </c>
      <c r="W61" s="49" t="s">
        <v>65</v>
      </c>
      <c r="X61" s="49" t="s">
        <v>65</v>
      </c>
      <c r="Y61" s="49" t="s">
        <v>65</v>
      </c>
      <c r="Z61" s="49" t="s">
        <v>65</v>
      </c>
      <c r="AA61" s="49" t="s">
        <v>65</v>
      </c>
      <c r="AB61" s="49" t="s">
        <v>65</v>
      </c>
      <c r="AC61" s="49" t="s">
        <v>65</v>
      </c>
      <c r="AD61" s="49">
        <v>1</v>
      </c>
      <c r="AE61" s="49">
        <v>1</v>
      </c>
      <c r="AF61" s="49">
        <v>0</v>
      </c>
      <c r="AG61" s="49">
        <v>1</v>
      </c>
      <c r="AH61" s="49">
        <v>1</v>
      </c>
      <c r="AI61" s="49">
        <v>1</v>
      </c>
      <c r="AJ61" s="39" t="s">
        <v>30</v>
      </c>
      <c r="AL61" t="str">
        <f t="shared" si="0"/>
        <v xml:space="preserve">    (U1)ALERT_REQ_UNKNOWN</v>
      </c>
      <c r="AR61" s="50" t="str">
        <f t="shared" si="3"/>
        <v xml:space="preserve">    (U4)0x00000037U,                                                           /* 55 UNKNOWN                                         */</v>
      </c>
      <c r="AS61" s="50" t="str">
        <f t="shared" si="4"/>
        <v xml:space="preserve">    (U4)0x0000003FU,                                                           /* 55 UNKNOWN                                         */</v>
      </c>
      <c r="AT61" s="50" t="str">
        <f t="shared" si="1"/>
        <v xml:space="preserve">    (U1)ALERT_REQ_UNKNOWN,                                                     /* 55 UNKNOWN                                         */</v>
      </c>
    </row>
    <row r="62" spans="2:46">
      <c r="B62" s="116"/>
      <c r="C62" s="35">
        <f t="shared" si="2"/>
        <v>56</v>
      </c>
      <c r="D62" s="49" t="s">
        <v>65</v>
      </c>
      <c r="E62" s="49" t="s">
        <v>65</v>
      </c>
      <c r="F62" s="49" t="s">
        <v>65</v>
      </c>
      <c r="G62" s="49" t="s">
        <v>65</v>
      </c>
      <c r="H62" s="49" t="s">
        <v>65</v>
      </c>
      <c r="I62" s="49" t="s">
        <v>65</v>
      </c>
      <c r="J62" s="49" t="s">
        <v>65</v>
      </c>
      <c r="K62" s="49" t="s">
        <v>65</v>
      </c>
      <c r="L62" s="49" t="s">
        <v>65</v>
      </c>
      <c r="M62" s="49" t="s">
        <v>65</v>
      </c>
      <c r="N62" s="49" t="s">
        <v>65</v>
      </c>
      <c r="O62" s="49" t="s">
        <v>65</v>
      </c>
      <c r="P62" s="49" t="s">
        <v>65</v>
      </c>
      <c r="Q62" s="49" t="s">
        <v>65</v>
      </c>
      <c r="R62" s="49" t="s">
        <v>65</v>
      </c>
      <c r="S62" s="49" t="s">
        <v>65</v>
      </c>
      <c r="T62" s="49" t="s">
        <v>65</v>
      </c>
      <c r="U62" s="49" t="s">
        <v>65</v>
      </c>
      <c r="V62" s="49" t="s">
        <v>65</v>
      </c>
      <c r="W62" s="49" t="s">
        <v>65</v>
      </c>
      <c r="X62" s="49" t="s">
        <v>65</v>
      </c>
      <c r="Y62" s="49" t="s">
        <v>65</v>
      </c>
      <c r="Z62" s="49" t="s">
        <v>65</v>
      </c>
      <c r="AA62" s="49" t="s">
        <v>65</v>
      </c>
      <c r="AB62" s="49" t="s">
        <v>65</v>
      </c>
      <c r="AC62" s="49" t="s">
        <v>65</v>
      </c>
      <c r="AD62" s="49">
        <v>1</v>
      </c>
      <c r="AE62" s="49">
        <v>1</v>
      </c>
      <c r="AF62" s="49">
        <v>1</v>
      </c>
      <c r="AG62" s="49">
        <v>0</v>
      </c>
      <c r="AH62" s="49">
        <v>0</v>
      </c>
      <c r="AI62" s="49">
        <v>0</v>
      </c>
      <c r="AJ62" s="39" t="s">
        <v>186</v>
      </c>
      <c r="AL62" t="str">
        <f t="shared" ca="1" si="0"/>
        <v xml:space="preserve">    (U1)ALERT_REQ_P_OILPRE_BC_ON</v>
      </c>
      <c r="AR62" s="50" t="str">
        <f t="shared" si="3"/>
        <v xml:space="preserve">    (U4)0x00000038U,                                                           /* 56 ON                                              */</v>
      </c>
      <c r="AS62" s="50" t="str">
        <f t="shared" si="4"/>
        <v xml:space="preserve">    (U4)0x0000003FU,                                                           /* 56 ON                                              */</v>
      </c>
      <c r="AT62" s="50" t="str">
        <f t="shared" ca="1" si="1"/>
        <v xml:space="preserve">    (U1)ALERT_REQ_P_OILPRE_BC_ON,                                              /* 56 ON                                              */</v>
      </c>
    </row>
    <row r="63" spans="2:46">
      <c r="B63" s="116"/>
      <c r="C63" s="35">
        <f t="shared" si="2"/>
        <v>57</v>
      </c>
      <c r="D63" s="49" t="s">
        <v>65</v>
      </c>
      <c r="E63" s="49" t="s">
        <v>65</v>
      </c>
      <c r="F63" s="49" t="s">
        <v>65</v>
      </c>
      <c r="G63" s="49" t="s">
        <v>65</v>
      </c>
      <c r="H63" s="49" t="s">
        <v>65</v>
      </c>
      <c r="I63" s="49" t="s">
        <v>65</v>
      </c>
      <c r="J63" s="49" t="s">
        <v>65</v>
      </c>
      <c r="K63" s="49" t="s">
        <v>65</v>
      </c>
      <c r="L63" s="49" t="s">
        <v>65</v>
      </c>
      <c r="M63" s="49" t="s">
        <v>65</v>
      </c>
      <c r="N63" s="49" t="s">
        <v>65</v>
      </c>
      <c r="O63" s="49" t="s">
        <v>65</v>
      </c>
      <c r="P63" s="49" t="s">
        <v>65</v>
      </c>
      <c r="Q63" s="49" t="s">
        <v>65</v>
      </c>
      <c r="R63" s="49" t="s">
        <v>65</v>
      </c>
      <c r="S63" s="49" t="s">
        <v>65</v>
      </c>
      <c r="T63" s="49" t="s">
        <v>65</v>
      </c>
      <c r="U63" s="49" t="s">
        <v>65</v>
      </c>
      <c r="V63" s="49" t="s">
        <v>65</v>
      </c>
      <c r="W63" s="49" t="s">
        <v>65</v>
      </c>
      <c r="X63" s="49" t="s">
        <v>65</v>
      </c>
      <c r="Y63" s="49" t="s">
        <v>65</v>
      </c>
      <c r="Z63" s="49" t="s">
        <v>65</v>
      </c>
      <c r="AA63" s="49" t="s">
        <v>65</v>
      </c>
      <c r="AB63" s="49" t="s">
        <v>65</v>
      </c>
      <c r="AC63" s="49" t="s">
        <v>65</v>
      </c>
      <c r="AD63" s="49">
        <v>1</v>
      </c>
      <c r="AE63" s="49">
        <v>1</v>
      </c>
      <c r="AF63" s="49">
        <v>1</v>
      </c>
      <c r="AG63" s="49">
        <v>0</v>
      </c>
      <c r="AH63" s="49">
        <v>0</v>
      </c>
      <c r="AI63" s="49">
        <v>1</v>
      </c>
      <c r="AJ63" s="39" t="s">
        <v>186</v>
      </c>
      <c r="AL63" t="str">
        <f t="shared" ca="1" si="0"/>
        <v xml:space="preserve">    (U1)ALERT_REQ_P_OILPRE_BC_ON</v>
      </c>
      <c r="AR63" s="50" t="str">
        <f t="shared" si="3"/>
        <v xml:space="preserve">    (U4)0x00000039U,                                                           /* 57 ON                                              */</v>
      </c>
      <c r="AS63" s="50" t="str">
        <f t="shared" si="4"/>
        <v xml:space="preserve">    (U4)0x0000003FU,                                                           /* 57 ON                                              */</v>
      </c>
      <c r="AT63" s="50" t="str">
        <f t="shared" ca="1" si="1"/>
        <v xml:space="preserve">    (U1)ALERT_REQ_P_OILPRE_BC_ON,                                              /* 57 ON                                              */</v>
      </c>
    </row>
    <row r="64" spans="2:46">
      <c r="B64" s="116"/>
      <c r="C64" s="35">
        <f t="shared" si="2"/>
        <v>58</v>
      </c>
      <c r="D64" s="49" t="s">
        <v>65</v>
      </c>
      <c r="E64" s="49" t="s">
        <v>65</v>
      </c>
      <c r="F64" s="49" t="s">
        <v>65</v>
      </c>
      <c r="G64" s="49" t="s">
        <v>65</v>
      </c>
      <c r="H64" s="49" t="s">
        <v>65</v>
      </c>
      <c r="I64" s="49" t="s">
        <v>65</v>
      </c>
      <c r="J64" s="49" t="s">
        <v>65</v>
      </c>
      <c r="K64" s="49" t="s">
        <v>65</v>
      </c>
      <c r="L64" s="49" t="s">
        <v>65</v>
      </c>
      <c r="M64" s="49" t="s">
        <v>65</v>
      </c>
      <c r="N64" s="49" t="s">
        <v>65</v>
      </c>
      <c r="O64" s="49" t="s">
        <v>65</v>
      </c>
      <c r="P64" s="49" t="s">
        <v>65</v>
      </c>
      <c r="Q64" s="49" t="s">
        <v>65</v>
      </c>
      <c r="R64" s="49" t="s">
        <v>65</v>
      </c>
      <c r="S64" s="49" t="s">
        <v>65</v>
      </c>
      <c r="T64" s="49" t="s">
        <v>65</v>
      </c>
      <c r="U64" s="49" t="s">
        <v>65</v>
      </c>
      <c r="V64" s="49" t="s">
        <v>65</v>
      </c>
      <c r="W64" s="49" t="s">
        <v>65</v>
      </c>
      <c r="X64" s="49" t="s">
        <v>65</v>
      </c>
      <c r="Y64" s="49" t="s">
        <v>65</v>
      </c>
      <c r="Z64" s="49" t="s">
        <v>65</v>
      </c>
      <c r="AA64" s="49" t="s">
        <v>65</v>
      </c>
      <c r="AB64" s="49" t="s">
        <v>65</v>
      </c>
      <c r="AC64" s="49" t="s">
        <v>65</v>
      </c>
      <c r="AD64" s="49">
        <v>1</v>
      </c>
      <c r="AE64" s="49">
        <v>1</v>
      </c>
      <c r="AF64" s="49">
        <v>1</v>
      </c>
      <c r="AG64" s="49">
        <v>0</v>
      </c>
      <c r="AH64" s="49">
        <v>1</v>
      </c>
      <c r="AI64" s="49">
        <v>0</v>
      </c>
      <c r="AJ64" s="39" t="s">
        <v>186</v>
      </c>
      <c r="AL64" t="str">
        <f t="shared" ca="1" si="0"/>
        <v xml:space="preserve">    (U1)ALERT_REQ_P_OILPRE_BC_ON</v>
      </c>
      <c r="AR64" s="50" t="str">
        <f t="shared" si="3"/>
        <v xml:space="preserve">    (U4)0x0000003AU,                                                           /* 58 ON                                              */</v>
      </c>
      <c r="AS64" s="50" t="str">
        <f t="shared" si="4"/>
        <v xml:space="preserve">    (U4)0x0000003FU,                                                           /* 58 ON                                              */</v>
      </c>
      <c r="AT64" s="50" t="str">
        <f t="shared" ca="1" si="1"/>
        <v xml:space="preserve">    (U1)ALERT_REQ_P_OILPRE_BC_ON,                                              /* 58 ON                                              */</v>
      </c>
    </row>
    <row r="65" spans="1:46">
      <c r="B65" s="116"/>
      <c r="C65" s="35">
        <f t="shared" si="2"/>
        <v>59</v>
      </c>
      <c r="D65" s="49" t="s">
        <v>65</v>
      </c>
      <c r="E65" s="49" t="s">
        <v>65</v>
      </c>
      <c r="F65" s="49" t="s">
        <v>65</v>
      </c>
      <c r="G65" s="49" t="s">
        <v>65</v>
      </c>
      <c r="H65" s="49" t="s">
        <v>65</v>
      </c>
      <c r="I65" s="49" t="s">
        <v>65</v>
      </c>
      <c r="J65" s="49" t="s">
        <v>65</v>
      </c>
      <c r="K65" s="49" t="s">
        <v>65</v>
      </c>
      <c r="L65" s="49" t="s">
        <v>65</v>
      </c>
      <c r="M65" s="49" t="s">
        <v>65</v>
      </c>
      <c r="N65" s="49" t="s">
        <v>65</v>
      </c>
      <c r="O65" s="49" t="s">
        <v>65</v>
      </c>
      <c r="P65" s="49" t="s">
        <v>65</v>
      </c>
      <c r="Q65" s="49" t="s">
        <v>65</v>
      </c>
      <c r="R65" s="49" t="s">
        <v>65</v>
      </c>
      <c r="S65" s="49" t="s">
        <v>65</v>
      </c>
      <c r="T65" s="49" t="s">
        <v>65</v>
      </c>
      <c r="U65" s="49" t="s">
        <v>65</v>
      </c>
      <c r="V65" s="49" t="s">
        <v>65</v>
      </c>
      <c r="W65" s="49" t="s">
        <v>65</v>
      </c>
      <c r="X65" s="49" t="s">
        <v>65</v>
      </c>
      <c r="Y65" s="49" t="s">
        <v>65</v>
      </c>
      <c r="Z65" s="49" t="s">
        <v>65</v>
      </c>
      <c r="AA65" s="49" t="s">
        <v>65</v>
      </c>
      <c r="AB65" s="49" t="s">
        <v>65</v>
      </c>
      <c r="AC65" s="49" t="s">
        <v>65</v>
      </c>
      <c r="AD65" s="49">
        <v>1</v>
      </c>
      <c r="AE65" s="49">
        <v>1</v>
      </c>
      <c r="AF65" s="49">
        <v>1</v>
      </c>
      <c r="AG65" s="49">
        <v>0</v>
      </c>
      <c r="AH65" s="49">
        <v>1</v>
      </c>
      <c r="AI65" s="49">
        <v>1</v>
      </c>
      <c r="AJ65" s="39" t="s">
        <v>186</v>
      </c>
      <c r="AL65" t="str">
        <f t="shared" ca="1" si="0"/>
        <v xml:space="preserve">    (U1)ALERT_REQ_P_OILPRE_BC_ON</v>
      </c>
      <c r="AR65" s="50" t="str">
        <f t="shared" si="3"/>
        <v xml:space="preserve">    (U4)0x0000003BU,                                                           /* 59 ON                                              */</v>
      </c>
      <c r="AS65" s="50" t="str">
        <f t="shared" si="4"/>
        <v xml:space="preserve">    (U4)0x0000003FU,                                                           /* 59 ON                                              */</v>
      </c>
      <c r="AT65" s="50" t="str">
        <f t="shared" ca="1" si="1"/>
        <v xml:space="preserve">    (U1)ALERT_REQ_P_OILPRE_BC_ON,                                              /* 59 ON                                              */</v>
      </c>
    </row>
    <row r="66" spans="1:46">
      <c r="B66" s="116"/>
      <c r="C66" s="35">
        <f t="shared" si="2"/>
        <v>60</v>
      </c>
      <c r="D66" s="49" t="s">
        <v>65</v>
      </c>
      <c r="E66" s="49" t="s">
        <v>65</v>
      </c>
      <c r="F66" s="49" t="s">
        <v>65</v>
      </c>
      <c r="G66" s="49" t="s">
        <v>65</v>
      </c>
      <c r="H66" s="49" t="s">
        <v>65</v>
      </c>
      <c r="I66" s="49" t="s">
        <v>65</v>
      </c>
      <c r="J66" s="49" t="s">
        <v>65</v>
      </c>
      <c r="K66" s="49" t="s">
        <v>65</v>
      </c>
      <c r="L66" s="49" t="s">
        <v>65</v>
      </c>
      <c r="M66" s="49" t="s">
        <v>65</v>
      </c>
      <c r="N66" s="49" t="s">
        <v>65</v>
      </c>
      <c r="O66" s="49" t="s">
        <v>65</v>
      </c>
      <c r="P66" s="49" t="s">
        <v>65</v>
      </c>
      <c r="Q66" s="49" t="s">
        <v>65</v>
      </c>
      <c r="R66" s="49" t="s">
        <v>65</v>
      </c>
      <c r="S66" s="49" t="s">
        <v>65</v>
      </c>
      <c r="T66" s="49" t="s">
        <v>65</v>
      </c>
      <c r="U66" s="49" t="s">
        <v>65</v>
      </c>
      <c r="V66" s="49" t="s">
        <v>65</v>
      </c>
      <c r="W66" s="49" t="s">
        <v>65</v>
      </c>
      <c r="X66" s="49" t="s">
        <v>65</v>
      </c>
      <c r="Y66" s="49" t="s">
        <v>65</v>
      </c>
      <c r="Z66" s="49" t="s">
        <v>65</v>
      </c>
      <c r="AA66" s="49" t="s">
        <v>65</v>
      </c>
      <c r="AB66" s="49" t="s">
        <v>65</v>
      </c>
      <c r="AC66" s="49" t="s">
        <v>65</v>
      </c>
      <c r="AD66" s="49">
        <v>1</v>
      </c>
      <c r="AE66" s="49">
        <v>1</v>
      </c>
      <c r="AF66" s="49">
        <v>1</v>
      </c>
      <c r="AG66" s="49">
        <v>1</v>
      </c>
      <c r="AH66" s="49">
        <v>0</v>
      </c>
      <c r="AI66" s="49">
        <v>0</v>
      </c>
      <c r="AJ66" s="39" t="s">
        <v>186</v>
      </c>
      <c r="AL66" t="str">
        <f t="shared" ca="1" si="0"/>
        <v xml:space="preserve">    (U1)ALERT_REQ_P_OILPRE_BC_ON</v>
      </c>
      <c r="AR66" s="50" t="str">
        <f t="shared" si="3"/>
        <v xml:space="preserve">    (U4)0x0000003CU,                                                           /* 60 ON                                              */</v>
      </c>
      <c r="AS66" s="50" t="str">
        <f t="shared" si="4"/>
        <v xml:space="preserve">    (U4)0x0000003FU,                                                           /* 60 ON                                              */</v>
      </c>
      <c r="AT66" s="50" t="str">
        <f t="shared" ca="1" si="1"/>
        <v xml:space="preserve">    (U1)ALERT_REQ_P_OILPRE_BC_ON,                                              /* 60 ON                                              */</v>
      </c>
    </row>
    <row r="67" spans="1:46">
      <c r="B67" s="116"/>
      <c r="C67" s="35">
        <f t="shared" si="2"/>
        <v>61</v>
      </c>
      <c r="D67" s="49" t="s">
        <v>65</v>
      </c>
      <c r="E67" s="49" t="s">
        <v>65</v>
      </c>
      <c r="F67" s="49" t="s">
        <v>65</v>
      </c>
      <c r="G67" s="49" t="s">
        <v>65</v>
      </c>
      <c r="H67" s="49" t="s">
        <v>65</v>
      </c>
      <c r="I67" s="49" t="s">
        <v>65</v>
      </c>
      <c r="J67" s="49" t="s">
        <v>65</v>
      </c>
      <c r="K67" s="49" t="s">
        <v>65</v>
      </c>
      <c r="L67" s="49" t="s">
        <v>65</v>
      </c>
      <c r="M67" s="49" t="s">
        <v>65</v>
      </c>
      <c r="N67" s="49" t="s">
        <v>65</v>
      </c>
      <c r="O67" s="49" t="s">
        <v>65</v>
      </c>
      <c r="P67" s="49" t="s">
        <v>65</v>
      </c>
      <c r="Q67" s="49" t="s">
        <v>65</v>
      </c>
      <c r="R67" s="49" t="s">
        <v>65</v>
      </c>
      <c r="S67" s="49" t="s">
        <v>65</v>
      </c>
      <c r="T67" s="49" t="s">
        <v>65</v>
      </c>
      <c r="U67" s="49" t="s">
        <v>65</v>
      </c>
      <c r="V67" s="49" t="s">
        <v>65</v>
      </c>
      <c r="W67" s="49" t="s">
        <v>65</v>
      </c>
      <c r="X67" s="49" t="s">
        <v>65</v>
      </c>
      <c r="Y67" s="49" t="s">
        <v>65</v>
      </c>
      <c r="Z67" s="49" t="s">
        <v>65</v>
      </c>
      <c r="AA67" s="49" t="s">
        <v>65</v>
      </c>
      <c r="AB67" s="49" t="s">
        <v>65</v>
      </c>
      <c r="AC67" s="49" t="s">
        <v>65</v>
      </c>
      <c r="AD67" s="49">
        <v>1</v>
      </c>
      <c r="AE67" s="49">
        <v>1</v>
      </c>
      <c r="AF67" s="49">
        <v>1</v>
      </c>
      <c r="AG67" s="49">
        <v>1</v>
      </c>
      <c r="AH67" s="49">
        <v>0</v>
      </c>
      <c r="AI67" s="49">
        <v>1</v>
      </c>
      <c r="AJ67" s="39" t="s">
        <v>186</v>
      </c>
      <c r="AL67" t="str">
        <f t="shared" ca="1" si="0"/>
        <v xml:space="preserve">    (U1)ALERT_REQ_P_OILPRE_BC_ON</v>
      </c>
      <c r="AR67" s="50" t="str">
        <f t="shared" si="3"/>
        <v xml:space="preserve">    (U4)0x0000003DU,                                                           /* 61 ON                                              */</v>
      </c>
      <c r="AS67" s="50" t="str">
        <f t="shared" si="4"/>
        <v xml:space="preserve">    (U4)0x0000003FU,                                                           /* 61 ON                                              */</v>
      </c>
      <c r="AT67" s="50" t="str">
        <f t="shared" ca="1" si="1"/>
        <v xml:space="preserve">    (U1)ALERT_REQ_P_OILPRE_BC_ON,                                              /* 61 ON                                              */</v>
      </c>
    </row>
    <row r="68" spans="1:46">
      <c r="B68" s="116"/>
      <c r="C68" s="35">
        <f t="shared" si="2"/>
        <v>62</v>
      </c>
      <c r="D68" s="49" t="s">
        <v>65</v>
      </c>
      <c r="E68" s="49" t="s">
        <v>65</v>
      </c>
      <c r="F68" s="49" t="s">
        <v>65</v>
      </c>
      <c r="G68" s="49" t="s">
        <v>65</v>
      </c>
      <c r="H68" s="49" t="s">
        <v>65</v>
      </c>
      <c r="I68" s="49" t="s">
        <v>65</v>
      </c>
      <c r="J68" s="49" t="s">
        <v>65</v>
      </c>
      <c r="K68" s="49" t="s">
        <v>65</v>
      </c>
      <c r="L68" s="49" t="s">
        <v>65</v>
      </c>
      <c r="M68" s="49" t="s">
        <v>65</v>
      </c>
      <c r="N68" s="49" t="s">
        <v>65</v>
      </c>
      <c r="O68" s="49" t="s">
        <v>65</v>
      </c>
      <c r="P68" s="49" t="s">
        <v>65</v>
      </c>
      <c r="Q68" s="49" t="s">
        <v>65</v>
      </c>
      <c r="R68" s="49" t="s">
        <v>65</v>
      </c>
      <c r="S68" s="49" t="s">
        <v>65</v>
      </c>
      <c r="T68" s="49" t="s">
        <v>65</v>
      </c>
      <c r="U68" s="49" t="s">
        <v>65</v>
      </c>
      <c r="V68" s="49" t="s">
        <v>65</v>
      </c>
      <c r="W68" s="49" t="s">
        <v>65</v>
      </c>
      <c r="X68" s="49" t="s">
        <v>65</v>
      </c>
      <c r="Y68" s="49" t="s">
        <v>65</v>
      </c>
      <c r="Z68" s="49" t="s">
        <v>65</v>
      </c>
      <c r="AA68" s="49" t="s">
        <v>65</v>
      </c>
      <c r="AB68" s="49" t="s">
        <v>65</v>
      </c>
      <c r="AC68" s="49" t="s">
        <v>65</v>
      </c>
      <c r="AD68" s="49">
        <v>1</v>
      </c>
      <c r="AE68" s="49">
        <v>1</v>
      </c>
      <c r="AF68" s="49">
        <v>1</v>
      </c>
      <c r="AG68" s="49">
        <v>1</v>
      </c>
      <c r="AH68" s="49">
        <v>1</v>
      </c>
      <c r="AI68" s="49">
        <v>0</v>
      </c>
      <c r="AJ68" s="39" t="s">
        <v>186</v>
      </c>
      <c r="AL68" t="str">
        <f t="shared" ca="1" si="0"/>
        <v xml:space="preserve">    (U1)ALERT_REQ_P_OILPRE_BC_ON</v>
      </c>
      <c r="AR68" s="50" t="str">
        <f t="shared" si="3"/>
        <v xml:space="preserve">    (U4)0x0000003EU,                                                           /* 62 ON                                              */</v>
      </c>
      <c r="AS68" s="50" t="str">
        <f t="shared" si="4"/>
        <v xml:space="preserve">    (U4)0x0000003FU,                                                           /* 62 ON                                              */</v>
      </c>
      <c r="AT68" s="50" t="str">
        <f t="shared" ca="1" si="1"/>
        <v xml:space="preserve">    (U1)ALERT_REQ_P_OILPRE_BC_ON,                                              /* 62 ON                                              */</v>
      </c>
    </row>
    <row r="69" spans="1:46">
      <c r="B69" s="117"/>
      <c r="C69" s="35">
        <f t="shared" si="2"/>
        <v>63</v>
      </c>
      <c r="D69" s="49" t="s">
        <v>65</v>
      </c>
      <c r="E69" s="49" t="s">
        <v>65</v>
      </c>
      <c r="F69" s="49" t="s">
        <v>65</v>
      </c>
      <c r="G69" s="49" t="s">
        <v>65</v>
      </c>
      <c r="H69" s="49" t="s">
        <v>65</v>
      </c>
      <c r="I69" s="49" t="s">
        <v>65</v>
      </c>
      <c r="J69" s="49" t="s">
        <v>65</v>
      </c>
      <c r="K69" s="49" t="s">
        <v>65</v>
      </c>
      <c r="L69" s="49" t="s">
        <v>65</v>
      </c>
      <c r="M69" s="49" t="s">
        <v>65</v>
      </c>
      <c r="N69" s="49" t="s">
        <v>65</v>
      </c>
      <c r="O69" s="49" t="s">
        <v>65</v>
      </c>
      <c r="P69" s="49" t="s">
        <v>65</v>
      </c>
      <c r="Q69" s="49" t="s">
        <v>65</v>
      </c>
      <c r="R69" s="49" t="s">
        <v>65</v>
      </c>
      <c r="S69" s="49" t="s">
        <v>65</v>
      </c>
      <c r="T69" s="49" t="s">
        <v>65</v>
      </c>
      <c r="U69" s="49" t="s">
        <v>65</v>
      </c>
      <c r="V69" s="49" t="s">
        <v>65</v>
      </c>
      <c r="W69" s="49" t="s">
        <v>65</v>
      </c>
      <c r="X69" s="49" t="s">
        <v>65</v>
      </c>
      <c r="Y69" s="49" t="s">
        <v>65</v>
      </c>
      <c r="Z69" s="49" t="s">
        <v>65</v>
      </c>
      <c r="AA69" s="49" t="s">
        <v>65</v>
      </c>
      <c r="AB69" s="49" t="s">
        <v>65</v>
      </c>
      <c r="AC69" s="49" t="s">
        <v>65</v>
      </c>
      <c r="AD69" s="49">
        <v>1</v>
      </c>
      <c r="AE69" s="49">
        <v>1</v>
      </c>
      <c r="AF69" s="49">
        <v>1</v>
      </c>
      <c r="AG69" s="49">
        <v>1</v>
      </c>
      <c r="AH69" s="49">
        <v>1</v>
      </c>
      <c r="AI69" s="49">
        <v>1</v>
      </c>
      <c r="AJ69" s="39" t="s">
        <v>186</v>
      </c>
      <c r="AL69" t="str">
        <f t="shared" ca="1" si="0"/>
        <v xml:space="preserve">    (U1)ALERT_REQ_P_OILPRE_BC_ON</v>
      </c>
      <c r="AR69" s="50" t="str">
        <f t="shared" si="3"/>
        <v xml:space="preserve">    (U4)0x0000003FU                                                            /* 63 ON                                              */</v>
      </c>
      <c r="AS69" s="50" t="str">
        <f t="shared" si="4"/>
        <v xml:space="preserve">    (U4)0x0000003FU                                                            /* 63 ON                                              */</v>
      </c>
      <c r="AT69" s="50" t="str">
        <f t="shared" ca="1" si="1"/>
        <v xml:space="preserve">    (U1)ALERT_REQ_P_OILPRE_BC_ON                                               /* 63 ON                                              */</v>
      </c>
    </row>
    <row r="70" spans="1:46" ht="14.25" thickBot="1">
      <c r="A70" s="44" t="s">
        <v>62</v>
      </c>
      <c r="B70" s="45"/>
      <c r="C70" s="45"/>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5"/>
      <c r="AR70" s="51" t="str">
        <f t="shared" si="3"/>
        <v>};</v>
      </c>
      <c r="AS70" s="51" t="str">
        <f t="shared" si="4"/>
        <v>};</v>
      </c>
      <c r="AT70" s="51" t="str">
        <f t="shared" ref="AT70" si="5">IF(AJ70&lt;&gt;"",AL70&amp;IF(AJ71&lt;&gt;"",","," ")&amp;REPT(" ",78-LEN(AL70))&amp;"/* "&amp;IF(C70&lt;10,"0"&amp;C70,C70)&amp;" "&amp;AJ70&amp;REPT(" ",48-LEN(AJ70))&amp;"*/",IF(AJ69&lt;&gt;"","};",""))</f>
        <v>};</v>
      </c>
    </row>
    <row r="71" spans="1:46">
      <c r="B71" s="118" t="str">
        <f ca="1">IF(B6&lt;&gt;"",B6,"")</f>
        <v>Table BC</v>
      </c>
      <c r="C71" s="35">
        <f>IF(C6&lt;&gt;"",C6,"")</f>
        <v>0</v>
      </c>
      <c r="D71" s="109">
        <f t="shared" ref="D71:AI78" si="6">IF(D6=1,1,0)</f>
        <v>0</v>
      </c>
      <c r="E71" s="109">
        <f t="shared" si="6"/>
        <v>0</v>
      </c>
      <c r="F71" s="109">
        <f t="shared" si="6"/>
        <v>0</v>
      </c>
      <c r="G71" s="109">
        <f t="shared" si="6"/>
        <v>0</v>
      </c>
      <c r="H71" s="109">
        <f t="shared" si="6"/>
        <v>0</v>
      </c>
      <c r="I71" s="109">
        <f t="shared" si="6"/>
        <v>0</v>
      </c>
      <c r="J71" s="109">
        <f t="shared" si="6"/>
        <v>0</v>
      </c>
      <c r="K71" s="109">
        <f t="shared" si="6"/>
        <v>0</v>
      </c>
      <c r="L71" s="109">
        <f t="shared" si="6"/>
        <v>0</v>
      </c>
      <c r="M71" s="109">
        <f t="shared" si="6"/>
        <v>0</v>
      </c>
      <c r="N71" s="109">
        <f t="shared" si="6"/>
        <v>0</v>
      </c>
      <c r="O71" s="109">
        <f t="shared" si="6"/>
        <v>0</v>
      </c>
      <c r="P71" s="109">
        <f t="shared" si="6"/>
        <v>0</v>
      </c>
      <c r="Q71" s="109">
        <f t="shared" si="6"/>
        <v>0</v>
      </c>
      <c r="R71" s="109">
        <f t="shared" si="6"/>
        <v>0</v>
      </c>
      <c r="S71" s="109">
        <f t="shared" si="6"/>
        <v>0</v>
      </c>
      <c r="T71" s="109">
        <f t="shared" si="6"/>
        <v>0</v>
      </c>
      <c r="U71" s="109">
        <f t="shared" si="6"/>
        <v>0</v>
      </c>
      <c r="V71" s="109">
        <f t="shared" si="6"/>
        <v>0</v>
      </c>
      <c r="W71" s="109">
        <f t="shared" si="6"/>
        <v>0</v>
      </c>
      <c r="X71" s="109">
        <f t="shared" si="6"/>
        <v>0</v>
      </c>
      <c r="Y71" s="109">
        <f t="shared" si="6"/>
        <v>0</v>
      </c>
      <c r="Z71" s="109">
        <f t="shared" si="6"/>
        <v>0</v>
      </c>
      <c r="AA71" s="109">
        <f t="shared" si="6"/>
        <v>0</v>
      </c>
      <c r="AB71" s="109">
        <f t="shared" si="6"/>
        <v>0</v>
      </c>
      <c r="AC71" s="109">
        <f t="shared" si="6"/>
        <v>0</v>
      </c>
      <c r="AD71" s="109">
        <f t="shared" si="6"/>
        <v>0</v>
      </c>
      <c r="AE71" s="109">
        <f t="shared" si="6"/>
        <v>0</v>
      </c>
      <c r="AF71" s="109">
        <f t="shared" si="6"/>
        <v>0</v>
      </c>
      <c r="AG71" s="109">
        <f t="shared" si="6"/>
        <v>0</v>
      </c>
      <c r="AH71" s="109">
        <f t="shared" si="6"/>
        <v>0</v>
      </c>
      <c r="AI71" s="109">
        <f t="shared" si="6"/>
        <v>0</v>
      </c>
      <c r="AJ71" s="35" t="str">
        <f t="shared" ref="AJ71:AJ134" si="7">IF(AJ6&lt;&gt;"",AJ6,"")</f>
        <v>UNKNOWN</v>
      </c>
      <c r="AK71" s="48"/>
      <c r="AL71" s="48" t="str">
        <f>BIN2HEX(AB71&amp;AC71&amp;AD71&amp;AE71&amp;AF71&amp;AG71&amp;AH71&amp;AI71,2)</f>
        <v>00</v>
      </c>
      <c r="AM71" s="48" t="str">
        <f>BIN2HEX(T71&amp;U71&amp;V71&amp;W71&amp;X71&amp;Y71&amp;Z71&amp;AA71,2)</f>
        <v>00</v>
      </c>
      <c r="AN71" s="48" t="str">
        <f>BIN2HEX(L71&amp;M71&amp;N71&amp;O71&amp;P71&amp;Q71&amp;R71&amp;S71,2)</f>
        <v>00</v>
      </c>
      <c r="AO71" s="4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16"/>
      <c r="C72" s="35">
        <f t="shared" ref="C72:C134" si="9">IF(C7&lt;&gt;"",C7,"")</f>
        <v>1</v>
      </c>
      <c r="D72" s="109">
        <f t="shared" si="6"/>
        <v>0</v>
      </c>
      <c r="E72" s="109">
        <f t="shared" si="6"/>
        <v>0</v>
      </c>
      <c r="F72" s="109">
        <f t="shared" si="6"/>
        <v>0</v>
      </c>
      <c r="G72" s="109">
        <f t="shared" si="6"/>
        <v>0</v>
      </c>
      <c r="H72" s="109">
        <f t="shared" si="6"/>
        <v>0</v>
      </c>
      <c r="I72" s="109">
        <f t="shared" si="6"/>
        <v>0</v>
      </c>
      <c r="J72" s="109">
        <f t="shared" si="6"/>
        <v>0</v>
      </c>
      <c r="K72" s="109">
        <f t="shared" si="6"/>
        <v>0</v>
      </c>
      <c r="L72" s="109">
        <f t="shared" si="6"/>
        <v>0</v>
      </c>
      <c r="M72" s="109">
        <f t="shared" si="6"/>
        <v>0</v>
      </c>
      <c r="N72" s="109">
        <f t="shared" si="6"/>
        <v>0</v>
      </c>
      <c r="O72" s="109">
        <f t="shared" si="6"/>
        <v>0</v>
      </c>
      <c r="P72" s="109">
        <f t="shared" si="6"/>
        <v>0</v>
      </c>
      <c r="Q72" s="109">
        <f t="shared" si="6"/>
        <v>0</v>
      </c>
      <c r="R72" s="109">
        <f t="shared" si="6"/>
        <v>0</v>
      </c>
      <c r="S72" s="109">
        <f t="shared" si="6"/>
        <v>0</v>
      </c>
      <c r="T72" s="109">
        <f t="shared" si="6"/>
        <v>0</v>
      </c>
      <c r="U72" s="109">
        <f t="shared" si="6"/>
        <v>0</v>
      </c>
      <c r="V72" s="109">
        <f t="shared" si="6"/>
        <v>0</v>
      </c>
      <c r="W72" s="109">
        <f t="shared" si="6"/>
        <v>0</v>
      </c>
      <c r="X72" s="109">
        <f t="shared" si="6"/>
        <v>0</v>
      </c>
      <c r="Y72" s="109">
        <f t="shared" si="6"/>
        <v>0</v>
      </c>
      <c r="Z72" s="109">
        <f t="shared" si="6"/>
        <v>0</v>
      </c>
      <c r="AA72" s="109">
        <f t="shared" si="6"/>
        <v>0</v>
      </c>
      <c r="AB72" s="109">
        <f t="shared" si="6"/>
        <v>0</v>
      </c>
      <c r="AC72" s="109">
        <f t="shared" si="6"/>
        <v>0</v>
      </c>
      <c r="AD72" s="109">
        <f t="shared" si="6"/>
        <v>0</v>
      </c>
      <c r="AE72" s="109">
        <f t="shared" si="6"/>
        <v>0</v>
      </c>
      <c r="AF72" s="109">
        <f t="shared" si="6"/>
        <v>0</v>
      </c>
      <c r="AG72" s="109">
        <f t="shared" si="6"/>
        <v>0</v>
      </c>
      <c r="AH72" s="109">
        <f t="shared" si="6"/>
        <v>0</v>
      </c>
      <c r="AI72" s="109">
        <f t="shared" si="6"/>
        <v>1</v>
      </c>
      <c r="AJ72" s="35" t="str">
        <f t="shared" si="7"/>
        <v>UNKNOWN</v>
      </c>
      <c r="AK72" s="48"/>
      <c r="AL72" s="48" t="str">
        <f t="shared" ref="AL72:AL134" si="10">BIN2HEX(AB72&amp;AC72&amp;AD72&amp;AE72&amp;AF72&amp;AG72&amp;AH72&amp;AI72,2)</f>
        <v>01</v>
      </c>
      <c r="AM72" s="48" t="str">
        <f t="shared" ref="AM72:AM134" si="11">BIN2HEX(T72&amp;U72&amp;V72&amp;W72&amp;X72&amp;Y72&amp;Z72&amp;AA72,2)</f>
        <v>00</v>
      </c>
      <c r="AN72" s="48" t="str">
        <f t="shared" ref="AN72:AN134" si="12">BIN2HEX(L72&amp;M72&amp;N72&amp;O72&amp;P72&amp;Q72&amp;R72&amp;S72,2)</f>
        <v>00</v>
      </c>
      <c r="AO72" s="48" t="str">
        <f t="shared" ref="AO72:AO134" si="13">BIN2HEX(D72&amp;E72&amp;F72&amp;G72&amp;H72&amp;I72&amp;J72&amp;K72,2)</f>
        <v>00</v>
      </c>
      <c r="AQ72" t="str">
        <f t="shared" si="8"/>
        <v xml:space="preserve">    (U4)0x00000001U,                                                           /* 01 UNKNOWN                                         */</v>
      </c>
    </row>
    <row r="73" spans="1:46">
      <c r="B73" s="116"/>
      <c r="C73" s="35">
        <f t="shared" si="9"/>
        <v>2</v>
      </c>
      <c r="D73" s="109">
        <f t="shared" si="6"/>
        <v>0</v>
      </c>
      <c r="E73" s="109">
        <f t="shared" si="6"/>
        <v>0</v>
      </c>
      <c r="F73" s="109">
        <f t="shared" si="6"/>
        <v>0</v>
      </c>
      <c r="G73" s="109">
        <f t="shared" si="6"/>
        <v>0</v>
      </c>
      <c r="H73" s="109">
        <f t="shared" si="6"/>
        <v>0</v>
      </c>
      <c r="I73" s="109">
        <f t="shared" si="6"/>
        <v>0</v>
      </c>
      <c r="J73" s="109">
        <f t="shared" si="6"/>
        <v>0</v>
      </c>
      <c r="K73" s="109">
        <f t="shared" si="6"/>
        <v>0</v>
      </c>
      <c r="L73" s="109">
        <f t="shared" si="6"/>
        <v>0</v>
      </c>
      <c r="M73" s="109">
        <f t="shared" si="6"/>
        <v>0</v>
      </c>
      <c r="N73" s="109">
        <f t="shared" si="6"/>
        <v>0</v>
      </c>
      <c r="O73" s="109">
        <f t="shared" si="6"/>
        <v>0</v>
      </c>
      <c r="P73" s="109">
        <f t="shared" si="6"/>
        <v>0</v>
      </c>
      <c r="Q73" s="109">
        <f t="shared" si="6"/>
        <v>0</v>
      </c>
      <c r="R73" s="109">
        <f t="shared" si="6"/>
        <v>0</v>
      </c>
      <c r="S73" s="109">
        <f t="shared" si="6"/>
        <v>0</v>
      </c>
      <c r="T73" s="109">
        <f t="shared" si="6"/>
        <v>0</v>
      </c>
      <c r="U73" s="109">
        <f t="shared" si="6"/>
        <v>0</v>
      </c>
      <c r="V73" s="109">
        <f t="shared" si="6"/>
        <v>0</v>
      </c>
      <c r="W73" s="109">
        <f t="shared" si="6"/>
        <v>0</v>
      </c>
      <c r="X73" s="109">
        <f t="shared" si="6"/>
        <v>0</v>
      </c>
      <c r="Y73" s="109">
        <f t="shared" si="6"/>
        <v>0</v>
      </c>
      <c r="Z73" s="109">
        <f t="shared" si="6"/>
        <v>0</v>
      </c>
      <c r="AA73" s="109">
        <f t="shared" si="6"/>
        <v>0</v>
      </c>
      <c r="AB73" s="109">
        <f t="shared" si="6"/>
        <v>0</v>
      </c>
      <c r="AC73" s="109">
        <f t="shared" si="6"/>
        <v>0</v>
      </c>
      <c r="AD73" s="109">
        <f t="shared" si="6"/>
        <v>0</v>
      </c>
      <c r="AE73" s="109">
        <f t="shared" si="6"/>
        <v>0</v>
      </c>
      <c r="AF73" s="109">
        <f t="shared" si="6"/>
        <v>0</v>
      </c>
      <c r="AG73" s="109">
        <f t="shared" si="6"/>
        <v>0</v>
      </c>
      <c r="AH73" s="109">
        <f t="shared" si="6"/>
        <v>1</v>
      </c>
      <c r="AI73" s="109">
        <f t="shared" si="6"/>
        <v>0</v>
      </c>
      <c r="AJ73" s="35" t="str">
        <f t="shared" si="7"/>
        <v>UNKNOWN</v>
      </c>
      <c r="AK73" s="48"/>
      <c r="AL73" s="48" t="str">
        <f t="shared" si="10"/>
        <v>02</v>
      </c>
      <c r="AM73" s="48" t="str">
        <f t="shared" si="11"/>
        <v>00</v>
      </c>
      <c r="AN73" s="48" t="str">
        <f t="shared" si="12"/>
        <v>00</v>
      </c>
      <c r="AO73" s="48" t="str">
        <f t="shared" si="13"/>
        <v>00</v>
      </c>
      <c r="AQ73" t="str">
        <f t="shared" si="8"/>
        <v xml:space="preserve">    (U4)0x00000002U,                                                           /* 02 UNKNOWN                                         */</v>
      </c>
    </row>
    <row r="74" spans="1:46">
      <c r="B74" s="116"/>
      <c r="C74" s="35">
        <f t="shared" si="9"/>
        <v>3</v>
      </c>
      <c r="D74" s="109">
        <f t="shared" si="6"/>
        <v>0</v>
      </c>
      <c r="E74" s="109">
        <f t="shared" si="6"/>
        <v>0</v>
      </c>
      <c r="F74" s="109">
        <f t="shared" si="6"/>
        <v>0</v>
      </c>
      <c r="G74" s="109">
        <f t="shared" si="6"/>
        <v>0</v>
      </c>
      <c r="H74" s="109">
        <f t="shared" si="6"/>
        <v>0</v>
      </c>
      <c r="I74" s="109">
        <f t="shared" si="6"/>
        <v>0</v>
      </c>
      <c r="J74" s="109">
        <f t="shared" si="6"/>
        <v>0</v>
      </c>
      <c r="K74" s="109">
        <f t="shared" si="6"/>
        <v>0</v>
      </c>
      <c r="L74" s="109">
        <f t="shared" si="6"/>
        <v>0</v>
      </c>
      <c r="M74" s="109">
        <f t="shared" si="6"/>
        <v>0</v>
      </c>
      <c r="N74" s="109">
        <f t="shared" si="6"/>
        <v>0</v>
      </c>
      <c r="O74" s="109">
        <f t="shared" si="6"/>
        <v>0</v>
      </c>
      <c r="P74" s="109">
        <f t="shared" si="6"/>
        <v>0</v>
      </c>
      <c r="Q74" s="109">
        <f t="shared" si="6"/>
        <v>0</v>
      </c>
      <c r="R74" s="109">
        <f t="shared" si="6"/>
        <v>0</v>
      </c>
      <c r="S74" s="109">
        <f t="shared" si="6"/>
        <v>0</v>
      </c>
      <c r="T74" s="109">
        <f t="shared" si="6"/>
        <v>0</v>
      </c>
      <c r="U74" s="109">
        <f t="shared" si="6"/>
        <v>0</v>
      </c>
      <c r="V74" s="109">
        <f t="shared" si="6"/>
        <v>0</v>
      </c>
      <c r="W74" s="109">
        <f t="shared" si="6"/>
        <v>0</v>
      </c>
      <c r="X74" s="109">
        <f t="shared" si="6"/>
        <v>0</v>
      </c>
      <c r="Y74" s="109">
        <f t="shared" si="6"/>
        <v>0</v>
      </c>
      <c r="Z74" s="109">
        <f t="shared" si="6"/>
        <v>0</v>
      </c>
      <c r="AA74" s="109">
        <f t="shared" si="6"/>
        <v>0</v>
      </c>
      <c r="AB74" s="109">
        <f t="shared" si="6"/>
        <v>0</v>
      </c>
      <c r="AC74" s="109">
        <f t="shared" si="6"/>
        <v>0</v>
      </c>
      <c r="AD74" s="109">
        <f t="shared" si="6"/>
        <v>0</v>
      </c>
      <c r="AE74" s="109">
        <f t="shared" si="6"/>
        <v>0</v>
      </c>
      <c r="AF74" s="109">
        <f t="shared" si="6"/>
        <v>0</v>
      </c>
      <c r="AG74" s="109">
        <f t="shared" si="6"/>
        <v>0</v>
      </c>
      <c r="AH74" s="109">
        <f t="shared" si="6"/>
        <v>1</v>
      </c>
      <c r="AI74" s="109">
        <f t="shared" si="6"/>
        <v>1</v>
      </c>
      <c r="AJ74" s="35" t="str">
        <f t="shared" si="7"/>
        <v>UNKNOWN</v>
      </c>
      <c r="AK74" s="48"/>
      <c r="AL74" s="48" t="str">
        <f t="shared" si="10"/>
        <v>03</v>
      </c>
      <c r="AM74" s="48" t="str">
        <f t="shared" si="11"/>
        <v>00</v>
      </c>
      <c r="AN74" s="48" t="str">
        <f t="shared" si="12"/>
        <v>00</v>
      </c>
      <c r="AO74" s="48" t="str">
        <f t="shared" si="13"/>
        <v>00</v>
      </c>
      <c r="AQ74" t="str">
        <f t="shared" si="8"/>
        <v xml:space="preserve">    (U4)0x00000003U,                                                           /* 03 UNKNOWN                                         */</v>
      </c>
    </row>
    <row r="75" spans="1:46">
      <c r="B75" s="116"/>
      <c r="C75" s="35">
        <f t="shared" si="9"/>
        <v>4</v>
      </c>
      <c r="D75" s="109">
        <f t="shared" si="6"/>
        <v>0</v>
      </c>
      <c r="E75" s="109">
        <f t="shared" si="6"/>
        <v>0</v>
      </c>
      <c r="F75" s="109">
        <f t="shared" si="6"/>
        <v>0</v>
      </c>
      <c r="G75" s="109">
        <f t="shared" si="6"/>
        <v>0</v>
      </c>
      <c r="H75" s="109">
        <f t="shared" si="6"/>
        <v>0</v>
      </c>
      <c r="I75" s="109">
        <f t="shared" si="6"/>
        <v>0</v>
      </c>
      <c r="J75" s="109">
        <f t="shared" si="6"/>
        <v>0</v>
      </c>
      <c r="K75" s="109">
        <f t="shared" si="6"/>
        <v>0</v>
      </c>
      <c r="L75" s="109">
        <f t="shared" si="6"/>
        <v>0</v>
      </c>
      <c r="M75" s="109">
        <f t="shared" si="6"/>
        <v>0</v>
      </c>
      <c r="N75" s="109">
        <f t="shared" si="6"/>
        <v>0</v>
      </c>
      <c r="O75" s="109">
        <f t="shared" si="6"/>
        <v>0</v>
      </c>
      <c r="P75" s="109">
        <f t="shared" si="6"/>
        <v>0</v>
      </c>
      <c r="Q75" s="109">
        <f t="shared" si="6"/>
        <v>0</v>
      </c>
      <c r="R75" s="109">
        <f t="shared" si="6"/>
        <v>0</v>
      </c>
      <c r="S75" s="109">
        <f t="shared" si="6"/>
        <v>0</v>
      </c>
      <c r="T75" s="109">
        <f t="shared" si="6"/>
        <v>0</v>
      </c>
      <c r="U75" s="109">
        <f t="shared" si="6"/>
        <v>0</v>
      </c>
      <c r="V75" s="109">
        <f t="shared" si="6"/>
        <v>0</v>
      </c>
      <c r="W75" s="109">
        <f t="shared" si="6"/>
        <v>0</v>
      </c>
      <c r="X75" s="109">
        <f t="shared" si="6"/>
        <v>0</v>
      </c>
      <c r="Y75" s="109">
        <f t="shared" si="6"/>
        <v>0</v>
      </c>
      <c r="Z75" s="109">
        <f t="shared" si="6"/>
        <v>0</v>
      </c>
      <c r="AA75" s="109">
        <f t="shared" si="6"/>
        <v>0</v>
      </c>
      <c r="AB75" s="109">
        <f t="shared" si="6"/>
        <v>0</v>
      </c>
      <c r="AC75" s="109">
        <f t="shared" si="6"/>
        <v>0</v>
      </c>
      <c r="AD75" s="109">
        <f t="shared" si="6"/>
        <v>0</v>
      </c>
      <c r="AE75" s="109">
        <f t="shared" si="6"/>
        <v>0</v>
      </c>
      <c r="AF75" s="109">
        <f t="shared" si="6"/>
        <v>0</v>
      </c>
      <c r="AG75" s="109">
        <f t="shared" si="6"/>
        <v>1</v>
      </c>
      <c r="AH75" s="109">
        <f t="shared" si="6"/>
        <v>0</v>
      </c>
      <c r="AI75" s="109">
        <f t="shared" si="6"/>
        <v>0</v>
      </c>
      <c r="AJ75" s="35" t="str">
        <f t="shared" si="7"/>
        <v>UNKNOWN</v>
      </c>
      <c r="AK75" s="48"/>
      <c r="AL75" s="48" t="str">
        <f t="shared" si="10"/>
        <v>04</v>
      </c>
      <c r="AM75" s="48" t="str">
        <f t="shared" si="11"/>
        <v>00</v>
      </c>
      <c r="AN75" s="48" t="str">
        <f t="shared" si="12"/>
        <v>00</v>
      </c>
      <c r="AO75" s="48" t="str">
        <f t="shared" si="13"/>
        <v>00</v>
      </c>
      <c r="AQ75" t="str">
        <f t="shared" si="8"/>
        <v xml:space="preserve">    (U4)0x00000004U,                                                           /* 04 UNKNOWN                                         */</v>
      </c>
    </row>
    <row r="76" spans="1:46">
      <c r="B76" s="116"/>
      <c r="C76" s="35">
        <f t="shared" si="9"/>
        <v>5</v>
      </c>
      <c r="D76" s="109">
        <f t="shared" si="6"/>
        <v>0</v>
      </c>
      <c r="E76" s="109">
        <f t="shared" si="6"/>
        <v>0</v>
      </c>
      <c r="F76" s="109">
        <f t="shared" si="6"/>
        <v>0</v>
      </c>
      <c r="G76" s="109">
        <f t="shared" si="6"/>
        <v>0</v>
      </c>
      <c r="H76" s="109">
        <f t="shared" si="6"/>
        <v>0</v>
      </c>
      <c r="I76" s="109">
        <f t="shared" si="6"/>
        <v>0</v>
      </c>
      <c r="J76" s="109">
        <f t="shared" si="6"/>
        <v>0</v>
      </c>
      <c r="K76" s="109">
        <f t="shared" si="6"/>
        <v>0</v>
      </c>
      <c r="L76" s="109">
        <f t="shared" si="6"/>
        <v>0</v>
      </c>
      <c r="M76" s="109">
        <f t="shared" si="6"/>
        <v>0</v>
      </c>
      <c r="N76" s="109">
        <f t="shared" si="6"/>
        <v>0</v>
      </c>
      <c r="O76" s="109">
        <f t="shared" si="6"/>
        <v>0</v>
      </c>
      <c r="P76" s="109">
        <f t="shared" si="6"/>
        <v>0</v>
      </c>
      <c r="Q76" s="109">
        <f t="shared" si="6"/>
        <v>0</v>
      </c>
      <c r="R76" s="109">
        <f t="shared" si="6"/>
        <v>0</v>
      </c>
      <c r="S76" s="109">
        <f t="shared" si="6"/>
        <v>0</v>
      </c>
      <c r="T76" s="109">
        <f t="shared" si="6"/>
        <v>0</v>
      </c>
      <c r="U76" s="109">
        <f t="shared" si="6"/>
        <v>0</v>
      </c>
      <c r="V76" s="109">
        <f t="shared" si="6"/>
        <v>0</v>
      </c>
      <c r="W76" s="109">
        <f t="shared" si="6"/>
        <v>0</v>
      </c>
      <c r="X76" s="109">
        <f t="shared" si="6"/>
        <v>0</v>
      </c>
      <c r="Y76" s="109">
        <f t="shared" si="6"/>
        <v>0</v>
      </c>
      <c r="Z76" s="109">
        <f t="shared" si="6"/>
        <v>0</v>
      </c>
      <c r="AA76" s="109">
        <f t="shared" si="6"/>
        <v>0</v>
      </c>
      <c r="AB76" s="109">
        <f t="shared" si="6"/>
        <v>0</v>
      </c>
      <c r="AC76" s="109">
        <f t="shared" si="6"/>
        <v>0</v>
      </c>
      <c r="AD76" s="109">
        <f t="shared" si="6"/>
        <v>0</v>
      </c>
      <c r="AE76" s="109">
        <f t="shared" si="6"/>
        <v>0</v>
      </c>
      <c r="AF76" s="109">
        <f t="shared" si="6"/>
        <v>0</v>
      </c>
      <c r="AG76" s="109">
        <f t="shared" si="6"/>
        <v>1</v>
      </c>
      <c r="AH76" s="109">
        <f t="shared" si="6"/>
        <v>0</v>
      </c>
      <c r="AI76" s="109">
        <f t="shared" si="6"/>
        <v>1</v>
      </c>
      <c r="AJ76" s="35" t="str">
        <f t="shared" si="7"/>
        <v>UNKNOWN</v>
      </c>
      <c r="AK76" s="48"/>
      <c r="AL76" s="48" t="str">
        <f t="shared" si="10"/>
        <v>05</v>
      </c>
      <c r="AM76" s="48" t="str">
        <f t="shared" si="11"/>
        <v>00</v>
      </c>
      <c r="AN76" s="48" t="str">
        <f t="shared" si="12"/>
        <v>00</v>
      </c>
      <c r="AO76" s="48" t="str">
        <f t="shared" si="13"/>
        <v>00</v>
      </c>
      <c r="AQ76" t="str">
        <f t="shared" si="8"/>
        <v xml:space="preserve">    (U4)0x00000005U,                                                           /* 05 UNKNOWN                                         */</v>
      </c>
    </row>
    <row r="77" spans="1:46">
      <c r="B77" s="116"/>
      <c r="C77" s="35">
        <f t="shared" si="9"/>
        <v>6</v>
      </c>
      <c r="D77" s="109">
        <f t="shared" si="6"/>
        <v>0</v>
      </c>
      <c r="E77" s="109">
        <f t="shared" si="6"/>
        <v>0</v>
      </c>
      <c r="F77" s="109">
        <f t="shared" si="6"/>
        <v>0</v>
      </c>
      <c r="G77" s="109">
        <f t="shared" si="6"/>
        <v>0</v>
      </c>
      <c r="H77" s="109">
        <f t="shared" si="6"/>
        <v>0</v>
      </c>
      <c r="I77" s="109">
        <f t="shared" si="6"/>
        <v>0</v>
      </c>
      <c r="J77" s="109">
        <f t="shared" si="6"/>
        <v>0</v>
      </c>
      <c r="K77" s="109">
        <f t="shared" si="6"/>
        <v>0</v>
      </c>
      <c r="L77" s="109">
        <f t="shared" si="6"/>
        <v>0</v>
      </c>
      <c r="M77" s="109">
        <f t="shared" si="6"/>
        <v>0</v>
      </c>
      <c r="N77" s="109">
        <f t="shared" si="6"/>
        <v>0</v>
      </c>
      <c r="O77" s="109">
        <f t="shared" si="6"/>
        <v>0</v>
      </c>
      <c r="P77" s="109">
        <f t="shared" si="6"/>
        <v>0</v>
      </c>
      <c r="Q77" s="109">
        <f t="shared" si="6"/>
        <v>0</v>
      </c>
      <c r="R77" s="109">
        <f t="shared" si="6"/>
        <v>0</v>
      </c>
      <c r="S77" s="109">
        <f t="shared" si="6"/>
        <v>0</v>
      </c>
      <c r="T77" s="109">
        <f t="shared" si="6"/>
        <v>0</v>
      </c>
      <c r="U77" s="109">
        <f t="shared" si="6"/>
        <v>0</v>
      </c>
      <c r="V77" s="109">
        <f t="shared" si="6"/>
        <v>0</v>
      </c>
      <c r="W77" s="109">
        <f t="shared" si="6"/>
        <v>0</v>
      </c>
      <c r="X77" s="109">
        <f t="shared" si="6"/>
        <v>0</v>
      </c>
      <c r="Y77" s="109">
        <f t="shared" si="6"/>
        <v>0</v>
      </c>
      <c r="Z77" s="109">
        <f t="shared" si="6"/>
        <v>0</v>
      </c>
      <c r="AA77" s="109">
        <f t="shared" si="6"/>
        <v>0</v>
      </c>
      <c r="AB77" s="109">
        <f t="shared" si="6"/>
        <v>0</v>
      </c>
      <c r="AC77" s="109">
        <f t="shared" si="6"/>
        <v>0</v>
      </c>
      <c r="AD77" s="109">
        <f t="shared" si="6"/>
        <v>0</v>
      </c>
      <c r="AE77" s="109">
        <f t="shared" si="6"/>
        <v>0</v>
      </c>
      <c r="AF77" s="109">
        <f t="shared" si="6"/>
        <v>0</v>
      </c>
      <c r="AG77" s="109">
        <f t="shared" si="6"/>
        <v>1</v>
      </c>
      <c r="AH77" s="109">
        <f t="shared" si="6"/>
        <v>1</v>
      </c>
      <c r="AI77" s="109">
        <f t="shared" si="6"/>
        <v>0</v>
      </c>
      <c r="AJ77" s="35" t="str">
        <f t="shared" si="7"/>
        <v>UNKNOWN</v>
      </c>
      <c r="AK77" s="48"/>
      <c r="AL77" s="48" t="str">
        <f t="shared" si="10"/>
        <v>06</v>
      </c>
      <c r="AM77" s="48" t="str">
        <f t="shared" si="11"/>
        <v>00</v>
      </c>
      <c r="AN77" s="48" t="str">
        <f t="shared" si="12"/>
        <v>00</v>
      </c>
      <c r="AO77" s="48" t="str">
        <f t="shared" si="13"/>
        <v>00</v>
      </c>
      <c r="AQ77" t="str">
        <f t="shared" si="8"/>
        <v xml:space="preserve">    (U4)0x00000006U,                                                           /* 06 UNKNOWN                                         */</v>
      </c>
    </row>
    <row r="78" spans="1:46">
      <c r="B78" s="116"/>
      <c r="C78" s="35">
        <f t="shared" si="9"/>
        <v>7</v>
      </c>
      <c r="D78" s="109">
        <f t="shared" si="6"/>
        <v>0</v>
      </c>
      <c r="E78" s="109">
        <f t="shared" si="6"/>
        <v>0</v>
      </c>
      <c r="F78" s="109">
        <f t="shared" si="6"/>
        <v>0</v>
      </c>
      <c r="G78" s="109">
        <f t="shared" si="6"/>
        <v>0</v>
      </c>
      <c r="H78" s="109">
        <f t="shared" si="6"/>
        <v>0</v>
      </c>
      <c r="I78" s="109">
        <f t="shared" si="6"/>
        <v>0</v>
      </c>
      <c r="J78" s="109">
        <f t="shared" si="6"/>
        <v>0</v>
      </c>
      <c r="K78" s="109">
        <f t="shared" si="6"/>
        <v>0</v>
      </c>
      <c r="L78" s="109">
        <f t="shared" si="6"/>
        <v>0</v>
      </c>
      <c r="M78" s="109">
        <f t="shared" si="6"/>
        <v>0</v>
      </c>
      <c r="N78" s="109">
        <f t="shared" si="6"/>
        <v>0</v>
      </c>
      <c r="O78" s="109">
        <f t="shared" si="6"/>
        <v>0</v>
      </c>
      <c r="P78" s="109">
        <f t="shared" si="6"/>
        <v>0</v>
      </c>
      <c r="Q78" s="109">
        <f t="shared" si="6"/>
        <v>0</v>
      </c>
      <c r="R78" s="109">
        <f t="shared" si="6"/>
        <v>0</v>
      </c>
      <c r="S78" s="109">
        <f t="shared" si="6"/>
        <v>0</v>
      </c>
      <c r="T78" s="109">
        <f t="shared" si="6"/>
        <v>0</v>
      </c>
      <c r="U78" s="109">
        <f t="shared" si="6"/>
        <v>0</v>
      </c>
      <c r="V78" s="109">
        <f t="shared" si="6"/>
        <v>0</v>
      </c>
      <c r="W78" s="109">
        <f t="shared" si="6"/>
        <v>0</v>
      </c>
      <c r="X78" s="109">
        <f t="shared" si="6"/>
        <v>0</v>
      </c>
      <c r="Y78" s="109">
        <f t="shared" si="6"/>
        <v>0</v>
      </c>
      <c r="Z78" s="109">
        <f t="shared" si="6"/>
        <v>0</v>
      </c>
      <c r="AA78" s="109">
        <f t="shared" si="6"/>
        <v>0</v>
      </c>
      <c r="AB78" s="109">
        <f t="shared" si="6"/>
        <v>0</v>
      </c>
      <c r="AC78" s="109">
        <f t="shared" si="6"/>
        <v>0</v>
      </c>
      <c r="AD78" s="109">
        <f t="shared" si="6"/>
        <v>0</v>
      </c>
      <c r="AE78" s="109">
        <f t="shared" si="6"/>
        <v>0</v>
      </c>
      <c r="AF78" s="109">
        <f t="shared" si="6"/>
        <v>0</v>
      </c>
      <c r="AG78" s="109">
        <f t="shared" si="6"/>
        <v>1</v>
      </c>
      <c r="AH78" s="109">
        <f t="shared" si="6"/>
        <v>1</v>
      </c>
      <c r="AI78" s="109">
        <f t="shared" ref="AI78" si="14">IF(AI13=1,1,0)</f>
        <v>1</v>
      </c>
      <c r="AJ78" s="35" t="str">
        <f t="shared" si="7"/>
        <v>UNKNOWN</v>
      </c>
      <c r="AK78" s="48"/>
      <c r="AL78" s="48" t="str">
        <f t="shared" si="10"/>
        <v>07</v>
      </c>
      <c r="AM78" s="48" t="str">
        <f t="shared" si="11"/>
        <v>00</v>
      </c>
      <c r="AN78" s="48" t="str">
        <f t="shared" si="12"/>
        <v>00</v>
      </c>
      <c r="AO78" s="48" t="str">
        <f t="shared" si="13"/>
        <v>00</v>
      </c>
      <c r="AQ78" t="str">
        <f t="shared" si="8"/>
        <v xml:space="preserve">    (U4)0x00000007U,                                                           /* 07 UNKNOWN                                         */</v>
      </c>
    </row>
    <row r="79" spans="1:46">
      <c r="B79" s="116"/>
      <c r="C79" s="35">
        <f t="shared" si="9"/>
        <v>8</v>
      </c>
      <c r="D79" s="109">
        <f t="shared" ref="D79:AI86" si="15">IF(D14=1,1,0)</f>
        <v>0</v>
      </c>
      <c r="E79" s="109">
        <f t="shared" si="15"/>
        <v>0</v>
      </c>
      <c r="F79" s="109">
        <f t="shared" si="15"/>
        <v>0</v>
      </c>
      <c r="G79" s="109">
        <f t="shared" si="15"/>
        <v>0</v>
      </c>
      <c r="H79" s="109">
        <f t="shared" si="15"/>
        <v>0</v>
      </c>
      <c r="I79" s="109">
        <f t="shared" si="15"/>
        <v>0</v>
      </c>
      <c r="J79" s="109">
        <f t="shared" si="15"/>
        <v>0</v>
      </c>
      <c r="K79" s="109">
        <f t="shared" si="15"/>
        <v>0</v>
      </c>
      <c r="L79" s="109">
        <f t="shared" si="15"/>
        <v>0</v>
      </c>
      <c r="M79" s="109">
        <f t="shared" si="15"/>
        <v>0</v>
      </c>
      <c r="N79" s="109">
        <f t="shared" si="15"/>
        <v>0</v>
      </c>
      <c r="O79" s="109">
        <f t="shared" si="15"/>
        <v>0</v>
      </c>
      <c r="P79" s="109">
        <f t="shared" si="15"/>
        <v>0</v>
      </c>
      <c r="Q79" s="109">
        <f t="shared" si="15"/>
        <v>0</v>
      </c>
      <c r="R79" s="109">
        <f t="shared" si="15"/>
        <v>0</v>
      </c>
      <c r="S79" s="109">
        <f t="shared" si="15"/>
        <v>0</v>
      </c>
      <c r="T79" s="109">
        <f t="shared" si="15"/>
        <v>0</v>
      </c>
      <c r="U79" s="109">
        <f t="shared" si="15"/>
        <v>0</v>
      </c>
      <c r="V79" s="109">
        <f t="shared" si="15"/>
        <v>0</v>
      </c>
      <c r="W79" s="109">
        <f t="shared" si="15"/>
        <v>0</v>
      </c>
      <c r="X79" s="109">
        <f t="shared" si="15"/>
        <v>0</v>
      </c>
      <c r="Y79" s="109">
        <f t="shared" si="15"/>
        <v>0</v>
      </c>
      <c r="Z79" s="109">
        <f t="shared" si="15"/>
        <v>0</v>
      </c>
      <c r="AA79" s="109">
        <f t="shared" si="15"/>
        <v>0</v>
      </c>
      <c r="AB79" s="109">
        <f t="shared" si="15"/>
        <v>0</v>
      </c>
      <c r="AC79" s="109">
        <f t="shared" si="15"/>
        <v>0</v>
      </c>
      <c r="AD79" s="109">
        <f t="shared" si="15"/>
        <v>0</v>
      </c>
      <c r="AE79" s="109">
        <f t="shared" si="15"/>
        <v>0</v>
      </c>
      <c r="AF79" s="109">
        <f t="shared" si="15"/>
        <v>1</v>
      </c>
      <c r="AG79" s="109">
        <f t="shared" si="15"/>
        <v>0</v>
      </c>
      <c r="AH79" s="109">
        <f t="shared" si="15"/>
        <v>0</v>
      </c>
      <c r="AI79" s="109">
        <f t="shared" si="15"/>
        <v>0</v>
      </c>
      <c r="AJ79" s="35" t="str">
        <f t="shared" si="7"/>
        <v>UNKNOWN</v>
      </c>
      <c r="AK79" s="48"/>
      <c r="AL79" s="48" t="str">
        <f t="shared" si="10"/>
        <v>08</v>
      </c>
      <c r="AM79" s="48" t="str">
        <f t="shared" si="11"/>
        <v>00</v>
      </c>
      <c r="AN79" s="48" t="str">
        <f t="shared" si="12"/>
        <v>00</v>
      </c>
      <c r="AO79" s="48" t="str">
        <f t="shared" si="13"/>
        <v>00</v>
      </c>
      <c r="AQ79" t="str">
        <f t="shared" si="8"/>
        <v xml:space="preserve">    (U4)0x00000008U,                                                           /* 08 UNKNOWN                                         */</v>
      </c>
    </row>
    <row r="80" spans="1:46">
      <c r="B80" s="116"/>
      <c r="C80" s="35">
        <f t="shared" si="9"/>
        <v>9</v>
      </c>
      <c r="D80" s="109">
        <f t="shared" si="15"/>
        <v>0</v>
      </c>
      <c r="E80" s="109">
        <f t="shared" si="15"/>
        <v>0</v>
      </c>
      <c r="F80" s="109">
        <f t="shared" si="15"/>
        <v>0</v>
      </c>
      <c r="G80" s="109">
        <f t="shared" si="15"/>
        <v>0</v>
      </c>
      <c r="H80" s="109">
        <f t="shared" si="15"/>
        <v>0</v>
      </c>
      <c r="I80" s="109">
        <f t="shared" si="15"/>
        <v>0</v>
      </c>
      <c r="J80" s="109">
        <f t="shared" si="15"/>
        <v>0</v>
      </c>
      <c r="K80" s="109">
        <f t="shared" si="15"/>
        <v>0</v>
      </c>
      <c r="L80" s="109">
        <f t="shared" si="15"/>
        <v>0</v>
      </c>
      <c r="M80" s="109">
        <f t="shared" si="15"/>
        <v>0</v>
      </c>
      <c r="N80" s="109">
        <f t="shared" si="15"/>
        <v>0</v>
      </c>
      <c r="O80" s="109">
        <f t="shared" si="15"/>
        <v>0</v>
      </c>
      <c r="P80" s="109">
        <f t="shared" si="15"/>
        <v>0</v>
      </c>
      <c r="Q80" s="109">
        <f t="shared" si="15"/>
        <v>0</v>
      </c>
      <c r="R80" s="109">
        <f t="shared" si="15"/>
        <v>0</v>
      </c>
      <c r="S80" s="109">
        <f t="shared" si="15"/>
        <v>0</v>
      </c>
      <c r="T80" s="109">
        <f t="shared" si="15"/>
        <v>0</v>
      </c>
      <c r="U80" s="109">
        <f t="shared" si="15"/>
        <v>0</v>
      </c>
      <c r="V80" s="109">
        <f t="shared" si="15"/>
        <v>0</v>
      </c>
      <c r="W80" s="109">
        <f t="shared" si="15"/>
        <v>0</v>
      </c>
      <c r="X80" s="109">
        <f t="shared" si="15"/>
        <v>0</v>
      </c>
      <c r="Y80" s="109">
        <f t="shared" si="15"/>
        <v>0</v>
      </c>
      <c r="Z80" s="109">
        <f t="shared" si="15"/>
        <v>0</v>
      </c>
      <c r="AA80" s="109">
        <f t="shared" si="15"/>
        <v>0</v>
      </c>
      <c r="AB80" s="109">
        <f t="shared" si="15"/>
        <v>0</v>
      </c>
      <c r="AC80" s="109">
        <f t="shared" si="15"/>
        <v>0</v>
      </c>
      <c r="AD80" s="109">
        <f t="shared" si="15"/>
        <v>0</v>
      </c>
      <c r="AE80" s="109">
        <f t="shared" si="15"/>
        <v>0</v>
      </c>
      <c r="AF80" s="109">
        <f t="shared" si="15"/>
        <v>1</v>
      </c>
      <c r="AG80" s="109">
        <f t="shared" si="15"/>
        <v>0</v>
      </c>
      <c r="AH80" s="109">
        <f t="shared" si="15"/>
        <v>0</v>
      </c>
      <c r="AI80" s="109">
        <f t="shared" si="15"/>
        <v>1</v>
      </c>
      <c r="AJ80" s="35" t="str">
        <f t="shared" si="7"/>
        <v>UNKNOWN</v>
      </c>
      <c r="AK80" s="48"/>
      <c r="AL80" s="48" t="str">
        <f t="shared" si="10"/>
        <v>09</v>
      </c>
      <c r="AM80" s="48" t="str">
        <f t="shared" si="11"/>
        <v>00</v>
      </c>
      <c r="AN80" s="48" t="str">
        <f t="shared" si="12"/>
        <v>00</v>
      </c>
      <c r="AO80" s="48" t="str">
        <f t="shared" si="13"/>
        <v>00</v>
      </c>
      <c r="AQ80" t="str">
        <f t="shared" si="8"/>
        <v xml:space="preserve">    (U4)0x00000009U,                                                           /* 09 UNKNOWN                                         */</v>
      </c>
    </row>
    <row r="81" spans="2:43">
      <c r="B81" s="116"/>
      <c r="C81" s="35">
        <f t="shared" si="9"/>
        <v>10</v>
      </c>
      <c r="D81" s="109">
        <f t="shared" si="15"/>
        <v>0</v>
      </c>
      <c r="E81" s="109">
        <f t="shared" si="15"/>
        <v>0</v>
      </c>
      <c r="F81" s="109">
        <f t="shared" si="15"/>
        <v>0</v>
      </c>
      <c r="G81" s="109">
        <f t="shared" si="15"/>
        <v>0</v>
      </c>
      <c r="H81" s="109">
        <f t="shared" si="15"/>
        <v>0</v>
      </c>
      <c r="I81" s="109">
        <f t="shared" si="15"/>
        <v>0</v>
      </c>
      <c r="J81" s="109">
        <f t="shared" si="15"/>
        <v>0</v>
      </c>
      <c r="K81" s="109">
        <f t="shared" si="15"/>
        <v>0</v>
      </c>
      <c r="L81" s="109">
        <f t="shared" si="15"/>
        <v>0</v>
      </c>
      <c r="M81" s="109">
        <f t="shared" si="15"/>
        <v>0</v>
      </c>
      <c r="N81" s="109">
        <f t="shared" si="15"/>
        <v>0</v>
      </c>
      <c r="O81" s="109">
        <f t="shared" si="15"/>
        <v>0</v>
      </c>
      <c r="P81" s="109">
        <f t="shared" si="15"/>
        <v>0</v>
      </c>
      <c r="Q81" s="109">
        <f t="shared" si="15"/>
        <v>0</v>
      </c>
      <c r="R81" s="109">
        <f t="shared" si="15"/>
        <v>0</v>
      </c>
      <c r="S81" s="109">
        <f t="shared" si="15"/>
        <v>0</v>
      </c>
      <c r="T81" s="109">
        <f t="shared" si="15"/>
        <v>0</v>
      </c>
      <c r="U81" s="109">
        <f t="shared" si="15"/>
        <v>0</v>
      </c>
      <c r="V81" s="109">
        <f t="shared" si="15"/>
        <v>0</v>
      </c>
      <c r="W81" s="109">
        <f t="shared" si="15"/>
        <v>0</v>
      </c>
      <c r="X81" s="109">
        <f t="shared" si="15"/>
        <v>0</v>
      </c>
      <c r="Y81" s="109">
        <f t="shared" si="15"/>
        <v>0</v>
      </c>
      <c r="Z81" s="109">
        <f t="shared" si="15"/>
        <v>0</v>
      </c>
      <c r="AA81" s="109">
        <f t="shared" si="15"/>
        <v>0</v>
      </c>
      <c r="AB81" s="109">
        <f t="shared" si="15"/>
        <v>0</v>
      </c>
      <c r="AC81" s="109">
        <f t="shared" si="15"/>
        <v>0</v>
      </c>
      <c r="AD81" s="109">
        <f t="shared" si="15"/>
        <v>0</v>
      </c>
      <c r="AE81" s="109">
        <f t="shared" si="15"/>
        <v>0</v>
      </c>
      <c r="AF81" s="109">
        <f t="shared" si="15"/>
        <v>1</v>
      </c>
      <c r="AG81" s="109">
        <f t="shared" si="15"/>
        <v>0</v>
      </c>
      <c r="AH81" s="109">
        <f t="shared" si="15"/>
        <v>1</v>
      </c>
      <c r="AI81" s="109">
        <f t="shared" si="15"/>
        <v>0</v>
      </c>
      <c r="AJ81" s="35" t="str">
        <f t="shared" si="7"/>
        <v>ON</v>
      </c>
      <c r="AK81" s="48"/>
      <c r="AL81" s="48" t="str">
        <f t="shared" si="10"/>
        <v>0A</v>
      </c>
      <c r="AM81" s="48" t="str">
        <f t="shared" si="11"/>
        <v>00</v>
      </c>
      <c r="AN81" s="48" t="str">
        <f t="shared" si="12"/>
        <v>00</v>
      </c>
      <c r="AO81" s="48" t="str">
        <f t="shared" si="13"/>
        <v>00</v>
      </c>
      <c r="AQ81" t="str">
        <f t="shared" si="8"/>
        <v xml:space="preserve">    (U4)0x0000000AU,                                                           /* 10 ON                                              */</v>
      </c>
    </row>
    <row r="82" spans="2:43">
      <c r="B82" s="116"/>
      <c r="C82" s="35">
        <f t="shared" si="9"/>
        <v>11</v>
      </c>
      <c r="D82" s="109">
        <f t="shared" si="15"/>
        <v>0</v>
      </c>
      <c r="E82" s="109">
        <f t="shared" si="15"/>
        <v>0</v>
      </c>
      <c r="F82" s="109">
        <f t="shared" si="15"/>
        <v>0</v>
      </c>
      <c r="G82" s="109">
        <f t="shared" si="15"/>
        <v>0</v>
      </c>
      <c r="H82" s="109">
        <f t="shared" si="15"/>
        <v>0</v>
      </c>
      <c r="I82" s="109">
        <f t="shared" si="15"/>
        <v>0</v>
      </c>
      <c r="J82" s="109">
        <f t="shared" si="15"/>
        <v>0</v>
      </c>
      <c r="K82" s="109">
        <f t="shared" si="15"/>
        <v>0</v>
      </c>
      <c r="L82" s="109">
        <f t="shared" si="15"/>
        <v>0</v>
      </c>
      <c r="M82" s="109">
        <f t="shared" si="15"/>
        <v>0</v>
      </c>
      <c r="N82" s="109">
        <f t="shared" si="15"/>
        <v>0</v>
      </c>
      <c r="O82" s="109">
        <f t="shared" si="15"/>
        <v>0</v>
      </c>
      <c r="P82" s="109">
        <f t="shared" si="15"/>
        <v>0</v>
      </c>
      <c r="Q82" s="109">
        <f t="shared" si="15"/>
        <v>0</v>
      </c>
      <c r="R82" s="109">
        <f t="shared" si="15"/>
        <v>0</v>
      </c>
      <c r="S82" s="109">
        <f t="shared" si="15"/>
        <v>0</v>
      </c>
      <c r="T82" s="109">
        <f t="shared" si="15"/>
        <v>0</v>
      </c>
      <c r="U82" s="109">
        <f t="shared" si="15"/>
        <v>0</v>
      </c>
      <c r="V82" s="109">
        <f t="shared" si="15"/>
        <v>0</v>
      </c>
      <c r="W82" s="109">
        <f t="shared" si="15"/>
        <v>0</v>
      </c>
      <c r="X82" s="109">
        <f t="shared" si="15"/>
        <v>0</v>
      </c>
      <c r="Y82" s="109">
        <f t="shared" si="15"/>
        <v>0</v>
      </c>
      <c r="Z82" s="109">
        <f t="shared" si="15"/>
        <v>0</v>
      </c>
      <c r="AA82" s="109">
        <f t="shared" si="15"/>
        <v>0</v>
      </c>
      <c r="AB82" s="109">
        <f t="shared" si="15"/>
        <v>0</v>
      </c>
      <c r="AC82" s="109">
        <f t="shared" si="15"/>
        <v>0</v>
      </c>
      <c r="AD82" s="109">
        <f t="shared" si="15"/>
        <v>0</v>
      </c>
      <c r="AE82" s="109">
        <f t="shared" si="15"/>
        <v>0</v>
      </c>
      <c r="AF82" s="109">
        <f t="shared" si="15"/>
        <v>1</v>
      </c>
      <c r="AG82" s="109">
        <f t="shared" si="15"/>
        <v>0</v>
      </c>
      <c r="AH82" s="109">
        <f t="shared" si="15"/>
        <v>1</v>
      </c>
      <c r="AI82" s="109">
        <f t="shared" si="15"/>
        <v>1</v>
      </c>
      <c r="AJ82" s="35" t="str">
        <f t="shared" si="7"/>
        <v>UNKNOWN</v>
      </c>
      <c r="AK82" s="48"/>
      <c r="AL82" s="48" t="str">
        <f t="shared" si="10"/>
        <v>0B</v>
      </c>
      <c r="AM82" s="48" t="str">
        <f t="shared" si="11"/>
        <v>00</v>
      </c>
      <c r="AN82" s="48" t="str">
        <f t="shared" si="12"/>
        <v>00</v>
      </c>
      <c r="AO82" s="48" t="str">
        <f t="shared" si="13"/>
        <v>00</v>
      </c>
      <c r="AQ82" t="str">
        <f t="shared" si="8"/>
        <v xml:space="preserve">    (U4)0x0000000BU,                                                           /* 11 UNKNOWN                                         */</v>
      </c>
    </row>
    <row r="83" spans="2:43">
      <c r="B83" s="116"/>
      <c r="C83" s="35">
        <f t="shared" si="9"/>
        <v>12</v>
      </c>
      <c r="D83" s="109">
        <f t="shared" si="15"/>
        <v>0</v>
      </c>
      <c r="E83" s="109">
        <f t="shared" si="15"/>
        <v>0</v>
      </c>
      <c r="F83" s="109">
        <f t="shared" si="15"/>
        <v>0</v>
      </c>
      <c r="G83" s="109">
        <f t="shared" si="15"/>
        <v>0</v>
      </c>
      <c r="H83" s="109">
        <f t="shared" si="15"/>
        <v>0</v>
      </c>
      <c r="I83" s="109">
        <f t="shared" si="15"/>
        <v>0</v>
      </c>
      <c r="J83" s="109">
        <f t="shared" si="15"/>
        <v>0</v>
      </c>
      <c r="K83" s="109">
        <f t="shared" si="15"/>
        <v>0</v>
      </c>
      <c r="L83" s="109">
        <f t="shared" si="15"/>
        <v>0</v>
      </c>
      <c r="M83" s="109">
        <f t="shared" si="15"/>
        <v>0</v>
      </c>
      <c r="N83" s="109">
        <f t="shared" si="15"/>
        <v>0</v>
      </c>
      <c r="O83" s="109">
        <f t="shared" si="15"/>
        <v>0</v>
      </c>
      <c r="P83" s="109">
        <f t="shared" si="15"/>
        <v>0</v>
      </c>
      <c r="Q83" s="109">
        <f t="shared" si="15"/>
        <v>0</v>
      </c>
      <c r="R83" s="109">
        <f t="shared" si="15"/>
        <v>0</v>
      </c>
      <c r="S83" s="109">
        <f t="shared" si="15"/>
        <v>0</v>
      </c>
      <c r="T83" s="109">
        <f t="shared" si="15"/>
        <v>0</v>
      </c>
      <c r="U83" s="109">
        <f t="shared" si="15"/>
        <v>0</v>
      </c>
      <c r="V83" s="109">
        <f t="shared" si="15"/>
        <v>0</v>
      </c>
      <c r="W83" s="109">
        <f t="shared" si="15"/>
        <v>0</v>
      </c>
      <c r="X83" s="109">
        <f t="shared" si="15"/>
        <v>0</v>
      </c>
      <c r="Y83" s="109">
        <f t="shared" si="15"/>
        <v>0</v>
      </c>
      <c r="Z83" s="109">
        <f t="shared" si="15"/>
        <v>0</v>
      </c>
      <c r="AA83" s="109">
        <f t="shared" si="15"/>
        <v>0</v>
      </c>
      <c r="AB83" s="109">
        <f t="shared" si="15"/>
        <v>0</v>
      </c>
      <c r="AC83" s="109">
        <f t="shared" si="15"/>
        <v>0</v>
      </c>
      <c r="AD83" s="109">
        <f t="shared" si="15"/>
        <v>0</v>
      </c>
      <c r="AE83" s="109">
        <f t="shared" si="15"/>
        <v>0</v>
      </c>
      <c r="AF83" s="109">
        <f t="shared" si="15"/>
        <v>1</v>
      </c>
      <c r="AG83" s="109">
        <f t="shared" si="15"/>
        <v>1</v>
      </c>
      <c r="AH83" s="109">
        <f t="shared" si="15"/>
        <v>0</v>
      </c>
      <c r="AI83" s="109">
        <f t="shared" si="15"/>
        <v>0</v>
      </c>
      <c r="AJ83" s="35" t="str">
        <f t="shared" si="7"/>
        <v>UNKNOWN</v>
      </c>
      <c r="AK83" s="48"/>
      <c r="AL83" s="48" t="str">
        <f t="shared" si="10"/>
        <v>0C</v>
      </c>
      <c r="AM83" s="48" t="str">
        <f t="shared" si="11"/>
        <v>00</v>
      </c>
      <c r="AN83" s="48" t="str">
        <f t="shared" si="12"/>
        <v>00</v>
      </c>
      <c r="AO83" s="48" t="str">
        <f t="shared" si="13"/>
        <v>00</v>
      </c>
      <c r="AQ83" t="str">
        <f t="shared" si="8"/>
        <v xml:space="preserve">    (U4)0x0000000CU,                                                           /* 12 UNKNOWN                                         */</v>
      </c>
    </row>
    <row r="84" spans="2:43">
      <c r="B84" s="116"/>
      <c r="C84" s="35">
        <f t="shared" si="9"/>
        <v>13</v>
      </c>
      <c r="D84" s="109">
        <f t="shared" si="15"/>
        <v>0</v>
      </c>
      <c r="E84" s="109">
        <f t="shared" si="15"/>
        <v>0</v>
      </c>
      <c r="F84" s="109">
        <f t="shared" si="15"/>
        <v>0</v>
      </c>
      <c r="G84" s="109">
        <f t="shared" si="15"/>
        <v>0</v>
      </c>
      <c r="H84" s="109">
        <f t="shared" si="15"/>
        <v>0</v>
      </c>
      <c r="I84" s="109">
        <f t="shared" si="15"/>
        <v>0</v>
      </c>
      <c r="J84" s="109">
        <f t="shared" si="15"/>
        <v>0</v>
      </c>
      <c r="K84" s="109">
        <f t="shared" si="15"/>
        <v>0</v>
      </c>
      <c r="L84" s="109">
        <f t="shared" si="15"/>
        <v>0</v>
      </c>
      <c r="M84" s="109">
        <f t="shared" si="15"/>
        <v>0</v>
      </c>
      <c r="N84" s="109">
        <f t="shared" si="15"/>
        <v>0</v>
      </c>
      <c r="O84" s="109">
        <f t="shared" si="15"/>
        <v>0</v>
      </c>
      <c r="P84" s="109">
        <f t="shared" si="15"/>
        <v>0</v>
      </c>
      <c r="Q84" s="109">
        <f t="shared" si="15"/>
        <v>0</v>
      </c>
      <c r="R84" s="109">
        <f t="shared" si="15"/>
        <v>0</v>
      </c>
      <c r="S84" s="109">
        <f t="shared" si="15"/>
        <v>0</v>
      </c>
      <c r="T84" s="109">
        <f t="shared" si="15"/>
        <v>0</v>
      </c>
      <c r="U84" s="109">
        <f t="shared" si="15"/>
        <v>0</v>
      </c>
      <c r="V84" s="109">
        <f t="shared" si="15"/>
        <v>0</v>
      </c>
      <c r="W84" s="109">
        <f t="shared" si="15"/>
        <v>0</v>
      </c>
      <c r="X84" s="109">
        <f t="shared" si="15"/>
        <v>0</v>
      </c>
      <c r="Y84" s="109">
        <f t="shared" si="15"/>
        <v>0</v>
      </c>
      <c r="Z84" s="109">
        <f t="shared" si="15"/>
        <v>0</v>
      </c>
      <c r="AA84" s="109">
        <f t="shared" si="15"/>
        <v>0</v>
      </c>
      <c r="AB84" s="109">
        <f t="shared" si="15"/>
        <v>0</v>
      </c>
      <c r="AC84" s="109">
        <f t="shared" si="15"/>
        <v>0</v>
      </c>
      <c r="AD84" s="109">
        <f t="shared" si="15"/>
        <v>0</v>
      </c>
      <c r="AE84" s="109">
        <f t="shared" si="15"/>
        <v>0</v>
      </c>
      <c r="AF84" s="109">
        <f t="shared" si="15"/>
        <v>1</v>
      </c>
      <c r="AG84" s="109">
        <f t="shared" si="15"/>
        <v>1</v>
      </c>
      <c r="AH84" s="109">
        <f t="shared" si="15"/>
        <v>0</v>
      </c>
      <c r="AI84" s="109">
        <f t="shared" si="15"/>
        <v>1</v>
      </c>
      <c r="AJ84" s="35" t="str">
        <f t="shared" si="7"/>
        <v>UNKNOWN</v>
      </c>
      <c r="AK84" s="48"/>
      <c r="AL84" s="48" t="str">
        <f t="shared" si="10"/>
        <v>0D</v>
      </c>
      <c r="AM84" s="48" t="str">
        <f t="shared" si="11"/>
        <v>00</v>
      </c>
      <c r="AN84" s="48" t="str">
        <f t="shared" si="12"/>
        <v>00</v>
      </c>
      <c r="AO84" s="48" t="str">
        <f t="shared" si="13"/>
        <v>00</v>
      </c>
      <c r="AQ84" t="str">
        <f t="shared" si="8"/>
        <v xml:space="preserve">    (U4)0x0000000DU,                                                           /* 13 UNKNOWN                                         */</v>
      </c>
    </row>
    <row r="85" spans="2:43">
      <c r="B85" s="116"/>
      <c r="C85" s="35">
        <f t="shared" si="9"/>
        <v>14</v>
      </c>
      <c r="D85" s="109">
        <f t="shared" si="15"/>
        <v>0</v>
      </c>
      <c r="E85" s="109">
        <f t="shared" si="15"/>
        <v>0</v>
      </c>
      <c r="F85" s="109">
        <f t="shared" si="15"/>
        <v>0</v>
      </c>
      <c r="G85" s="109">
        <f t="shared" si="15"/>
        <v>0</v>
      </c>
      <c r="H85" s="109">
        <f t="shared" si="15"/>
        <v>0</v>
      </c>
      <c r="I85" s="109">
        <f t="shared" si="15"/>
        <v>0</v>
      </c>
      <c r="J85" s="109">
        <f t="shared" si="15"/>
        <v>0</v>
      </c>
      <c r="K85" s="109">
        <f t="shared" si="15"/>
        <v>0</v>
      </c>
      <c r="L85" s="109">
        <f t="shared" si="15"/>
        <v>0</v>
      </c>
      <c r="M85" s="109">
        <f t="shared" si="15"/>
        <v>0</v>
      </c>
      <c r="N85" s="109">
        <f t="shared" si="15"/>
        <v>0</v>
      </c>
      <c r="O85" s="109">
        <f t="shared" si="15"/>
        <v>0</v>
      </c>
      <c r="P85" s="109">
        <f t="shared" si="15"/>
        <v>0</v>
      </c>
      <c r="Q85" s="109">
        <f t="shared" si="15"/>
        <v>0</v>
      </c>
      <c r="R85" s="109">
        <f t="shared" si="15"/>
        <v>0</v>
      </c>
      <c r="S85" s="109">
        <f t="shared" si="15"/>
        <v>0</v>
      </c>
      <c r="T85" s="109">
        <f t="shared" si="15"/>
        <v>0</v>
      </c>
      <c r="U85" s="109">
        <f t="shared" si="15"/>
        <v>0</v>
      </c>
      <c r="V85" s="109">
        <f t="shared" si="15"/>
        <v>0</v>
      </c>
      <c r="W85" s="109">
        <f t="shared" si="15"/>
        <v>0</v>
      </c>
      <c r="X85" s="109">
        <f t="shared" si="15"/>
        <v>0</v>
      </c>
      <c r="Y85" s="109">
        <f t="shared" si="15"/>
        <v>0</v>
      </c>
      <c r="Z85" s="109">
        <f t="shared" si="15"/>
        <v>0</v>
      </c>
      <c r="AA85" s="109">
        <f t="shared" si="15"/>
        <v>0</v>
      </c>
      <c r="AB85" s="109">
        <f t="shared" si="15"/>
        <v>0</v>
      </c>
      <c r="AC85" s="109">
        <f t="shared" si="15"/>
        <v>0</v>
      </c>
      <c r="AD85" s="109">
        <f t="shared" si="15"/>
        <v>0</v>
      </c>
      <c r="AE85" s="109">
        <f t="shared" si="15"/>
        <v>0</v>
      </c>
      <c r="AF85" s="109">
        <f t="shared" si="15"/>
        <v>1</v>
      </c>
      <c r="AG85" s="109">
        <f t="shared" si="15"/>
        <v>1</v>
      </c>
      <c r="AH85" s="109">
        <f t="shared" si="15"/>
        <v>1</v>
      </c>
      <c r="AI85" s="109">
        <f t="shared" si="15"/>
        <v>0</v>
      </c>
      <c r="AJ85" s="35" t="str">
        <f t="shared" si="7"/>
        <v>ON</v>
      </c>
      <c r="AK85" s="48"/>
      <c r="AL85" s="48" t="str">
        <f t="shared" si="10"/>
        <v>0E</v>
      </c>
      <c r="AM85" s="48" t="str">
        <f t="shared" si="11"/>
        <v>00</v>
      </c>
      <c r="AN85" s="48" t="str">
        <f t="shared" si="12"/>
        <v>00</v>
      </c>
      <c r="AO85" s="48" t="str">
        <f t="shared" si="13"/>
        <v>00</v>
      </c>
      <c r="AQ85" t="str">
        <f t="shared" si="8"/>
        <v xml:space="preserve">    (U4)0x0000000EU,                                                           /* 14 ON                                              */</v>
      </c>
    </row>
    <row r="86" spans="2:43">
      <c r="B86" s="116"/>
      <c r="C86" s="35">
        <f t="shared" si="9"/>
        <v>15</v>
      </c>
      <c r="D86" s="109">
        <f t="shared" si="15"/>
        <v>0</v>
      </c>
      <c r="E86" s="109">
        <f t="shared" si="15"/>
        <v>0</v>
      </c>
      <c r="F86" s="109">
        <f t="shared" si="15"/>
        <v>0</v>
      </c>
      <c r="G86" s="109">
        <f t="shared" si="15"/>
        <v>0</v>
      </c>
      <c r="H86" s="109">
        <f t="shared" si="15"/>
        <v>0</v>
      </c>
      <c r="I86" s="109">
        <f t="shared" si="15"/>
        <v>0</v>
      </c>
      <c r="J86" s="109">
        <f t="shared" si="15"/>
        <v>0</v>
      </c>
      <c r="K86" s="109">
        <f t="shared" si="15"/>
        <v>0</v>
      </c>
      <c r="L86" s="109">
        <f t="shared" si="15"/>
        <v>0</v>
      </c>
      <c r="M86" s="109">
        <f t="shared" si="15"/>
        <v>0</v>
      </c>
      <c r="N86" s="109">
        <f t="shared" si="15"/>
        <v>0</v>
      </c>
      <c r="O86" s="109">
        <f t="shared" si="15"/>
        <v>0</v>
      </c>
      <c r="P86" s="109">
        <f t="shared" si="15"/>
        <v>0</v>
      </c>
      <c r="Q86" s="109">
        <f t="shared" si="15"/>
        <v>0</v>
      </c>
      <c r="R86" s="109">
        <f t="shared" si="15"/>
        <v>0</v>
      </c>
      <c r="S86" s="109">
        <f t="shared" si="15"/>
        <v>0</v>
      </c>
      <c r="T86" s="109">
        <f t="shared" si="15"/>
        <v>0</v>
      </c>
      <c r="U86" s="109">
        <f t="shared" si="15"/>
        <v>0</v>
      </c>
      <c r="V86" s="109">
        <f t="shared" si="15"/>
        <v>0</v>
      </c>
      <c r="W86" s="109">
        <f t="shared" si="15"/>
        <v>0</v>
      </c>
      <c r="X86" s="109">
        <f t="shared" si="15"/>
        <v>0</v>
      </c>
      <c r="Y86" s="109">
        <f t="shared" si="15"/>
        <v>0</v>
      </c>
      <c r="Z86" s="109">
        <f t="shared" si="15"/>
        <v>0</v>
      </c>
      <c r="AA86" s="109">
        <f t="shared" si="15"/>
        <v>0</v>
      </c>
      <c r="AB86" s="109">
        <f t="shared" si="15"/>
        <v>0</v>
      </c>
      <c r="AC86" s="109">
        <f t="shared" si="15"/>
        <v>0</v>
      </c>
      <c r="AD86" s="109">
        <f t="shared" si="15"/>
        <v>0</v>
      </c>
      <c r="AE86" s="109">
        <f t="shared" si="15"/>
        <v>0</v>
      </c>
      <c r="AF86" s="109">
        <f t="shared" si="15"/>
        <v>1</v>
      </c>
      <c r="AG86" s="109">
        <f t="shared" si="15"/>
        <v>1</v>
      </c>
      <c r="AH86" s="109">
        <f t="shared" si="15"/>
        <v>1</v>
      </c>
      <c r="AI86" s="109">
        <f t="shared" ref="AI86" si="16">IF(AI21=1,1,0)</f>
        <v>1</v>
      </c>
      <c r="AJ86" s="35" t="str">
        <f t="shared" si="7"/>
        <v>ON</v>
      </c>
      <c r="AK86" s="48"/>
      <c r="AL86" s="48" t="str">
        <f t="shared" si="10"/>
        <v>0F</v>
      </c>
      <c r="AM86" s="48" t="str">
        <f t="shared" si="11"/>
        <v>00</v>
      </c>
      <c r="AN86" s="48" t="str">
        <f t="shared" si="12"/>
        <v>00</v>
      </c>
      <c r="AO86" s="48" t="str">
        <f t="shared" si="13"/>
        <v>00</v>
      </c>
      <c r="AQ86" t="str">
        <f t="shared" si="8"/>
        <v xml:space="preserve">    (U4)0x0000000FU,                                                           /* 15 ON                                              */</v>
      </c>
    </row>
    <row r="87" spans="2:43">
      <c r="B87" s="116"/>
      <c r="C87" s="35">
        <f t="shared" si="9"/>
        <v>16</v>
      </c>
      <c r="D87" s="109">
        <f t="shared" ref="D87:AI94" si="17">IF(D22=1,1,0)</f>
        <v>0</v>
      </c>
      <c r="E87" s="109">
        <f t="shared" si="17"/>
        <v>0</v>
      </c>
      <c r="F87" s="109">
        <f t="shared" si="17"/>
        <v>0</v>
      </c>
      <c r="G87" s="109">
        <f t="shared" si="17"/>
        <v>0</v>
      </c>
      <c r="H87" s="109">
        <f t="shared" si="17"/>
        <v>0</v>
      </c>
      <c r="I87" s="109">
        <f t="shared" si="17"/>
        <v>0</v>
      </c>
      <c r="J87" s="109">
        <f t="shared" si="17"/>
        <v>0</v>
      </c>
      <c r="K87" s="109">
        <f t="shared" si="17"/>
        <v>0</v>
      </c>
      <c r="L87" s="109">
        <f t="shared" si="17"/>
        <v>0</v>
      </c>
      <c r="M87" s="109">
        <f t="shared" si="17"/>
        <v>0</v>
      </c>
      <c r="N87" s="109">
        <f t="shared" si="17"/>
        <v>0</v>
      </c>
      <c r="O87" s="109">
        <f t="shared" si="17"/>
        <v>0</v>
      </c>
      <c r="P87" s="109">
        <f t="shared" si="17"/>
        <v>0</v>
      </c>
      <c r="Q87" s="109">
        <f t="shared" si="17"/>
        <v>0</v>
      </c>
      <c r="R87" s="109">
        <f t="shared" si="17"/>
        <v>0</v>
      </c>
      <c r="S87" s="109">
        <f t="shared" si="17"/>
        <v>0</v>
      </c>
      <c r="T87" s="109">
        <f t="shared" si="17"/>
        <v>0</v>
      </c>
      <c r="U87" s="109">
        <f t="shared" si="17"/>
        <v>0</v>
      </c>
      <c r="V87" s="109">
        <f t="shared" si="17"/>
        <v>0</v>
      </c>
      <c r="W87" s="109">
        <f t="shared" si="17"/>
        <v>0</v>
      </c>
      <c r="X87" s="109">
        <f t="shared" si="17"/>
        <v>0</v>
      </c>
      <c r="Y87" s="109">
        <f t="shared" si="17"/>
        <v>0</v>
      </c>
      <c r="Z87" s="109">
        <f t="shared" si="17"/>
        <v>0</v>
      </c>
      <c r="AA87" s="109">
        <f t="shared" si="17"/>
        <v>0</v>
      </c>
      <c r="AB87" s="109">
        <f t="shared" si="17"/>
        <v>0</v>
      </c>
      <c r="AC87" s="109">
        <f t="shared" si="17"/>
        <v>0</v>
      </c>
      <c r="AD87" s="109">
        <f t="shared" si="17"/>
        <v>0</v>
      </c>
      <c r="AE87" s="109">
        <f t="shared" si="17"/>
        <v>1</v>
      </c>
      <c r="AF87" s="109">
        <f t="shared" si="17"/>
        <v>0</v>
      </c>
      <c r="AG87" s="109">
        <f t="shared" si="17"/>
        <v>0</v>
      </c>
      <c r="AH87" s="109">
        <f t="shared" si="17"/>
        <v>0</v>
      </c>
      <c r="AI87" s="109">
        <f t="shared" si="17"/>
        <v>0</v>
      </c>
      <c r="AJ87" s="35" t="str">
        <f t="shared" si="7"/>
        <v>UNKNOWN</v>
      </c>
      <c r="AK87" s="48"/>
      <c r="AL87" s="48" t="str">
        <f t="shared" si="10"/>
        <v>10</v>
      </c>
      <c r="AM87" s="48" t="str">
        <f t="shared" si="11"/>
        <v>00</v>
      </c>
      <c r="AN87" s="48" t="str">
        <f t="shared" si="12"/>
        <v>00</v>
      </c>
      <c r="AO87" s="48" t="str">
        <f t="shared" si="13"/>
        <v>00</v>
      </c>
      <c r="AQ87" t="str">
        <f t="shared" si="8"/>
        <v xml:space="preserve">    (U4)0x00000010U,                                                           /* 16 UNKNOWN                                         */</v>
      </c>
    </row>
    <row r="88" spans="2:43">
      <c r="B88" s="116"/>
      <c r="C88" s="35">
        <f t="shared" si="9"/>
        <v>17</v>
      </c>
      <c r="D88" s="109">
        <f t="shared" si="17"/>
        <v>0</v>
      </c>
      <c r="E88" s="109">
        <f t="shared" si="17"/>
        <v>0</v>
      </c>
      <c r="F88" s="109">
        <f t="shared" si="17"/>
        <v>0</v>
      </c>
      <c r="G88" s="109">
        <f t="shared" si="17"/>
        <v>0</v>
      </c>
      <c r="H88" s="109">
        <f t="shared" si="17"/>
        <v>0</v>
      </c>
      <c r="I88" s="109">
        <f t="shared" si="17"/>
        <v>0</v>
      </c>
      <c r="J88" s="109">
        <f t="shared" si="17"/>
        <v>0</v>
      </c>
      <c r="K88" s="109">
        <f t="shared" si="17"/>
        <v>0</v>
      </c>
      <c r="L88" s="109">
        <f t="shared" si="17"/>
        <v>0</v>
      </c>
      <c r="M88" s="109">
        <f t="shared" si="17"/>
        <v>0</v>
      </c>
      <c r="N88" s="109">
        <f t="shared" si="17"/>
        <v>0</v>
      </c>
      <c r="O88" s="109">
        <f t="shared" si="17"/>
        <v>0</v>
      </c>
      <c r="P88" s="109">
        <f t="shared" si="17"/>
        <v>0</v>
      </c>
      <c r="Q88" s="109">
        <f t="shared" si="17"/>
        <v>0</v>
      </c>
      <c r="R88" s="109">
        <f t="shared" si="17"/>
        <v>0</v>
      </c>
      <c r="S88" s="109">
        <f t="shared" si="17"/>
        <v>0</v>
      </c>
      <c r="T88" s="109">
        <f t="shared" si="17"/>
        <v>0</v>
      </c>
      <c r="U88" s="109">
        <f t="shared" si="17"/>
        <v>0</v>
      </c>
      <c r="V88" s="109">
        <f t="shared" si="17"/>
        <v>0</v>
      </c>
      <c r="W88" s="109">
        <f t="shared" si="17"/>
        <v>0</v>
      </c>
      <c r="X88" s="109">
        <f t="shared" si="17"/>
        <v>0</v>
      </c>
      <c r="Y88" s="109">
        <f t="shared" si="17"/>
        <v>0</v>
      </c>
      <c r="Z88" s="109">
        <f t="shared" si="17"/>
        <v>0</v>
      </c>
      <c r="AA88" s="109">
        <f t="shared" si="17"/>
        <v>0</v>
      </c>
      <c r="AB88" s="109">
        <f t="shared" si="17"/>
        <v>0</v>
      </c>
      <c r="AC88" s="109">
        <f t="shared" si="17"/>
        <v>0</v>
      </c>
      <c r="AD88" s="109">
        <f t="shared" si="17"/>
        <v>0</v>
      </c>
      <c r="AE88" s="109">
        <f t="shared" si="17"/>
        <v>1</v>
      </c>
      <c r="AF88" s="109">
        <f t="shared" si="17"/>
        <v>0</v>
      </c>
      <c r="AG88" s="109">
        <f t="shared" si="17"/>
        <v>0</v>
      </c>
      <c r="AH88" s="109">
        <f t="shared" si="17"/>
        <v>0</v>
      </c>
      <c r="AI88" s="109">
        <f t="shared" si="17"/>
        <v>1</v>
      </c>
      <c r="AJ88" s="35" t="str">
        <f t="shared" si="7"/>
        <v>UNKNOWN</v>
      </c>
      <c r="AK88" s="48"/>
      <c r="AL88" s="48" t="str">
        <f t="shared" si="10"/>
        <v>11</v>
      </c>
      <c r="AM88" s="48" t="str">
        <f t="shared" si="11"/>
        <v>00</v>
      </c>
      <c r="AN88" s="48" t="str">
        <f t="shared" si="12"/>
        <v>00</v>
      </c>
      <c r="AO88" s="48" t="str">
        <f t="shared" si="13"/>
        <v>00</v>
      </c>
      <c r="AQ88" t="str">
        <f t="shared" si="8"/>
        <v xml:space="preserve">    (U4)0x00000011U,                                                           /* 17 UNKNOWN                                         */</v>
      </c>
    </row>
    <row r="89" spans="2:43">
      <c r="B89" s="116"/>
      <c r="C89" s="35">
        <f t="shared" si="9"/>
        <v>18</v>
      </c>
      <c r="D89" s="109">
        <f t="shared" si="17"/>
        <v>0</v>
      </c>
      <c r="E89" s="109">
        <f t="shared" si="17"/>
        <v>0</v>
      </c>
      <c r="F89" s="109">
        <f t="shared" si="17"/>
        <v>0</v>
      </c>
      <c r="G89" s="109">
        <f t="shared" si="17"/>
        <v>0</v>
      </c>
      <c r="H89" s="109">
        <f t="shared" si="17"/>
        <v>0</v>
      </c>
      <c r="I89" s="109">
        <f t="shared" si="17"/>
        <v>0</v>
      </c>
      <c r="J89" s="109">
        <f t="shared" si="17"/>
        <v>0</v>
      </c>
      <c r="K89" s="109">
        <f t="shared" si="17"/>
        <v>0</v>
      </c>
      <c r="L89" s="109">
        <f t="shared" si="17"/>
        <v>0</v>
      </c>
      <c r="M89" s="109">
        <f t="shared" si="17"/>
        <v>0</v>
      </c>
      <c r="N89" s="109">
        <f t="shared" si="17"/>
        <v>0</v>
      </c>
      <c r="O89" s="109">
        <f t="shared" si="17"/>
        <v>0</v>
      </c>
      <c r="P89" s="109">
        <f t="shared" si="17"/>
        <v>0</v>
      </c>
      <c r="Q89" s="109">
        <f t="shared" si="17"/>
        <v>0</v>
      </c>
      <c r="R89" s="109">
        <f t="shared" si="17"/>
        <v>0</v>
      </c>
      <c r="S89" s="109">
        <f t="shared" si="17"/>
        <v>0</v>
      </c>
      <c r="T89" s="109">
        <f t="shared" si="17"/>
        <v>0</v>
      </c>
      <c r="U89" s="109">
        <f t="shared" si="17"/>
        <v>0</v>
      </c>
      <c r="V89" s="109">
        <f t="shared" si="17"/>
        <v>0</v>
      </c>
      <c r="W89" s="109">
        <f t="shared" si="17"/>
        <v>0</v>
      </c>
      <c r="X89" s="109">
        <f t="shared" si="17"/>
        <v>0</v>
      </c>
      <c r="Y89" s="109">
        <f t="shared" si="17"/>
        <v>0</v>
      </c>
      <c r="Z89" s="109">
        <f t="shared" si="17"/>
        <v>0</v>
      </c>
      <c r="AA89" s="109">
        <f t="shared" si="17"/>
        <v>0</v>
      </c>
      <c r="AB89" s="109">
        <f t="shared" si="17"/>
        <v>0</v>
      </c>
      <c r="AC89" s="109">
        <f t="shared" si="17"/>
        <v>0</v>
      </c>
      <c r="AD89" s="109">
        <f t="shared" si="17"/>
        <v>0</v>
      </c>
      <c r="AE89" s="109">
        <f t="shared" si="17"/>
        <v>1</v>
      </c>
      <c r="AF89" s="109">
        <f t="shared" si="17"/>
        <v>0</v>
      </c>
      <c r="AG89" s="109">
        <f t="shared" si="17"/>
        <v>0</v>
      </c>
      <c r="AH89" s="109">
        <f t="shared" si="17"/>
        <v>1</v>
      </c>
      <c r="AI89" s="109">
        <f t="shared" si="17"/>
        <v>0</v>
      </c>
      <c r="AJ89" s="35" t="str">
        <f t="shared" si="7"/>
        <v>UNKNOWN</v>
      </c>
      <c r="AK89" s="48"/>
      <c r="AL89" s="48" t="str">
        <f t="shared" si="10"/>
        <v>12</v>
      </c>
      <c r="AM89" s="48" t="str">
        <f t="shared" si="11"/>
        <v>00</v>
      </c>
      <c r="AN89" s="48" t="str">
        <f t="shared" si="12"/>
        <v>00</v>
      </c>
      <c r="AO89" s="48" t="str">
        <f t="shared" si="13"/>
        <v>00</v>
      </c>
      <c r="AQ89" t="str">
        <f t="shared" si="8"/>
        <v xml:space="preserve">    (U4)0x00000012U,                                                           /* 18 UNKNOWN                                         */</v>
      </c>
    </row>
    <row r="90" spans="2:43">
      <c r="B90" s="116"/>
      <c r="C90" s="35">
        <f t="shared" si="9"/>
        <v>19</v>
      </c>
      <c r="D90" s="109">
        <f t="shared" si="17"/>
        <v>0</v>
      </c>
      <c r="E90" s="109">
        <f t="shared" si="17"/>
        <v>0</v>
      </c>
      <c r="F90" s="109">
        <f t="shared" si="17"/>
        <v>0</v>
      </c>
      <c r="G90" s="109">
        <f t="shared" si="17"/>
        <v>0</v>
      </c>
      <c r="H90" s="109">
        <f t="shared" si="17"/>
        <v>0</v>
      </c>
      <c r="I90" s="109">
        <f t="shared" si="17"/>
        <v>0</v>
      </c>
      <c r="J90" s="109">
        <f t="shared" si="17"/>
        <v>0</v>
      </c>
      <c r="K90" s="109">
        <f t="shared" si="17"/>
        <v>0</v>
      </c>
      <c r="L90" s="109">
        <f t="shared" si="17"/>
        <v>0</v>
      </c>
      <c r="M90" s="109">
        <f t="shared" si="17"/>
        <v>0</v>
      </c>
      <c r="N90" s="109">
        <f t="shared" si="17"/>
        <v>0</v>
      </c>
      <c r="O90" s="109">
        <f t="shared" si="17"/>
        <v>0</v>
      </c>
      <c r="P90" s="109">
        <f t="shared" si="17"/>
        <v>0</v>
      </c>
      <c r="Q90" s="109">
        <f t="shared" si="17"/>
        <v>0</v>
      </c>
      <c r="R90" s="109">
        <f t="shared" si="17"/>
        <v>0</v>
      </c>
      <c r="S90" s="109">
        <f t="shared" si="17"/>
        <v>0</v>
      </c>
      <c r="T90" s="109">
        <f t="shared" si="17"/>
        <v>0</v>
      </c>
      <c r="U90" s="109">
        <f t="shared" si="17"/>
        <v>0</v>
      </c>
      <c r="V90" s="109">
        <f t="shared" si="17"/>
        <v>0</v>
      </c>
      <c r="W90" s="109">
        <f t="shared" si="17"/>
        <v>0</v>
      </c>
      <c r="X90" s="109">
        <f t="shared" si="17"/>
        <v>0</v>
      </c>
      <c r="Y90" s="109">
        <f t="shared" si="17"/>
        <v>0</v>
      </c>
      <c r="Z90" s="109">
        <f t="shared" si="17"/>
        <v>0</v>
      </c>
      <c r="AA90" s="109">
        <f t="shared" si="17"/>
        <v>0</v>
      </c>
      <c r="AB90" s="109">
        <f t="shared" si="17"/>
        <v>0</v>
      </c>
      <c r="AC90" s="109">
        <f t="shared" si="17"/>
        <v>0</v>
      </c>
      <c r="AD90" s="109">
        <f t="shared" si="17"/>
        <v>0</v>
      </c>
      <c r="AE90" s="109">
        <f t="shared" si="17"/>
        <v>1</v>
      </c>
      <c r="AF90" s="109">
        <f t="shared" si="17"/>
        <v>0</v>
      </c>
      <c r="AG90" s="109">
        <f t="shared" si="17"/>
        <v>0</v>
      </c>
      <c r="AH90" s="109">
        <f t="shared" si="17"/>
        <v>1</v>
      </c>
      <c r="AI90" s="109">
        <f t="shared" si="17"/>
        <v>1</v>
      </c>
      <c r="AJ90" s="35" t="str">
        <f t="shared" si="7"/>
        <v>UNKNOWN</v>
      </c>
      <c r="AK90" s="48"/>
      <c r="AL90" s="48" t="str">
        <f t="shared" si="10"/>
        <v>13</v>
      </c>
      <c r="AM90" s="48" t="str">
        <f t="shared" si="11"/>
        <v>00</v>
      </c>
      <c r="AN90" s="48" t="str">
        <f t="shared" si="12"/>
        <v>00</v>
      </c>
      <c r="AO90" s="48" t="str">
        <f t="shared" si="13"/>
        <v>00</v>
      </c>
      <c r="AQ90" t="str">
        <f t="shared" si="8"/>
        <v xml:space="preserve">    (U4)0x00000013U,                                                           /* 19 UNKNOWN                                         */</v>
      </c>
    </row>
    <row r="91" spans="2:43">
      <c r="B91" s="116"/>
      <c r="C91" s="35">
        <f t="shared" si="9"/>
        <v>20</v>
      </c>
      <c r="D91" s="109">
        <f t="shared" si="17"/>
        <v>0</v>
      </c>
      <c r="E91" s="109">
        <f t="shared" si="17"/>
        <v>0</v>
      </c>
      <c r="F91" s="109">
        <f t="shared" si="17"/>
        <v>0</v>
      </c>
      <c r="G91" s="109">
        <f t="shared" si="17"/>
        <v>0</v>
      </c>
      <c r="H91" s="109">
        <f t="shared" si="17"/>
        <v>0</v>
      </c>
      <c r="I91" s="109">
        <f t="shared" si="17"/>
        <v>0</v>
      </c>
      <c r="J91" s="109">
        <f t="shared" si="17"/>
        <v>0</v>
      </c>
      <c r="K91" s="109">
        <f t="shared" si="17"/>
        <v>0</v>
      </c>
      <c r="L91" s="109">
        <f t="shared" si="17"/>
        <v>0</v>
      </c>
      <c r="M91" s="109">
        <f t="shared" si="17"/>
        <v>0</v>
      </c>
      <c r="N91" s="109">
        <f t="shared" si="17"/>
        <v>0</v>
      </c>
      <c r="O91" s="109">
        <f t="shared" si="17"/>
        <v>0</v>
      </c>
      <c r="P91" s="109">
        <f t="shared" si="17"/>
        <v>0</v>
      </c>
      <c r="Q91" s="109">
        <f t="shared" si="17"/>
        <v>0</v>
      </c>
      <c r="R91" s="109">
        <f t="shared" si="17"/>
        <v>0</v>
      </c>
      <c r="S91" s="109">
        <f t="shared" si="17"/>
        <v>0</v>
      </c>
      <c r="T91" s="109">
        <f t="shared" si="17"/>
        <v>0</v>
      </c>
      <c r="U91" s="109">
        <f t="shared" si="17"/>
        <v>0</v>
      </c>
      <c r="V91" s="109">
        <f t="shared" si="17"/>
        <v>0</v>
      </c>
      <c r="W91" s="109">
        <f t="shared" si="17"/>
        <v>0</v>
      </c>
      <c r="X91" s="109">
        <f t="shared" si="17"/>
        <v>0</v>
      </c>
      <c r="Y91" s="109">
        <f t="shared" si="17"/>
        <v>0</v>
      </c>
      <c r="Z91" s="109">
        <f t="shared" si="17"/>
        <v>0</v>
      </c>
      <c r="AA91" s="109">
        <f t="shared" si="17"/>
        <v>0</v>
      </c>
      <c r="AB91" s="109">
        <f t="shared" si="17"/>
        <v>0</v>
      </c>
      <c r="AC91" s="109">
        <f t="shared" si="17"/>
        <v>0</v>
      </c>
      <c r="AD91" s="109">
        <f t="shared" si="17"/>
        <v>0</v>
      </c>
      <c r="AE91" s="109">
        <f t="shared" si="17"/>
        <v>1</v>
      </c>
      <c r="AF91" s="109">
        <f t="shared" si="17"/>
        <v>0</v>
      </c>
      <c r="AG91" s="109">
        <f t="shared" si="17"/>
        <v>1</v>
      </c>
      <c r="AH91" s="109">
        <f t="shared" si="17"/>
        <v>0</v>
      </c>
      <c r="AI91" s="109">
        <f t="shared" si="17"/>
        <v>0</v>
      </c>
      <c r="AJ91" s="35" t="str">
        <f t="shared" si="7"/>
        <v>UNKNOWN</v>
      </c>
      <c r="AK91" s="48"/>
      <c r="AL91" s="48" t="str">
        <f t="shared" si="10"/>
        <v>14</v>
      </c>
      <c r="AM91" s="48" t="str">
        <f t="shared" si="11"/>
        <v>00</v>
      </c>
      <c r="AN91" s="48" t="str">
        <f t="shared" si="12"/>
        <v>00</v>
      </c>
      <c r="AO91" s="48" t="str">
        <f t="shared" si="13"/>
        <v>00</v>
      </c>
      <c r="AQ91" t="str">
        <f t="shared" si="8"/>
        <v xml:space="preserve">    (U4)0x00000014U,                                                           /* 20 UNKNOWN                                         */</v>
      </c>
    </row>
    <row r="92" spans="2:43">
      <c r="B92" s="116"/>
      <c r="C92" s="35">
        <f t="shared" si="9"/>
        <v>21</v>
      </c>
      <c r="D92" s="109">
        <f t="shared" si="17"/>
        <v>0</v>
      </c>
      <c r="E92" s="109">
        <f t="shared" si="17"/>
        <v>0</v>
      </c>
      <c r="F92" s="109">
        <f t="shared" si="17"/>
        <v>0</v>
      </c>
      <c r="G92" s="109">
        <f t="shared" si="17"/>
        <v>0</v>
      </c>
      <c r="H92" s="109">
        <f t="shared" si="17"/>
        <v>0</v>
      </c>
      <c r="I92" s="109">
        <f t="shared" si="17"/>
        <v>0</v>
      </c>
      <c r="J92" s="109">
        <f t="shared" si="17"/>
        <v>0</v>
      </c>
      <c r="K92" s="109">
        <f t="shared" si="17"/>
        <v>0</v>
      </c>
      <c r="L92" s="109">
        <f t="shared" si="17"/>
        <v>0</v>
      </c>
      <c r="M92" s="109">
        <f t="shared" si="17"/>
        <v>0</v>
      </c>
      <c r="N92" s="109">
        <f t="shared" si="17"/>
        <v>0</v>
      </c>
      <c r="O92" s="109">
        <f t="shared" si="17"/>
        <v>0</v>
      </c>
      <c r="P92" s="109">
        <f t="shared" si="17"/>
        <v>0</v>
      </c>
      <c r="Q92" s="109">
        <f t="shared" si="17"/>
        <v>0</v>
      </c>
      <c r="R92" s="109">
        <f t="shared" si="17"/>
        <v>0</v>
      </c>
      <c r="S92" s="109">
        <f t="shared" si="17"/>
        <v>0</v>
      </c>
      <c r="T92" s="109">
        <f t="shared" si="17"/>
        <v>0</v>
      </c>
      <c r="U92" s="109">
        <f t="shared" si="17"/>
        <v>0</v>
      </c>
      <c r="V92" s="109">
        <f t="shared" si="17"/>
        <v>0</v>
      </c>
      <c r="W92" s="109">
        <f t="shared" si="17"/>
        <v>0</v>
      </c>
      <c r="X92" s="109">
        <f t="shared" si="17"/>
        <v>0</v>
      </c>
      <c r="Y92" s="109">
        <f t="shared" si="17"/>
        <v>0</v>
      </c>
      <c r="Z92" s="109">
        <f t="shared" si="17"/>
        <v>0</v>
      </c>
      <c r="AA92" s="109">
        <f t="shared" si="17"/>
        <v>0</v>
      </c>
      <c r="AB92" s="109">
        <f t="shared" si="17"/>
        <v>0</v>
      </c>
      <c r="AC92" s="109">
        <f t="shared" si="17"/>
        <v>0</v>
      </c>
      <c r="AD92" s="109">
        <f t="shared" si="17"/>
        <v>0</v>
      </c>
      <c r="AE92" s="109">
        <f t="shared" si="17"/>
        <v>1</v>
      </c>
      <c r="AF92" s="109">
        <f t="shared" si="17"/>
        <v>0</v>
      </c>
      <c r="AG92" s="109">
        <f t="shared" si="17"/>
        <v>1</v>
      </c>
      <c r="AH92" s="109">
        <f t="shared" si="17"/>
        <v>0</v>
      </c>
      <c r="AI92" s="109">
        <f t="shared" si="17"/>
        <v>1</v>
      </c>
      <c r="AJ92" s="35" t="str">
        <f t="shared" si="7"/>
        <v>UNKNOWN</v>
      </c>
      <c r="AK92" s="48"/>
      <c r="AL92" s="48" t="str">
        <f t="shared" si="10"/>
        <v>15</v>
      </c>
      <c r="AM92" s="48" t="str">
        <f t="shared" si="11"/>
        <v>00</v>
      </c>
      <c r="AN92" s="48" t="str">
        <f t="shared" si="12"/>
        <v>00</v>
      </c>
      <c r="AO92" s="48" t="str">
        <f t="shared" si="13"/>
        <v>00</v>
      </c>
      <c r="AQ92" t="str">
        <f t="shared" si="8"/>
        <v xml:space="preserve">    (U4)0x00000015U,                                                           /* 21 UNKNOWN                                         */</v>
      </c>
    </row>
    <row r="93" spans="2:43">
      <c r="B93" s="116"/>
      <c r="C93" s="35">
        <f t="shared" si="9"/>
        <v>22</v>
      </c>
      <c r="D93" s="109">
        <f t="shared" si="17"/>
        <v>0</v>
      </c>
      <c r="E93" s="109">
        <f t="shared" si="17"/>
        <v>0</v>
      </c>
      <c r="F93" s="109">
        <f t="shared" si="17"/>
        <v>0</v>
      </c>
      <c r="G93" s="109">
        <f t="shared" si="17"/>
        <v>0</v>
      </c>
      <c r="H93" s="109">
        <f t="shared" si="17"/>
        <v>0</v>
      </c>
      <c r="I93" s="109">
        <f t="shared" si="17"/>
        <v>0</v>
      </c>
      <c r="J93" s="109">
        <f t="shared" si="17"/>
        <v>0</v>
      </c>
      <c r="K93" s="109">
        <f t="shared" si="17"/>
        <v>0</v>
      </c>
      <c r="L93" s="109">
        <f t="shared" si="17"/>
        <v>0</v>
      </c>
      <c r="M93" s="109">
        <f t="shared" si="17"/>
        <v>0</v>
      </c>
      <c r="N93" s="109">
        <f t="shared" si="17"/>
        <v>0</v>
      </c>
      <c r="O93" s="109">
        <f t="shared" si="17"/>
        <v>0</v>
      </c>
      <c r="P93" s="109">
        <f t="shared" si="17"/>
        <v>0</v>
      </c>
      <c r="Q93" s="109">
        <f t="shared" si="17"/>
        <v>0</v>
      </c>
      <c r="R93" s="109">
        <f t="shared" si="17"/>
        <v>0</v>
      </c>
      <c r="S93" s="109">
        <f t="shared" si="17"/>
        <v>0</v>
      </c>
      <c r="T93" s="109">
        <f t="shared" si="17"/>
        <v>0</v>
      </c>
      <c r="U93" s="109">
        <f t="shared" si="17"/>
        <v>0</v>
      </c>
      <c r="V93" s="109">
        <f t="shared" si="17"/>
        <v>0</v>
      </c>
      <c r="W93" s="109">
        <f t="shared" si="17"/>
        <v>0</v>
      </c>
      <c r="X93" s="109">
        <f t="shared" si="17"/>
        <v>0</v>
      </c>
      <c r="Y93" s="109">
        <f t="shared" si="17"/>
        <v>0</v>
      </c>
      <c r="Z93" s="109">
        <f t="shared" si="17"/>
        <v>0</v>
      </c>
      <c r="AA93" s="109">
        <f t="shared" si="17"/>
        <v>0</v>
      </c>
      <c r="AB93" s="109">
        <f t="shared" si="17"/>
        <v>0</v>
      </c>
      <c r="AC93" s="109">
        <f t="shared" si="17"/>
        <v>0</v>
      </c>
      <c r="AD93" s="109">
        <f t="shared" si="17"/>
        <v>0</v>
      </c>
      <c r="AE93" s="109">
        <f t="shared" si="17"/>
        <v>1</v>
      </c>
      <c r="AF93" s="109">
        <f t="shared" si="17"/>
        <v>0</v>
      </c>
      <c r="AG93" s="109">
        <f t="shared" si="17"/>
        <v>1</v>
      </c>
      <c r="AH93" s="109">
        <f t="shared" si="17"/>
        <v>1</v>
      </c>
      <c r="AI93" s="109">
        <f t="shared" si="17"/>
        <v>0</v>
      </c>
      <c r="AJ93" s="35" t="str">
        <f t="shared" si="7"/>
        <v>UNKNOWN</v>
      </c>
      <c r="AK93" s="48"/>
      <c r="AL93" s="48" t="str">
        <f t="shared" si="10"/>
        <v>16</v>
      </c>
      <c r="AM93" s="48" t="str">
        <f t="shared" si="11"/>
        <v>00</v>
      </c>
      <c r="AN93" s="48" t="str">
        <f t="shared" si="12"/>
        <v>00</v>
      </c>
      <c r="AO93" s="48" t="str">
        <f t="shared" si="13"/>
        <v>00</v>
      </c>
      <c r="AQ93" t="str">
        <f t="shared" si="8"/>
        <v xml:space="preserve">    (U4)0x00000016U,                                                           /* 22 UNKNOWN                                         */</v>
      </c>
    </row>
    <row r="94" spans="2:43">
      <c r="B94" s="116"/>
      <c r="C94" s="35">
        <f t="shared" si="9"/>
        <v>23</v>
      </c>
      <c r="D94" s="109">
        <f t="shared" si="17"/>
        <v>0</v>
      </c>
      <c r="E94" s="109">
        <f t="shared" si="17"/>
        <v>0</v>
      </c>
      <c r="F94" s="109">
        <f t="shared" si="17"/>
        <v>0</v>
      </c>
      <c r="G94" s="109">
        <f t="shared" si="17"/>
        <v>0</v>
      </c>
      <c r="H94" s="109">
        <f t="shared" si="17"/>
        <v>0</v>
      </c>
      <c r="I94" s="109">
        <f t="shared" si="17"/>
        <v>0</v>
      </c>
      <c r="J94" s="109">
        <f t="shared" si="17"/>
        <v>0</v>
      </c>
      <c r="K94" s="109">
        <f t="shared" si="17"/>
        <v>0</v>
      </c>
      <c r="L94" s="109">
        <f t="shared" si="17"/>
        <v>0</v>
      </c>
      <c r="M94" s="109">
        <f t="shared" si="17"/>
        <v>0</v>
      </c>
      <c r="N94" s="109">
        <f t="shared" si="17"/>
        <v>0</v>
      </c>
      <c r="O94" s="109">
        <f t="shared" si="17"/>
        <v>0</v>
      </c>
      <c r="P94" s="109">
        <f t="shared" si="17"/>
        <v>0</v>
      </c>
      <c r="Q94" s="109">
        <f t="shared" si="17"/>
        <v>0</v>
      </c>
      <c r="R94" s="109">
        <f t="shared" si="17"/>
        <v>0</v>
      </c>
      <c r="S94" s="109">
        <f t="shared" si="17"/>
        <v>0</v>
      </c>
      <c r="T94" s="109">
        <f t="shared" si="17"/>
        <v>0</v>
      </c>
      <c r="U94" s="109">
        <f t="shared" si="17"/>
        <v>0</v>
      </c>
      <c r="V94" s="109">
        <f t="shared" si="17"/>
        <v>0</v>
      </c>
      <c r="W94" s="109">
        <f t="shared" si="17"/>
        <v>0</v>
      </c>
      <c r="X94" s="109">
        <f t="shared" si="17"/>
        <v>0</v>
      </c>
      <c r="Y94" s="109">
        <f t="shared" si="17"/>
        <v>0</v>
      </c>
      <c r="Z94" s="109">
        <f t="shared" si="17"/>
        <v>0</v>
      </c>
      <c r="AA94" s="109">
        <f t="shared" si="17"/>
        <v>0</v>
      </c>
      <c r="AB94" s="109">
        <f t="shared" si="17"/>
        <v>0</v>
      </c>
      <c r="AC94" s="109">
        <f t="shared" si="17"/>
        <v>0</v>
      </c>
      <c r="AD94" s="109">
        <f t="shared" si="17"/>
        <v>0</v>
      </c>
      <c r="AE94" s="109">
        <f t="shared" si="17"/>
        <v>1</v>
      </c>
      <c r="AF94" s="109">
        <f t="shared" si="17"/>
        <v>0</v>
      </c>
      <c r="AG94" s="109">
        <f t="shared" si="17"/>
        <v>1</v>
      </c>
      <c r="AH94" s="109">
        <f t="shared" si="17"/>
        <v>1</v>
      </c>
      <c r="AI94" s="109">
        <f t="shared" ref="AI94" si="18">IF(AI29=1,1,0)</f>
        <v>1</v>
      </c>
      <c r="AJ94" s="35" t="str">
        <f t="shared" si="7"/>
        <v>UNKNOWN</v>
      </c>
      <c r="AK94" s="48"/>
      <c r="AL94" s="48" t="str">
        <f t="shared" si="10"/>
        <v>17</v>
      </c>
      <c r="AM94" s="48" t="str">
        <f t="shared" si="11"/>
        <v>00</v>
      </c>
      <c r="AN94" s="48" t="str">
        <f t="shared" si="12"/>
        <v>00</v>
      </c>
      <c r="AO94" s="48" t="str">
        <f t="shared" si="13"/>
        <v>00</v>
      </c>
      <c r="AQ94" t="str">
        <f t="shared" si="8"/>
        <v xml:space="preserve">    (U4)0x00000017U,                                                           /* 23 UNKNOWN                                         */</v>
      </c>
    </row>
    <row r="95" spans="2:43">
      <c r="B95" s="116"/>
      <c r="C95" s="35">
        <f t="shared" si="9"/>
        <v>24</v>
      </c>
      <c r="D95" s="109">
        <f t="shared" ref="D95:AI102" si="19">IF(D30=1,1,0)</f>
        <v>0</v>
      </c>
      <c r="E95" s="109">
        <f t="shared" si="19"/>
        <v>0</v>
      </c>
      <c r="F95" s="109">
        <f t="shared" si="19"/>
        <v>0</v>
      </c>
      <c r="G95" s="109">
        <f t="shared" si="19"/>
        <v>0</v>
      </c>
      <c r="H95" s="109">
        <f t="shared" si="19"/>
        <v>0</v>
      </c>
      <c r="I95" s="109">
        <f t="shared" si="19"/>
        <v>0</v>
      </c>
      <c r="J95" s="109">
        <f t="shared" si="19"/>
        <v>0</v>
      </c>
      <c r="K95" s="109">
        <f t="shared" si="19"/>
        <v>0</v>
      </c>
      <c r="L95" s="109">
        <f t="shared" si="19"/>
        <v>0</v>
      </c>
      <c r="M95" s="109">
        <f t="shared" si="19"/>
        <v>0</v>
      </c>
      <c r="N95" s="109">
        <f t="shared" si="19"/>
        <v>0</v>
      </c>
      <c r="O95" s="109">
        <f t="shared" si="19"/>
        <v>0</v>
      </c>
      <c r="P95" s="109">
        <f t="shared" si="19"/>
        <v>0</v>
      </c>
      <c r="Q95" s="109">
        <f t="shared" si="19"/>
        <v>0</v>
      </c>
      <c r="R95" s="109">
        <f t="shared" si="19"/>
        <v>0</v>
      </c>
      <c r="S95" s="109">
        <f t="shared" si="19"/>
        <v>0</v>
      </c>
      <c r="T95" s="109">
        <f t="shared" si="19"/>
        <v>0</v>
      </c>
      <c r="U95" s="109">
        <f t="shared" si="19"/>
        <v>0</v>
      </c>
      <c r="V95" s="109">
        <f t="shared" si="19"/>
        <v>0</v>
      </c>
      <c r="W95" s="109">
        <f t="shared" si="19"/>
        <v>0</v>
      </c>
      <c r="X95" s="109">
        <f t="shared" si="19"/>
        <v>0</v>
      </c>
      <c r="Y95" s="109">
        <f t="shared" si="19"/>
        <v>0</v>
      </c>
      <c r="Z95" s="109">
        <f t="shared" si="19"/>
        <v>0</v>
      </c>
      <c r="AA95" s="109">
        <f t="shared" si="19"/>
        <v>0</v>
      </c>
      <c r="AB95" s="109">
        <f t="shared" si="19"/>
        <v>0</v>
      </c>
      <c r="AC95" s="109">
        <f t="shared" si="19"/>
        <v>0</v>
      </c>
      <c r="AD95" s="109">
        <f t="shared" si="19"/>
        <v>0</v>
      </c>
      <c r="AE95" s="109">
        <f t="shared" si="19"/>
        <v>1</v>
      </c>
      <c r="AF95" s="109">
        <f t="shared" si="19"/>
        <v>1</v>
      </c>
      <c r="AG95" s="109">
        <f t="shared" si="19"/>
        <v>0</v>
      </c>
      <c r="AH95" s="109">
        <f t="shared" si="19"/>
        <v>0</v>
      </c>
      <c r="AI95" s="109">
        <f t="shared" si="19"/>
        <v>0</v>
      </c>
      <c r="AJ95" s="35" t="str">
        <f t="shared" si="7"/>
        <v>UNKNOWN</v>
      </c>
      <c r="AK95" s="48"/>
      <c r="AL95" s="48" t="str">
        <f t="shared" si="10"/>
        <v>18</v>
      </c>
      <c r="AM95" s="48" t="str">
        <f t="shared" si="11"/>
        <v>00</v>
      </c>
      <c r="AN95" s="48" t="str">
        <f t="shared" si="12"/>
        <v>00</v>
      </c>
      <c r="AO95" s="48" t="str">
        <f t="shared" si="13"/>
        <v>00</v>
      </c>
      <c r="AQ95" t="str">
        <f t="shared" si="8"/>
        <v xml:space="preserve">    (U4)0x00000018U,                                                           /* 24 UNKNOWN                                         */</v>
      </c>
    </row>
    <row r="96" spans="2:43">
      <c r="B96" s="116"/>
      <c r="C96" s="35">
        <f t="shared" si="9"/>
        <v>25</v>
      </c>
      <c r="D96" s="109">
        <f t="shared" si="19"/>
        <v>0</v>
      </c>
      <c r="E96" s="109">
        <f t="shared" si="19"/>
        <v>0</v>
      </c>
      <c r="F96" s="109">
        <f t="shared" si="19"/>
        <v>0</v>
      </c>
      <c r="G96" s="109">
        <f t="shared" si="19"/>
        <v>0</v>
      </c>
      <c r="H96" s="109">
        <f t="shared" si="19"/>
        <v>0</v>
      </c>
      <c r="I96" s="109">
        <f t="shared" si="19"/>
        <v>0</v>
      </c>
      <c r="J96" s="109">
        <f t="shared" si="19"/>
        <v>0</v>
      </c>
      <c r="K96" s="109">
        <f t="shared" si="19"/>
        <v>0</v>
      </c>
      <c r="L96" s="109">
        <f t="shared" si="19"/>
        <v>0</v>
      </c>
      <c r="M96" s="109">
        <f t="shared" si="19"/>
        <v>0</v>
      </c>
      <c r="N96" s="109">
        <f t="shared" si="19"/>
        <v>0</v>
      </c>
      <c r="O96" s="109">
        <f t="shared" si="19"/>
        <v>0</v>
      </c>
      <c r="P96" s="109">
        <f t="shared" si="19"/>
        <v>0</v>
      </c>
      <c r="Q96" s="109">
        <f t="shared" si="19"/>
        <v>0</v>
      </c>
      <c r="R96" s="109">
        <f t="shared" si="19"/>
        <v>0</v>
      </c>
      <c r="S96" s="109">
        <f t="shared" si="19"/>
        <v>0</v>
      </c>
      <c r="T96" s="109">
        <f t="shared" si="19"/>
        <v>0</v>
      </c>
      <c r="U96" s="109">
        <f t="shared" si="19"/>
        <v>0</v>
      </c>
      <c r="V96" s="109">
        <f t="shared" si="19"/>
        <v>0</v>
      </c>
      <c r="W96" s="109">
        <f t="shared" si="19"/>
        <v>0</v>
      </c>
      <c r="X96" s="109">
        <f t="shared" si="19"/>
        <v>0</v>
      </c>
      <c r="Y96" s="109">
        <f t="shared" si="19"/>
        <v>0</v>
      </c>
      <c r="Z96" s="109">
        <f t="shared" si="19"/>
        <v>0</v>
      </c>
      <c r="AA96" s="109">
        <f t="shared" si="19"/>
        <v>0</v>
      </c>
      <c r="AB96" s="109">
        <f t="shared" si="19"/>
        <v>0</v>
      </c>
      <c r="AC96" s="109">
        <f t="shared" si="19"/>
        <v>0</v>
      </c>
      <c r="AD96" s="109">
        <f t="shared" si="19"/>
        <v>0</v>
      </c>
      <c r="AE96" s="109">
        <f t="shared" si="19"/>
        <v>1</v>
      </c>
      <c r="AF96" s="109">
        <f t="shared" si="19"/>
        <v>1</v>
      </c>
      <c r="AG96" s="109">
        <f t="shared" si="19"/>
        <v>0</v>
      </c>
      <c r="AH96" s="109">
        <f t="shared" si="19"/>
        <v>0</v>
      </c>
      <c r="AI96" s="109">
        <f t="shared" si="19"/>
        <v>1</v>
      </c>
      <c r="AJ96" s="35" t="str">
        <f t="shared" si="7"/>
        <v>UNKNOWN</v>
      </c>
      <c r="AK96" s="48"/>
      <c r="AL96" s="48" t="str">
        <f t="shared" si="10"/>
        <v>19</v>
      </c>
      <c r="AM96" s="48" t="str">
        <f t="shared" si="11"/>
        <v>00</v>
      </c>
      <c r="AN96" s="48" t="str">
        <f t="shared" si="12"/>
        <v>00</v>
      </c>
      <c r="AO96" s="48" t="str">
        <f t="shared" si="13"/>
        <v>00</v>
      </c>
      <c r="AQ96" t="str">
        <f t="shared" si="8"/>
        <v xml:space="preserve">    (U4)0x00000019U,                                                           /* 25 UNKNOWN                                         */</v>
      </c>
    </row>
    <row r="97" spans="2:43">
      <c r="B97" s="116"/>
      <c r="C97" s="35">
        <f t="shared" si="9"/>
        <v>26</v>
      </c>
      <c r="D97" s="109">
        <f t="shared" si="19"/>
        <v>0</v>
      </c>
      <c r="E97" s="109">
        <f t="shared" si="19"/>
        <v>0</v>
      </c>
      <c r="F97" s="109">
        <f t="shared" si="19"/>
        <v>0</v>
      </c>
      <c r="G97" s="109">
        <f t="shared" si="19"/>
        <v>0</v>
      </c>
      <c r="H97" s="109">
        <f t="shared" si="19"/>
        <v>0</v>
      </c>
      <c r="I97" s="109">
        <f t="shared" si="19"/>
        <v>0</v>
      </c>
      <c r="J97" s="109">
        <f t="shared" si="19"/>
        <v>0</v>
      </c>
      <c r="K97" s="109">
        <f t="shared" si="19"/>
        <v>0</v>
      </c>
      <c r="L97" s="109">
        <f t="shared" si="19"/>
        <v>0</v>
      </c>
      <c r="M97" s="109">
        <f t="shared" si="19"/>
        <v>0</v>
      </c>
      <c r="N97" s="109">
        <f t="shared" si="19"/>
        <v>0</v>
      </c>
      <c r="O97" s="109">
        <f t="shared" si="19"/>
        <v>0</v>
      </c>
      <c r="P97" s="109">
        <f t="shared" si="19"/>
        <v>0</v>
      </c>
      <c r="Q97" s="109">
        <f t="shared" si="19"/>
        <v>0</v>
      </c>
      <c r="R97" s="109">
        <f t="shared" si="19"/>
        <v>0</v>
      </c>
      <c r="S97" s="109">
        <f t="shared" si="19"/>
        <v>0</v>
      </c>
      <c r="T97" s="109">
        <f t="shared" si="19"/>
        <v>0</v>
      </c>
      <c r="U97" s="109">
        <f t="shared" si="19"/>
        <v>0</v>
      </c>
      <c r="V97" s="109">
        <f t="shared" si="19"/>
        <v>0</v>
      </c>
      <c r="W97" s="109">
        <f t="shared" si="19"/>
        <v>0</v>
      </c>
      <c r="X97" s="109">
        <f t="shared" si="19"/>
        <v>0</v>
      </c>
      <c r="Y97" s="109">
        <f t="shared" si="19"/>
        <v>0</v>
      </c>
      <c r="Z97" s="109">
        <f t="shared" si="19"/>
        <v>0</v>
      </c>
      <c r="AA97" s="109">
        <f t="shared" si="19"/>
        <v>0</v>
      </c>
      <c r="AB97" s="109">
        <f t="shared" si="19"/>
        <v>0</v>
      </c>
      <c r="AC97" s="109">
        <f t="shared" si="19"/>
        <v>0</v>
      </c>
      <c r="AD97" s="109">
        <f t="shared" si="19"/>
        <v>0</v>
      </c>
      <c r="AE97" s="109">
        <f t="shared" si="19"/>
        <v>1</v>
      </c>
      <c r="AF97" s="109">
        <f t="shared" si="19"/>
        <v>1</v>
      </c>
      <c r="AG97" s="109">
        <f t="shared" si="19"/>
        <v>0</v>
      </c>
      <c r="AH97" s="109">
        <f t="shared" si="19"/>
        <v>1</v>
      </c>
      <c r="AI97" s="109">
        <f t="shared" si="19"/>
        <v>0</v>
      </c>
      <c r="AJ97" s="35" t="str">
        <f t="shared" si="7"/>
        <v>ON</v>
      </c>
      <c r="AK97" s="48"/>
      <c r="AL97" s="48" t="str">
        <f t="shared" si="10"/>
        <v>1A</v>
      </c>
      <c r="AM97" s="48" t="str">
        <f t="shared" si="11"/>
        <v>00</v>
      </c>
      <c r="AN97" s="48" t="str">
        <f t="shared" si="12"/>
        <v>00</v>
      </c>
      <c r="AO97" s="48" t="str">
        <f t="shared" si="13"/>
        <v>00</v>
      </c>
      <c r="AQ97" t="str">
        <f t="shared" si="8"/>
        <v xml:space="preserve">    (U4)0x0000001AU,                                                           /* 26 ON                                              */</v>
      </c>
    </row>
    <row r="98" spans="2:43">
      <c r="B98" s="116"/>
      <c r="C98" s="35">
        <f t="shared" si="9"/>
        <v>27</v>
      </c>
      <c r="D98" s="109">
        <f t="shared" si="19"/>
        <v>0</v>
      </c>
      <c r="E98" s="109">
        <f t="shared" si="19"/>
        <v>0</v>
      </c>
      <c r="F98" s="109">
        <f t="shared" si="19"/>
        <v>0</v>
      </c>
      <c r="G98" s="109">
        <f t="shared" si="19"/>
        <v>0</v>
      </c>
      <c r="H98" s="109">
        <f t="shared" si="19"/>
        <v>0</v>
      </c>
      <c r="I98" s="109">
        <f t="shared" si="19"/>
        <v>0</v>
      </c>
      <c r="J98" s="109">
        <f t="shared" si="19"/>
        <v>0</v>
      </c>
      <c r="K98" s="109">
        <f t="shared" si="19"/>
        <v>0</v>
      </c>
      <c r="L98" s="109">
        <f t="shared" si="19"/>
        <v>0</v>
      </c>
      <c r="M98" s="109">
        <f t="shared" si="19"/>
        <v>0</v>
      </c>
      <c r="N98" s="109">
        <f t="shared" si="19"/>
        <v>0</v>
      </c>
      <c r="O98" s="109">
        <f t="shared" si="19"/>
        <v>0</v>
      </c>
      <c r="P98" s="109">
        <f t="shared" si="19"/>
        <v>0</v>
      </c>
      <c r="Q98" s="109">
        <f t="shared" si="19"/>
        <v>0</v>
      </c>
      <c r="R98" s="109">
        <f t="shared" si="19"/>
        <v>0</v>
      </c>
      <c r="S98" s="109">
        <f t="shared" si="19"/>
        <v>0</v>
      </c>
      <c r="T98" s="109">
        <f t="shared" si="19"/>
        <v>0</v>
      </c>
      <c r="U98" s="109">
        <f t="shared" si="19"/>
        <v>0</v>
      </c>
      <c r="V98" s="109">
        <f t="shared" si="19"/>
        <v>0</v>
      </c>
      <c r="W98" s="109">
        <f t="shared" si="19"/>
        <v>0</v>
      </c>
      <c r="X98" s="109">
        <f t="shared" si="19"/>
        <v>0</v>
      </c>
      <c r="Y98" s="109">
        <f t="shared" si="19"/>
        <v>0</v>
      </c>
      <c r="Z98" s="109">
        <f t="shared" si="19"/>
        <v>0</v>
      </c>
      <c r="AA98" s="109">
        <f t="shared" si="19"/>
        <v>0</v>
      </c>
      <c r="AB98" s="109">
        <f t="shared" si="19"/>
        <v>0</v>
      </c>
      <c r="AC98" s="109">
        <f t="shared" si="19"/>
        <v>0</v>
      </c>
      <c r="AD98" s="109">
        <f t="shared" si="19"/>
        <v>0</v>
      </c>
      <c r="AE98" s="109">
        <f t="shared" si="19"/>
        <v>1</v>
      </c>
      <c r="AF98" s="109">
        <f t="shared" si="19"/>
        <v>1</v>
      </c>
      <c r="AG98" s="109">
        <f t="shared" si="19"/>
        <v>0</v>
      </c>
      <c r="AH98" s="109">
        <f t="shared" si="19"/>
        <v>1</v>
      </c>
      <c r="AI98" s="109">
        <f t="shared" si="19"/>
        <v>1</v>
      </c>
      <c r="AJ98" s="35" t="str">
        <f t="shared" si="7"/>
        <v>UNKNOWN</v>
      </c>
      <c r="AK98" s="48"/>
      <c r="AL98" s="48" t="str">
        <f t="shared" si="10"/>
        <v>1B</v>
      </c>
      <c r="AM98" s="48" t="str">
        <f t="shared" si="11"/>
        <v>00</v>
      </c>
      <c r="AN98" s="48" t="str">
        <f t="shared" si="12"/>
        <v>00</v>
      </c>
      <c r="AO98" s="48" t="str">
        <f t="shared" si="13"/>
        <v>00</v>
      </c>
      <c r="AQ98" t="str">
        <f t="shared" si="8"/>
        <v xml:space="preserve">    (U4)0x0000001BU,                                                           /* 27 UNKNOWN                                         */</v>
      </c>
    </row>
    <row r="99" spans="2:43">
      <c r="B99" s="116"/>
      <c r="C99" s="35">
        <f t="shared" si="9"/>
        <v>28</v>
      </c>
      <c r="D99" s="109">
        <f t="shared" si="19"/>
        <v>0</v>
      </c>
      <c r="E99" s="109">
        <f t="shared" si="19"/>
        <v>0</v>
      </c>
      <c r="F99" s="109">
        <f t="shared" si="19"/>
        <v>0</v>
      </c>
      <c r="G99" s="109">
        <f t="shared" si="19"/>
        <v>0</v>
      </c>
      <c r="H99" s="109">
        <f t="shared" si="19"/>
        <v>0</v>
      </c>
      <c r="I99" s="109">
        <f t="shared" si="19"/>
        <v>0</v>
      </c>
      <c r="J99" s="109">
        <f t="shared" si="19"/>
        <v>0</v>
      </c>
      <c r="K99" s="109">
        <f t="shared" si="19"/>
        <v>0</v>
      </c>
      <c r="L99" s="109">
        <f t="shared" si="19"/>
        <v>0</v>
      </c>
      <c r="M99" s="109">
        <f t="shared" si="19"/>
        <v>0</v>
      </c>
      <c r="N99" s="109">
        <f t="shared" si="19"/>
        <v>0</v>
      </c>
      <c r="O99" s="109">
        <f t="shared" si="19"/>
        <v>0</v>
      </c>
      <c r="P99" s="109">
        <f t="shared" si="19"/>
        <v>0</v>
      </c>
      <c r="Q99" s="109">
        <f t="shared" si="19"/>
        <v>0</v>
      </c>
      <c r="R99" s="109">
        <f t="shared" si="19"/>
        <v>0</v>
      </c>
      <c r="S99" s="109">
        <f t="shared" si="19"/>
        <v>0</v>
      </c>
      <c r="T99" s="109">
        <f t="shared" si="19"/>
        <v>0</v>
      </c>
      <c r="U99" s="109">
        <f t="shared" si="19"/>
        <v>0</v>
      </c>
      <c r="V99" s="109">
        <f t="shared" si="19"/>
        <v>0</v>
      </c>
      <c r="W99" s="109">
        <f t="shared" si="19"/>
        <v>0</v>
      </c>
      <c r="X99" s="109">
        <f t="shared" si="19"/>
        <v>0</v>
      </c>
      <c r="Y99" s="109">
        <f t="shared" si="19"/>
        <v>0</v>
      </c>
      <c r="Z99" s="109">
        <f t="shared" si="19"/>
        <v>0</v>
      </c>
      <c r="AA99" s="109">
        <f t="shared" si="19"/>
        <v>0</v>
      </c>
      <c r="AB99" s="109">
        <f t="shared" si="19"/>
        <v>0</v>
      </c>
      <c r="AC99" s="109">
        <f t="shared" si="19"/>
        <v>0</v>
      </c>
      <c r="AD99" s="109">
        <f t="shared" si="19"/>
        <v>0</v>
      </c>
      <c r="AE99" s="109">
        <f t="shared" si="19"/>
        <v>1</v>
      </c>
      <c r="AF99" s="109">
        <f t="shared" si="19"/>
        <v>1</v>
      </c>
      <c r="AG99" s="109">
        <f t="shared" si="19"/>
        <v>1</v>
      </c>
      <c r="AH99" s="109">
        <f t="shared" si="19"/>
        <v>0</v>
      </c>
      <c r="AI99" s="109">
        <f t="shared" si="19"/>
        <v>0</v>
      </c>
      <c r="AJ99" s="35" t="str">
        <f t="shared" si="7"/>
        <v>UNKNOWN</v>
      </c>
      <c r="AK99" s="48"/>
      <c r="AL99" s="48" t="str">
        <f t="shared" si="10"/>
        <v>1C</v>
      </c>
      <c r="AM99" s="48" t="str">
        <f t="shared" si="11"/>
        <v>00</v>
      </c>
      <c r="AN99" s="48" t="str">
        <f t="shared" si="12"/>
        <v>00</v>
      </c>
      <c r="AO99" s="48" t="str">
        <f t="shared" si="13"/>
        <v>00</v>
      </c>
      <c r="AQ99" t="str">
        <f t="shared" si="8"/>
        <v xml:space="preserve">    (U4)0x0000001CU,                                                           /* 28 UNKNOWN                                         */</v>
      </c>
    </row>
    <row r="100" spans="2:43">
      <c r="B100" s="116"/>
      <c r="C100" s="35">
        <f t="shared" si="9"/>
        <v>29</v>
      </c>
      <c r="D100" s="109">
        <f t="shared" si="19"/>
        <v>0</v>
      </c>
      <c r="E100" s="109">
        <f t="shared" si="19"/>
        <v>0</v>
      </c>
      <c r="F100" s="109">
        <f t="shared" si="19"/>
        <v>0</v>
      </c>
      <c r="G100" s="109">
        <f t="shared" si="19"/>
        <v>0</v>
      </c>
      <c r="H100" s="109">
        <f t="shared" si="19"/>
        <v>0</v>
      </c>
      <c r="I100" s="109">
        <f t="shared" si="19"/>
        <v>0</v>
      </c>
      <c r="J100" s="109">
        <f t="shared" si="19"/>
        <v>0</v>
      </c>
      <c r="K100" s="109">
        <f t="shared" si="19"/>
        <v>0</v>
      </c>
      <c r="L100" s="109">
        <f t="shared" si="19"/>
        <v>0</v>
      </c>
      <c r="M100" s="109">
        <f t="shared" si="19"/>
        <v>0</v>
      </c>
      <c r="N100" s="109">
        <f t="shared" si="19"/>
        <v>0</v>
      </c>
      <c r="O100" s="109">
        <f t="shared" si="19"/>
        <v>0</v>
      </c>
      <c r="P100" s="109">
        <f t="shared" si="19"/>
        <v>0</v>
      </c>
      <c r="Q100" s="109">
        <f t="shared" si="19"/>
        <v>0</v>
      </c>
      <c r="R100" s="109">
        <f t="shared" si="19"/>
        <v>0</v>
      </c>
      <c r="S100" s="109">
        <f t="shared" si="19"/>
        <v>0</v>
      </c>
      <c r="T100" s="109">
        <f t="shared" si="19"/>
        <v>0</v>
      </c>
      <c r="U100" s="109">
        <f t="shared" si="19"/>
        <v>0</v>
      </c>
      <c r="V100" s="109">
        <f t="shared" si="19"/>
        <v>0</v>
      </c>
      <c r="W100" s="109">
        <f t="shared" si="19"/>
        <v>0</v>
      </c>
      <c r="X100" s="109">
        <f t="shared" si="19"/>
        <v>0</v>
      </c>
      <c r="Y100" s="109">
        <f t="shared" si="19"/>
        <v>0</v>
      </c>
      <c r="Z100" s="109">
        <f t="shared" si="19"/>
        <v>0</v>
      </c>
      <c r="AA100" s="109">
        <f t="shared" si="19"/>
        <v>0</v>
      </c>
      <c r="AB100" s="109">
        <f t="shared" si="19"/>
        <v>0</v>
      </c>
      <c r="AC100" s="109">
        <f t="shared" si="19"/>
        <v>0</v>
      </c>
      <c r="AD100" s="109">
        <f t="shared" si="19"/>
        <v>0</v>
      </c>
      <c r="AE100" s="109">
        <f t="shared" si="19"/>
        <v>1</v>
      </c>
      <c r="AF100" s="109">
        <f t="shared" si="19"/>
        <v>1</v>
      </c>
      <c r="AG100" s="109">
        <f t="shared" si="19"/>
        <v>1</v>
      </c>
      <c r="AH100" s="109">
        <f t="shared" si="19"/>
        <v>0</v>
      </c>
      <c r="AI100" s="109">
        <f t="shared" si="19"/>
        <v>1</v>
      </c>
      <c r="AJ100" s="35" t="str">
        <f t="shared" si="7"/>
        <v>UNKNOWN</v>
      </c>
      <c r="AK100" s="48"/>
      <c r="AL100" s="48" t="str">
        <f t="shared" si="10"/>
        <v>1D</v>
      </c>
      <c r="AM100" s="48" t="str">
        <f t="shared" si="11"/>
        <v>00</v>
      </c>
      <c r="AN100" s="48" t="str">
        <f t="shared" si="12"/>
        <v>00</v>
      </c>
      <c r="AO100" s="48" t="str">
        <f t="shared" si="13"/>
        <v>00</v>
      </c>
      <c r="AQ100" t="str">
        <f t="shared" si="8"/>
        <v xml:space="preserve">    (U4)0x0000001DU,                                                           /* 29 UNKNOWN                                         */</v>
      </c>
    </row>
    <row r="101" spans="2:43">
      <c r="B101" s="116"/>
      <c r="C101" s="35">
        <f t="shared" si="9"/>
        <v>30</v>
      </c>
      <c r="D101" s="109">
        <f t="shared" si="19"/>
        <v>0</v>
      </c>
      <c r="E101" s="109">
        <f t="shared" si="19"/>
        <v>0</v>
      </c>
      <c r="F101" s="109">
        <f t="shared" si="19"/>
        <v>0</v>
      </c>
      <c r="G101" s="109">
        <f t="shared" si="19"/>
        <v>0</v>
      </c>
      <c r="H101" s="109">
        <f t="shared" si="19"/>
        <v>0</v>
      </c>
      <c r="I101" s="109">
        <f t="shared" si="19"/>
        <v>0</v>
      </c>
      <c r="J101" s="109">
        <f t="shared" si="19"/>
        <v>0</v>
      </c>
      <c r="K101" s="109">
        <f t="shared" si="19"/>
        <v>0</v>
      </c>
      <c r="L101" s="109">
        <f t="shared" si="19"/>
        <v>0</v>
      </c>
      <c r="M101" s="109">
        <f t="shared" si="19"/>
        <v>0</v>
      </c>
      <c r="N101" s="109">
        <f t="shared" si="19"/>
        <v>0</v>
      </c>
      <c r="O101" s="109">
        <f t="shared" si="19"/>
        <v>0</v>
      </c>
      <c r="P101" s="109">
        <f t="shared" si="19"/>
        <v>0</v>
      </c>
      <c r="Q101" s="109">
        <f t="shared" si="19"/>
        <v>0</v>
      </c>
      <c r="R101" s="109">
        <f t="shared" si="19"/>
        <v>0</v>
      </c>
      <c r="S101" s="109">
        <f t="shared" si="19"/>
        <v>0</v>
      </c>
      <c r="T101" s="109">
        <f t="shared" si="19"/>
        <v>0</v>
      </c>
      <c r="U101" s="109">
        <f t="shared" si="19"/>
        <v>0</v>
      </c>
      <c r="V101" s="109">
        <f t="shared" si="19"/>
        <v>0</v>
      </c>
      <c r="W101" s="109">
        <f t="shared" si="19"/>
        <v>0</v>
      </c>
      <c r="X101" s="109">
        <f t="shared" si="19"/>
        <v>0</v>
      </c>
      <c r="Y101" s="109">
        <f t="shared" si="19"/>
        <v>0</v>
      </c>
      <c r="Z101" s="109">
        <f t="shared" si="19"/>
        <v>0</v>
      </c>
      <c r="AA101" s="109">
        <f t="shared" si="19"/>
        <v>0</v>
      </c>
      <c r="AB101" s="109">
        <f t="shared" si="19"/>
        <v>0</v>
      </c>
      <c r="AC101" s="109">
        <f t="shared" si="19"/>
        <v>0</v>
      </c>
      <c r="AD101" s="109">
        <f t="shared" si="19"/>
        <v>0</v>
      </c>
      <c r="AE101" s="109">
        <f t="shared" si="19"/>
        <v>1</v>
      </c>
      <c r="AF101" s="109">
        <f t="shared" si="19"/>
        <v>1</v>
      </c>
      <c r="AG101" s="109">
        <f t="shared" si="19"/>
        <v>1</v>
      </c>
      <c r="AH101" s="109">
        <f t="shared" si="19"/>
        <v>1</v>
      </c>
      <c r="AI101" s="109">
        <f t="shared" si="19"/>
        <v>0</v>
      </c>
      <c r="AJ101" s="35" t="str">
        <f t="shared" si="7"/>
        <v>ON</v>
      </c>
      <c r="AK101" s="48"/>
      <c r="AL101" s="48" t="str">
        <f t="shared" si="10"/>
        <v>1E</v>
      </c>
      <c r="AM101" s="48" t="str">
        <f t="shared" si="11"/>
        <v>00</v>
      </c>
      <c r="AN101" s="48" t="str">
        <f t="shared" si="12"/>
        <v>00</v>
      </c>
      <c r="AO101" s="48" t="str">
        <f t="shared" si="13"/>
        <v>00</v>
      </c>
      <c r="AQ101" t="str">
        <f t="shared" si="8"/>
        <v xml:space="preserve">    (U4)0x0000001EU,                                                           /* 30 ON                                              */</v>
      </c>
    </row>
    <row r="102" spans="2:43">
      <c r="B102" s="116"/>
      <c r="C102" s="35">
        <f t="shared" si="9"/>
        <v>31</v>
      </c>
      <c r="D102" s="109">
        <f t="shared" si="19"/>
        <v>0</v>
      </c>
      <c r="E102" s="109">
        <f t="shared" si="19"/>
        <v>0</v>
      </c>
      <c r="F102" s="109">
        <f t="shared" si="19"/>
        <v>0</v>
      </c>
      <c r="G102" s="109">
        <f t="shared" si="19"/>
        <v>0</v>
      </c>
      <c r="H102" s="109">
        <f t="shared" si="19"/>
        <v>0</v>
      </c>
      <c r="I102" s="109">
        <f t="shared" si="19"/>
        <v>0</v>
      </c>
      <c r="J102" s="109">
        <f t="shared" si="19"/>
        <v>0</v>
      </c>
      <c r="K102" s="109">
        <f t="shared" si="19"/>
        <v>0</v>
      </c>
      <c r="L102" s="109">
        <f t="shared" si="19"/>
        <v>0</v>
      </c>
      <c r="M102" s="109">
        <f t="shared" si="19"/>
        <v>0</v>
      </c>
      <c r="N102" s="109">
        <f t="shared" si="19"/>
        <v>0</v>
      </c>
      <c r="O102" s="109">
        <f t="shared" si="19"/>
        <v>0</v>
      </c>
      <c r="P102" s="109">
        <f t="shared" si="19"/>
        <v>0</v>
      </c>
      <c r="Q102" s="109">
        <f t="shared" si="19"/>
        <v>0</v>
      </c>
      <c r="R102" s="109">
        <f t="shared" si="19"/>
        <v>0</v>
      </c>
      <c r="S102" s="109">
        <f t="shared" si="19"/>
        <v>0</v>
      </c>
      <c r="T102" s="109">
        <f t="shared" si="19"/>
        <v>0</v>
      </c>
      <c r="U102" s="109">
        <f t="shared" si="19"/>
        <v>0</v>
      </c>
      <c r="V102" s="109">
        <f t="shared" si="19"/>
        <v>0</v>
      </c>
      <c r="W102" s="109">
        <f t="shared" si="19"/>
        <v>0</v>
      </c>
      <c r="X102" s="109">
        <f t="shared" si="19"/>
        <v>0</v>
      </c>
      <c r="Y102" s="109">
        <f t="shared" si="19"/>
        <v>0</v>
      </c>
      <c r="Z102" s="109">
        <f t="shared" si="19"/>
        <v>0</v>
      </c>
      <c r="AA102" s="109">
        <f t="shared" si="19"/>
        <v>0</v>
      </c>
      <c r="AB102" s="109">
        <f t="shared" si="19"/>
        <v>0</v>
      </c>
      <c r="AC102" s="109">
        <f t="shared" si="19"/>
        <v>0</v>
      </c>
      <c r="AD102" s="109">
        <f t="shared" si="19"/>
        <v>0</v>
      </c>
      <c r="AE102" s="109">
        <f t="shared" si="19"/>
        <v>1</v>
      </c>
      <c r="AF102" s="109">
        <f t="shared" si="19"/>
        <v>1</v>
      </c>
      <c r="AG102" s="109">
        <f t="shared" si="19"/>
        <v>1</v>
      </c>
      <c r="AH102" s="109">
        <f t="shared" si="19"/>
        <v>1</v>
      </c>
      <c r="AI102" s="109">
        <f t="shared" ref="AI102" si="20">IF(AI37=1,1,0)</f>
        <v>1</v>
      </c>
      <c r="AJ102" s="35" t="str">
        <f t="shared" si="7"/>
        <v>ON</v>
      </c>
      <c r="AK102" s="48"/>
      <c r="AL102" s="48" t="str">
        <f t="shared" si="10"/>
        <v>1F</v>
      </c>
      <c r="AM102" s="48" t="str">
        <f t="shared" si="11"/>
        <v>00</v>
      </c>
      <c r="AN102" s="48" t="str">
        <f t="shared" si="12"/>
        <v>00</v>
      </c>
      <c r="AO102" s="48" t="str">
        <f t="shared" si="13"/>
        <v>00</v>
      </c>
      <c r="AQ102" t="str">
        <f t="shared" si="8"/>
        <v xml:space="preserve">    (U4)0x0000001FU,                                                           /* 31 ON                                              */</v>
      </c>
    </row>
    <row r="103" spans="2:43">
      <c r="B103" s="116"/>
      <c r="C103" s="35">
        <f t="shared" si="9"/>
        <v>32</v>
      </c>
      <c r="D103" s="109">
        <f t="shared" ref="D103:AI110" si="21">IF(D38=1,1,0)</f>
        <v>0</v>
      </c>
      <c r="E103" s="109">
        <f t="shared" si="21"/>
        <v>0</v>
      </c>
      <c r="F103" s="109">
        <f t="shared" si="21"/>
        <v>0</v>
      </c>
      <c r="G103" s="109">
        <f t="shared" si="21"/>
        <v>0</v>
      </c>
      <c r="H103" s="109">
        <f t="shared" si="21"/>
        <v>0</v>
      </c>
      <c r="I103" s="109">
        <f t="shared" si="21"/>
        <v>0</v>
      </c>
      <c r="J103" s="109">
        <f t="shared" si="21"/>
        <v>0</v>
      </c>
      <c r="K103" s="109">
        <f t="shared" si="21"/>
        <v>0</v>
      </c>
      <c r="L103" s="109">
        <f t="shared" si="21"/>
        <v>0</v>
      </c>
      <c r="M103" s="109">
        <f t="shared" si="21"/>
        <v>0</v>
      </c>
      <c r="N103" s="109">
        <f t="shared" si="21"/>
        <v>0</v>
      </c>
      <c r="O103" s="109">
        <f t="shared" si="21"/>
        <v>0</v>
      </c>
      <c r="P103" s="109">
        <f t="shared" si="21"/>
        <v>0</v>
      </c>
      <c r="Q103" s="109">
        <f t="shared" si="21"/>
        <v>0</v>
      </c>
      <c r="R103" s="109">
        <f t="shared" si="21"/>
        <v>0</v>
      </c>
      <c r="S103" s="109">
        <f t="shared" si="21"/>
        <v>0</v>
      </c>
      <c r="T103" s="109">
        <f t="shared" si="21"/>
        <v>0</v>
      </c>
      <c r="U103" s="109">
        <f t="shared" si="21"/>
        <v>0</v>
      </c>
      <c r="V103" s="109">
        <f t="shared" si="21"/>
        <v>0</v>
      </c>
      <c r="W103" s="109">
        <f t="shared" si="21"/>
        <v>0</v>
      </c>
      <c r="X103" s="109">
        <f t="shared" si="21"/>
        <v>0</v>
      </c>
      <c r="Y103" s="109">
        <f t="shared" si="21"/>
        <v>0</v>
      </c>
      <c r="Z103" s="109">
        <f t="shared" si="21"/>
        <v>0</v>
      </c>
      <c r="AA103" s="109">
        <f t="shared" si="21"/>
        <v>0</v>
      </c>
      <c r="AB103" s="109">
        <f t="shared" si="21"/>
        <v>0</v>
      </c>
      <c r="AC103" s="109">
        <f t="shared" si="21"/>
        <v>0</v>
      </c>
      <c r="AD103" s="109">
        <f t="shared" si="21"/>
        <v>1</v>
      </c>
      <c r="AE103" s="109">
        <f t="shared" si="21"/>
        <v>0</v>
      </c>
      <c r="AF103" s="109">
        <f t="shared" si="21"/>
        <v>0</v>
      </c>
      <c r="AG103" s="109">
        <f t="shared" si="21"/>
        <v>0</v>
      </c>
      <c r="AH103" s="109">
        <f t="shared" si="21"/>
        <v>0</v>
      </c>
      <c r="AI103" s="109">
        <f t="shared" si="21"/>
        <v>0</v>
      </c>
      <c r="AJ103" s="35" t="str">
        <f t="shared" si="7"/>
        <v>UNKNOWN</v>
      </c>
      <c r="AK103" s="48"/>
      <c r="AL103" s="48" t="str">
        <f t="shared" si="10"/>
        <v>20</v>
      </c>
      <c r="AM103" s="48" t="str">
        <f t="shared" si="11"/>
        <v>00</v>
      </c>
      <c r="AN103" s="48" t="str">
        <f t="shared" si="12"/>
        <v>00</v>
      </c>
      <c r="AO103" s="48" t="str">
        <f t="shared" si="13"/>
        <v>00</v>
      </c>
      <c r="AQ103" t="str">
        <f t="shared" si="8"/>
        <v xml:space="preserve">    (U4)0x00000020U,                                                           /* 32 UNKNOWN                                         */</v>
      </c>
    </row>
    <row r="104" spans="2:43">
      <c r="B104" s="116"/>
      <c r="C104" s="35">
        <f t="shared" si="9"/>
        <v>33</v>
      </c>
      <c r="D104" s="109">
        <f t="shared" si="21"/>
        <v>0</v>
      </c>
      <c r="E104" s="109">
        <f t="shared" si="21"/>
        <v>0</v>
      </c>
      <c r="F104" s="109">
        <f t="shared" si="21"/>
        <v>0</v>
      </c>
      <c r="G104" s="109">
        <f t="shared" si="21"/>
        <v>0</v>
      </c>
      <c r="H104" s="109">
        <f t="shared" si="21"/>
        <v>0</v>
      </c>
      <c r="I104" s="109">
        <f t="shared" si="21"/>
        <v>0</v>
      </c>
      <c r="J104" s="109">
        <f t="shared" si="21"/>
        <v>0</v>
      </c>
      <c r="K104" s="109">
        <f t="shared" si="21"/>
        <v>0</v>
      </c>
      <c r="L104" s="109">
        <f t="shared" si="21"/>
        <v>0</v>
      </c>
      <c r="M104" s="109">
        <f t="shared" si="21"/>
        <v>0</v>
      </c>
      <c r="N104" s="109">
        <f t="shared" si="21"/>
        <v>0</v>
      </c>
      <c r="O104" s="109">
        <f t="shared" si="21"/>
        <v>0</v>
      </c>
      <c r="P104" s="109">
        <f t="shared" si="21"/>
        <v>0</v>
      </c>
      <c r="Q104" s="109">
        <f t="shared" si="21"/>
        <v>0</v>
      </c>
      <c r="R104" s="109">
        <f t="shared" si="21"/>
        <v>0</v>
      </c>
      <c r="S104" s="109">
        <f t="shared" si="21"/>
        <v>0</v>
      </c>
      <c r="T104" s="109">
        <f t="shared" si="21"/>
        <v>0</v>
      </c>
      <c r="U104" s="109">
        <f t="shared" si="21"/>
        <v>0</v>
      </c>
      <c r="V104" s="109">
        <f t="shared" si="21"/>
        <v>0</v>
      </c>
      <c r="W104" s="109">
        <f t="shared" si="21"/>
        <v>0</v>
      </c>
      <c r="X104" s="109">
        <f t="shared" si="21"/>
        <v>0</v>
      </c>
      <c r="Y104" s="109">
        <f t="shared" si="21"/>
        <v>0</v>
      </c>
      <c r="Z104" s="109">
        <f t="shared" si="21"/>
        <v>0</v>
      </c>
      <c r="AA104" s="109">
        <f t="shared" si="21"/>
        <v>0</v>
      </c>
      <c r="AB104" s="109">
        <f t="shared" si="21"/>
        <v>0</v>
      </c>
      <c r="AC104" s="109">
        <f t="shared" si="21"/>
        <v>0</v>
      </c>
      <c r="AD104" s="109">
        <f t="shared" si="21"/>
        <v>1</v>
      </c>
      <c r="AE104" s="109">
        <f t="shared" si="21"/>
        <v>0</v>
      </c>
      <c r="AF104" s="109">
        <f t="shared" si="21"/>
        <v>0</v>
      </c>
      <c r="AG104" s="109">
        <f t="shared" si="21"/>
        <v>0</v>
      </c>
      <c r="AH104" s="109">
        <f t="shared" si="21"/>
        <v>0</v>
      </c>
      <c r="AI104" s="109">
        <f t="shared" si="21"/>
        <v>1</v>
      </c>
      <c r="AJ104" s="35" t="str">
        <f t="shared" si="7"/>
        <v>UNKNOWN</v>
      </c>
      <c r="AK104" s="48"/>
      <c r="AL104" s="48" t="str">
        <f t="shared" si="10"/>
        <v>21</v>
      </c>
      <c r="AM104" s="48" t="str">
        <f t="shared" si="11"/>
        <v>00</v>
      </c>
      <c r="AN104" s="48" t="str">
        <f t="shared" si="12"/>
        <v>00</v>
      </c>
      <c r="AO104" s="48" t="str">
        <f t="shared" si="13"/>
        <v>00</v>
      </c>
      <c r="AQ104" t="str">
        <f t="shared" si="8"/>
        <v xml:space="preserve">    (U4)0x00000021U,                                                           /* 33 UNKNOWN                                         */</v>
      </c>
    </row>
    <row r="105" spans="2:43">
      <c r="B105" s="116"/>
      <c r="C105" s="35">
        <f t="shared" si="9"/>
        <v>34</v>
      </c>
      <c r="D105" s="109">
        <f t="shared" si="21"/>
        <v>0</v>
      </c>
      <c r="E105" s="109">
        <f t="shared" si="21"/>
        <v>0</v>
      </c>
      <c r="F105" s="109">
        <f t="shared" si="21"/>
        <v>0</v>
      </c>
      <c r="G105" s="109">
        <f t="shared" si="21"/>
        <v>0</v>
      </c>
      <c r="H105" s="109">
        <f t="shared" si="21"/>
        <v>0</v>
      </c>
      <c r="I105" s="109">
        <f t="shared" si="21"/>
        <v>0</v>
      </c>
      <c r="J105" s="109">
        <f t="shared" si="21"/>
        <v>0</v>
      </c>
      <c r="K105" s="109">
        <f t="shared" si="21"/>
        <v>0</v>
      </c>
      <c r="L105" s="109">
        <f t="shared" si="21"/>
        <v>0</v>
      </c>
      <c r="M105" s="109">
        <f t="shared" si="21"/>
        <v>0</v>
      </c>
      <c r="N105" s="109">
        <f t="shared" si="21"/>
        <v>0</v>
      </c>
      <c r="O105" s="109">
        <f t="shared" si="21"/>
        <v>0</v>
      </c>
      <c r="P105" s="109">
        <f t="shared" si="21"/>
        <v>0</v>
      </c>
      <c r="Q105" s="109">
        <f t="shared" si="21"/>
        <v>0</v>
      </c>
      <c r="R105" s="109">
        <f t="shared" si="21"/>
        <v>0</v>
      </c>
      <c r="S105" s="109">
        <f t="shared" si="21"/>
        <v>0</v>
      </c>
      <c r="T105" s="109">
        <f t="shared" si="21"/>
        <v>0</v>
      </c>
      <c r="U105" s="109">
        <f t="shared" si="21"/>
        <v>0</v>
      </c>
      <c r="V105" s="109">
        <f t="shared" si="21"/>
        <v>0</v>
      </c>
      <c r="W105" s="109">
        <f t="shared" si="21"/>
        <v>0</v>
      </c>
      <c r="X105" s="109">
        <f t="shared" si="21"/>
        <v>0</v>
      </c>
      <c r="Y105" s="109">
        <f t="shared" si="21"/>
        <v>0</v>
      </c>
      <c r="Z105" s="109">
        <f t="shared" si="21"/>
        <v>0</v>
      </c>
      <c r="AA105" s="109">
        <f t="shared" si="21"/>
        <v>0</v>
      </c>
      <c r="AB105" s="109">
        <f t="shared" si="21"/>
        <v>0</v>
      </c>
      <c r="AC105" s="109">
        <f t="shared" si="21"/>
        <v>0</v>
      </c>
      <c r="AD105" s="109">
        <f t="shared" si="21"/>
        <v>1</v>
      </c>
      <c r="AE105" s="109">
        <f t="shared" si="21"/>
        <v>0</v>
      </c>
      <c r="AF105" s="109">
        <f t="shared" si="21"/>
        <v>0</v>
      </c>
      <c r="AG105" s="109">
        <f t="shared" si="21"/>
        <v>0</v>
      </c>
      <c r="AH105" s="109">
        <f t="shared" si="21"/>
        <v>1</v>
      </c>
      <c r="AI105" s="109">
        <f t="shared" si="21"/>
        <v>0</v>
      </c>
      <c r="AJ105" s="35" t="str">
        <f t="shared" si="7"/>
        <v>UNKNOWN</v>
      </c>
      <c r="AK105" s="48"/>
      <c r="AL105" s="48" t="str">
        <f t="shared" si="10"/>
        <v>22</v>
      </c>
      <c r="AM105" s="48" t="str">
        <f t="shared" si="11"/>
        <v>00</v>
      </c>
      <c r="AN105" s="48" t="str">
        <f t="shared" si="12"/>
        <v>00</v>
      </c>
      <c r="AO105" s="48" t="str">
        <f t="shared" si="13"/>
        <v>00</v>
      </c>
      <c r="AQ105" t="str">
        <f t="shared" si="8"/>
        <v xml:space="preserve">    (U4)0x00000022U,                                                           /* 34 UNKNOWN                                         */</v>
      </c>
    </row>
    <row r="106" spans="2:43">
      <c r="B106" s="116"/>
      <c r="C106" s="35">
        <f t="shared" si="9"/>
        <v>35</v>
      </c>
      <c r="D106" s="109">
        <f t="shared" si="21"/>
        <v>0</v>
      </c>
      <c r="E106" s="109">
        <f t="shared" si="21"/>
        <v>0</v>
      </c>
      <c r="F106" s="109">
        <f t="shared" si="21"/>
        <v>0</v>
      </c>
      <c r="G106" s="109">
        <f t="shared" si="21"/>
        <v>0</v>
      </c>
      <c r="H106" s="109">
        <f t="shared" si="21"/>
        <v>0</v>
      </c>
      <c r="I106" s="109">
        <f t="shared" si="21"/>
        <v>0</v>
      </c>
      <c r="J106" s="109">
        <f t="shared" si="21"/>
        <v>0</v>
      </c>
      <c r="K106" s="109">
        <f t="shared" si="21"/>
        <v>0</v>
      </c>
      <c r="L106" s="109">
        <f t="shared" si="21"/>
        <v>0</v>
      </c>
      <c r="M106" s="109">
        <f t="shared" si="21"/>
        <v>0</v>
      </c>
      <c r="N106" s="109">
        <f t="shared" si="21"/>
        <v>0</v>
      </c>
      <c r="O106" s="109">
        <f t="shared" si="21"/>
        <v>0</v>
      </c>
      <c r="P106" s="109">
        <f t="shared" si="21"/>
        <v>0</v>
      </c>
      <c r="Q106" s="109">
        <f t="shared" si="21"/>
        <v>0</v>
      </c>
      <c r="R106" s="109">
        <f t="shared" si="21"/>
        <v>0</v>
      </c>
      <c r="S106" s="109">
        <f t="shared" si="21"/>
        <v>0</v>
      </c>
      <c r="T106" s="109">
        <f t="shared" si="21"/>
        <v>0</v>
      </c>
      <c r="U106" s="109">
        <f t="shared" si="21"/>
        <v>0</v>
      </c>
      <c r="V106" s="109">
        <f t="shared" si="21"/>
        <v>0</v>
      </c>
      <c r="W106" s="109">
        <f t="shared" si="21"/>
        <v>0</v>
      </c>
      <c r="X106" s="109">
        <f t="shared" si="21"/>
        <v>0</v>
      </c>
      <c r="Y106" s="109">
        <f t="shared" si="21"/>
        <v>0</v>
      </c>
      <c r="Z106" s="109">
        <f t="shared" si="21"/>
        <v>0</v>
      </c>
      <c r="AA106" s="109">
        <f t="shared" si="21"/>
        <v>0</v>
      </c>
      <c r="AB106" s="109">
        <f t="shared" si="21"/>
        <v>0</v>
      </c>
      <c r="AC106" s="109">
        <f t="shared" si="21"/>
        <v>0</v>
      </c>
      <c r="AD106" s="109">
        <f t="shared" si="21"/>
        <v>1</v>
      </c>
      <c r="AE106" s="109">
        <f t="shared" si="21"/>
        <v>0</v>
      </c>
      <c r="AF106" s="109">
        <f t="shared" si="21"/>
        <v>0</v>
      </c>
      <c r="AG106" s="109">
        <f t="shared" si="21"/>
        <v>0</v>
      </c>
      <c r="AH106" s="109">
        <f t="shared" si="21"/>
        <v>1</v>
      </c>
      <c r="AI106" s="109">
        <f t="shared" si="21"/>
        <v>1</v>
      </c>
      <c r="AJ106" s="35" t="str">
        <f t="shared" si="7"/>
        <v>UNKNOWN</v>
      </c>
      <c r="AK106" s="48"/>
      <c r="AL106" s="48" t="str">
        <f t="shared" si="10"/>
        <v>23</v>
      </c>
      <c r="AM106" s="48" t="str">
        <f t="shared" si="11"/>
        <v>00</v>
      </c>
      <c r="AN106" s="48" t="str">
        <f t="shared" si="12"/>
        <v>00</v>
      </c>
      <c r="AO106" s="48" t="str">
        <f t="shared" si="13"/>
        <v>00</v>
      </c>
      <c r="AQ106" t="str">
        <f t="shared" si="8"/>
        <v xml:space="preserve">    (U4)0x00000023U,                                                           /* 35 UNKNOWN                                         */</v>
      </c>
    </row>
    <row r="107" spans="2:43">
      <c r="B107" s="116"/>
      <c r="C107" s="35">
        <f t="shared" si="9"/>
        <v>36</v>
      </c>
      <c r="D107" s="109">
        <f t="shared" si="21"/>
        <v>0</v>
      </c>
      <c r="E107" s="109">
        <f t="shared" si="21"/>
        <v>0</v>
      </c>
      <c r="F107" s="109">
        <f t="shared" si="21"/>
        <v>0</v>
      </c>
      <c r="G107" s="109">
        <f t="shared" si="21"/>
        <v>0</v>
      </c>
      <c r="H107" s="109">
        <f t="shared" si="21"/>
        <v>0</v>
      </c>
      <c r="I107" s="109">
        <f t="shared" si="21"/>
        <v>0</v>
      </c>
      <c r="J107" s="109">
        <f t="shared" si="21"/>
        <v>0</v>
      </c>
      <c r="K107" s="109">
        <f t="shared" si="21"/>
        <v>0</v>
      </c>
      <c r="L107" s="109">
        <f t="shared" si="21"/>
        <v>0</v>
      </c>
      <c r="M107" s="109">
        <f t="shared" si="21"/>
        <v>0</v>
      </c>
      <c r="N107" s="109">
        <f t="shared" si="21"/>
        <v>0</v>
      </c>
      <c r="O107" s="109">
        <f t="shared" si="21"/>
        <v>0</v>
      </c>
      <c r="P107" s="109">
        <f t="shared" si="21"/>
        <v>0</v>
      </c>
      <c r="Q107" s="109">
        <f t="shared" si="21"/>
        <v>0</v>
      </c>
      <c r="R107" s="109">
        <f t="shared" si="21"/>
        <v>0</v>
      </c>
      <c r="S107" s="109">
        <f t="shared" si="21"/>
        <v>0</v>
      </c>
      <c r="T107" s="109">
        <f t="shared" si="21"/>
        <v>0</v>
      </c>
      <c r="U107" s="109">
        <f t="shared" si="21"/>
        <v>0</v>
      </c>
      <c r="V107" s="109">
        <f t="shared" si="21"/>
        <v>0</v>
      </c>
      <c r="W107" s="109">
        <f t="shared" si="21"/>
        <v>0</v>
      </c>
      <c r="X107" s="109">
        <f t="shared" si="21"/>
        <v>0</v>
      </c>
      <c r="Y107" s="109">
        <f t="shared" si="21"/>
        <v>0</v>
      </c>
      <c r="Z107" s="109">
        <f t="shared" si="21"/>
        <v>0</v>
      </c>
      <c r="AA107" s="109">
        <f t="shared" si="21"/>
        <v>0</v>
      </c>
      <c r="AB107" s="109">
        <f t="shared" si="21"/>
        <v>0</v>
      </c>
      <c r="AC107" s="109">
        <f t="shared" si="21"/>
        <v>0</v>
      </c>
      <c r="AD107" s="109">
        <f t="shared" si="21"/>
        <v>1</v>
      </c>
      <c r="AE107" s="109">
        <f t="shared" si="21"/>
        <v>0</v>
      </c>
      <c r="AF107" s="109">
        <f t="shared" si="21"/>
        <v>0</v>
      </c>
      <c r="AG107" s="109">
        <f t="shared" si="21"/>
        <v>1</v>
      </c>
      <c r="AH107" s="109">
        <f t="shared" si="21"/>
        <v>0</v>
      </c>
      <c r="AI107" s="109">
        <f t="shared" si="21"/>
        <v>0</v>
      </c>
      <c r="AJ107" s="35" t="str">
        <f t="shared" si="7"/>
        <v>UNKNOWN</v>
      </c>
      <c r="AK107" s="48"/>
      <c r="AL107" s="48" t="str">
        <f t="shared" si="10"/>
        <v>24</v>
      </c>
      <c r="AM107" s="48" t="str">
        <f t="shared" si="11"/>
        <v>00</v>
      </c>
      <c r="AN107" s="48" t="str">
        <f t="shared" si="12"/>
        <v>00</v>
      </c>
      <c r="AO107" s="48" t="str">
        <f t="shared" si="13"/>
        <v>00</v>
      </c>
      <c r="AQ107" t="str">
        <f t="shared" si="8"/>
        <v xml:space="preserve">    (U4)0x00000024U,                                                           /* 36 UNKNOWN                                         */</v>
      </c>
    </row>
    <row r="108" spans="2:43">
      <c r="B108" s="116"/>
      <c r="C108" s="35">
        <f t="shared" si="9"/>
        <v>37</v>
      </c>
      <c r="D108" s="109">
        <f t="shared" si="21"/>
        <v>0</v>
      </c>
      <c r="E108" s="109">
        <f t="shared" si="21"/>
        <v>0</v>
      </c>
      <c r="F108" s="109">
        <f t="shared" si="21"/>
        <v>0</v>
      </c>
      <c r="G108" s="109">
        <f t="shared" si="21"/>
        <v>0</v>
      </c>
      <c r="H108" s="109">
        <f t="shared" si="21"/>
        <v>0</v>
      </c>
      <c r="I108" s="109">
        <f t="shared" si="21"/>
        <v>0</v>
      </c>
      <c r="J108" s="109">
        <f t="shared" si="21"/>
        <v>0</v>
      </c>
      <c r="K108" s="109">
        <f t="shared" si="21"/>
        <v>0</v>
      </c>
      <c r="L108" s="109">
        <f t="shared" si="21"/>
        <v>0</v>
      </c>
      <c r="M108" s="109">
        <f t="shared" si="21"/>
        <v>0</v>
      </c>
      <c r="N108" s="109">
        <f t="shared" si="21"/>
        <v>0</v>
      </c>
      <c r="O108" s="109">
        <f t="shared" si="21"/>
        <v>0</v>
      </c>
      <c r="P108" s="109">
        <f t="shared" si="21"/>
        <v>0</v>
      </c>
      <c r="Q108" s="109">
        <f t="shared" si="21"/>
        <v>0</v>
      </c>
      <c r="R108" s="109">
        <f t="shared" si="21"/>
        <v>0</v>
      </c>
      <c r="S108" s="109">
        <f t="shared" si="21"/>
        <v>0</v>
      </c>
      <c r="T108" s="109">
        <f t="shared" si="21"/>
        <v>0</v>
      </c>
      <c r="U108" s="109">
        <f t="shared" si="21"/>
        <v>0</v>
      </c>
      <c r="V108" s="109">
        <f t="shared" si="21"/>
        <v>0</v>
      </c>
      <c r="W108" s="109">
        <f t="shared" si="21"/>
        <v>0</v>
      </c>
      <c r="X108" s="109">
        <f t="shared" si="21"/>
        <v>0</v>
      </c>
      <c r="Y108" s="109">
        <f t="shared" si="21"/>
        <v>0</v>
      </c>
      <c r="Z108" s="109">
        <f t="shared" si="21"/>
        <v>0</v>
      </c>
      <c r="AA108" s="109">
        <f t="shared" si="21"/>
        <v>0</v>
      </c>
      <c r="AB108" s="109">
        <f t="shared" si="21"/>
        <v>0</v>
      </c>
      <c r="AC108" s="109">
        <f t="shared" si="21"/>
        <v>0</v>
      </c>
      <c r="AD108" s="109">
        <f t="shared" si="21"/>
        <v>1</v>
      </c>
      <c r="AE108" s="109">
        <f t="shared" si="21"/>
        <v>0</v>
      </c>
      <c r="AF108" s="109">
        <f t="shared" si="21"/>
        <v>0</v>
      </c>
      <c r="AG108" s="109">
        <f t="shared" si="21"/>
        <v>1</v>
      </c>
      <c r="AH108" s="109">
        <f t="shared" si="21"/>
        <v>0</v>
      </c>
      <c r="AI108" s="109">
        <f t="shared" si="21"/>
        <v>1</v>
      </c>
      <c r="AJ108" s="35" t="str">
        <f t="shared" si="7"/>
        <v>UNKNOWN</v>
      </c>
      <c r="AK108" s="48"/>
      <c r="AL108" s="48" t="str">
        <f t="shared" si="10"/>
        <v>25</v>
      </c>
      <c r="AM108" s="48" t="str">
        <f t="shared" si="11"/>
        <v>00</v>
      </c>
      <c r="AN108" s="48" t="str">
        <f t="shared" si="12"/>
        <v>00</v>
      </c>
      <c r="AO108" s="48" t="str">
        <f t="shared" si="13"/>
        <v>00</v>
      </c>
      <c r="AQ108" t="str">
        <f t="shared" si="8"/>
        <v xml:space="preserve">    (U4)0x00000025U,                                                           /* 37 UNKNOWN                                         */</v>
      </c>
    </row>
    <row r="109" spans="2:43">
      <c r="B109" s="116"/>
      <c r="C109" s="35">
        <f t="shared" si="9"/>
        <v>38</v>
      </c>
      <c r="D109" s="109">
        <f t="shared" si="21"/>
        <v>0</v>
      </c>
      <c r="E109" s="109">
        <f t="shared" si="21"/>
        <v>0</v>
      </c>
      <c r="F109" s="109">
        <f t="shared" si="21"/>
        <v>0</v>
      </c>
      <c r="G109" s="109">
        <f t="shared" si="21"/>
        <v>0</v>
      </c>
      <c r="H109" s="109">
        <f t="shared" si="21"/>
        <v>0</v>
      </c>
      <c r="I109" s="109">
        <f t="shared" si="21"/>
        <v>0</v>
      </c>
      <c r="J109" s="109">
        <f t="shared" si="21"/>
        <v>0</v>
      </c>
      <c r="K109" s="109">
        <f t="shared" si="21"/>
        <v>0</v>
      </c>
      <c r="L109" s="109">
        <f t="shared" si="21"/>
        <v>0</v>
      </c>
      <c r="M109" s="109">
        <f t="shared" si="21"/>
        <v>0</v>
      </c>
      <c r="N109" s="109">
        <f t="shared" si="21"/>
        <v>0</v>
      </c>
      <c r="O109" s="109">
        <f t="shared" si="21"/>
        <v>0</v>
      </c>
      <c r="P109" s="109">
        <f t="shared" si="21"/>
        <v>0</v>
      </c>
      <c r="Q109" s="109">
        <f t="shared" si="21"/>
        <v>0</v>
      </c>
      <c r="R109" s="109">
        <f t="shared" si="21"/>
        <v>0</v>
      </c>
      <c r="S109" s="109">
        <f t="shared" si="21"/>
        <v>0</v>
      </c>
      <c r="T109" s="109">
        <f t="shared" si="21"/>
        <v>0</v>
      </c>
      <c r="U109" s="109">
        <f t="shared" si="21"/>
        <v>0</v>
      </c>
      <c r="V109" s="109">
        <f t="shared" si="21"/>
        <v>0</v>
      </c>
      <c r="W109" s="109">
        <f t="shared" si="21"/>
        <v>0</v>
      </c>
      <c r="X109" s="109">
        <f t="shared" si="21"/>
        <v>0</v>
      </c>
      <c r="Y109" s="109">
        <f t="shared" si="21"/>
        <v>0</v>
      </c>
      <c r="Z109" s="109">
        <f t="shared" si="21"/>
        <v>0</v>
      </c>
      <c r="AA109" s="109">
        <f t="shared" si="21"/>
        <v>0</v>
      </c>
      <c r="AB109" s="109">
        <f t="shared" si="21"/>
        <v>0</v>
      </c>
      <c r="AC109" s="109">
        <f t="shared" si="21"/>
        <v>0</v>
      </c>
      <c r="AD109" s="109">
        <f t="shared" si="21"/>
        <v>1</v>
      </c>
      <c r="AE109" s="109">
        <f t="shared" si="21"/>
        <v>0</v>
      </c>
      <c r="AF109" s="109">
        <f t="shared" si="21"/>
        <v>0</v>
      </c>
      <c r="AG109" s="109">
        <f t="shared" si="21"/>
        <v>1</v>
      </c>
      <c r="AH109" s="109">
        <f t="shared" si="21"/>
        <v>1</v>
      </c>
      <c r="AI109" s="109">
        <f t="shared" si="21"/>
        <v>0</v>
      </c>
      <c r="AJ109" s="35" t="str">
        <f t="shared" si="7"/>
        <v>UNKNOWN</v>
      </c>
      <c r="AK109" s="48"/>
      <c r="AL109" s="48" t="str">
        <f t="shared" si="10"/>
        <v>26</v>
      </c>
      <c r="AM109" s="48" t="str">
        <f t="shared" si="11"/>
        <v>00</v>
      </c>
      <c r="AN109" s="48" t="str">
        <f t="shared" si="12"/>
        <v>00</v>
      </c>
      <c r="AO109" s="48" t="str">
        <f t="shared" si="13"/>
        <v>00</v>
      </c>
      <c r="AQ109" t="str">
        <f t="shared" si="8"/>
        <v xml:space="preserve">    (U4)0x00000026U,                                                           /* 38 UNKNOWN                                         */</v>
      </c>
    </row>
    <row r="110" spans="2:43">
      <c r="B110" s="116"/>
      <c r="C110" s="35">
        <f t="shared" si="9"/>
        <v>39</v>
      </c>
      <c r="D110" s="109">
        <f t="shared" si="21"/>
        <v>0</v>
      </c>
      <c r="E110" s="109">
        <f t="shared" si="21"/>
        <v>0</v>
      </c>
      <c r="F110" s="109">
        <f t="shared" si="21"/>
        <v>0</v>
      </c>
      <c r="G110" s="109">
        <f t="shared" si="21"/>
        <v>0</v>
      </c>
      <c r="H110" s="109">
        <f t="shared" si="21"/>
        <v>0</v>
      </c>
      <c r="I110" s="109">
        <f t="shared" si="21"/>
        <v>0</v>
      </c>
      <c r="J110" s="109">
        <f t="shared" si="21"/>
        <v>0</v>
      </c>
      <c r="K110" s="109">
        <f t="shared" si="21"/>
        <v>0</v>
      </c>
      <c r="L110" s="109">
        <f t="shared" si="21"/>
        <v>0</v>
      </c>
      <c r="M110" s="109">
        <f t="shared" si="21"/>
        <v>0</v>
      </c>
      <c r="N110" s="109">
        <f t="shared" si="21"/>
        <v>0</v>
      </c>
      <c r="O110" s="109">
        <f t="shared" si="21"/>
        <v>0</v>
      </c>
      <c r="P110" s="109">
        <f t="shared" si="21"/>
        <v>0</v>
      </c>
      <c r="Q110" s="109">
        <f t="shared" si="21"/>
        <v>0</v>
      </c>
      <c r="R110" s="109">
        <f t="shared" si="21"/>
        <v>0</v>
      </c>
      <c r="S110" s="109">
        <f t="shared" si="21"/>
        <v>0</v>
      </c>
      <c r="T110" s="109">
        <f t="shared" si="21"/>
        <v>0</v>
      </c>
      <c r="U110" s="109">
        <f t="shared" si="21"/>
        <v>0</v>
      </c>
      <c r="V110" s="109">
        <f t="shared" si="21"/>
        <v>0</v>
      </c>
      <c r="W110" s="109">
        <f t="shared" si="21"/>
        <v>0</v>
      </c>
      <c r="X110" s="109">
        <f t="shared" si="21"/>
        <v>0</v>
      </c>
      <c r="Y110" s="109">
        <f t="shared" si="21"/>
        <v>0</v>
      </c>
      <c r="Z110" s="109">
        <f t="shared" si="21"/>
        <v>0</v>
      </c>
      <c r="AA110" s="109">
        <f t="shared" si="21"/>
        <v>0</v>
      </c>
      <c r="AB110" s="109">
        <f t="shared" si="21"/>
        <v>0</v>
      </c>
      <c r="AC110" s="109">
        <f t="shared" si="21"/>
        <v>0</v>
      </c>
      <c r="AD110" s="109">
        <f t="shared" si="21"/>
        <v>1</v>
      </c>
      <c r="AE110" s="109">
        <f t="shared" si="21"/>
        <v>0</v>
      </c>
      <c r="AF110" s="109">
        <f t="shared" si="21"/>
        <v>0</v>
      </c>
      <c r="AG110" s="109">
        <f t="shared" si="21"/>
        <v>1</v>
      </c>
      <c r="AH110" s="109">
        <f t="shared" si="21"/>
        <v>1</v>
      </c>
      <c r="AI110" s="109">
        <f t="shared" ref="AI110" si="22">IF(AI45=1,1,0)</f>
        <v>1</v>
      </c>
      <c r="AJ110" s="35" t="str">
        <f t="shared" si="7"/>
        <v>UNKNOWN</v>
      </c>
      <c r="AK110" s="48"/>
      <c r="AL110" s="48" t="str">
        <f t="shared" si="10"/>
        <v>27</v>
      </c>
      <c r="AM110" s="48" t="str">
        <f t="shared" si="11"/>
        <v>00</v>
      </c>
      <c r="AN110" s="48" t="str">
        <f t="shared" si="12"/>
        <v>00</v>
      </c>
      <c r="AO110" s="48" t="str">
        <f t="shared" si="13"/>
        <v>00</v>
      </c>
      <c r="AQ110" t="str">
        <f t="shared" si="8"/>
        <v xml:space="preserve">    (U4)0x00000027U,                                                           /* 39 UNKNOWN                                         */</v>
      </c>
    </row>
    <row r="111" spans="2:43">
      <c r="B111" s="116"/>
      <c r="C111" s="35">
        <f t="shared" si="9"/>
        <v>40</v>
      </c>
      <c r="D111" s="109">
        <f t="shared" ref="D111:AI118" si="23">IF(D46=1,1,0)</f>
        <v>0</v>
      </c>
      <c r="E111" s="109">
        <f t="shared" si="23"/>
        <v>0</v>
      </c>
      <c r="F111" s="109">
        <f t="shared" si="23"/>
        <v>0</v>
      </c>
      <c r="G111" s="109">
        <f t="shared" si="23"/>
        <v>0</v>
      </c>
      <c r="H111" s="109">
        <f t="shared" si="23"/>
        <v>0</v>
      </c>
      <c r="I111" s="109">
        <f t="shared" si="23"/>
        <v>0</v>
      </c>
      <c r="J111" s="109">
        <f t="shared" si="23"/>
        <v>0</v>
      </c>
      <c r="K111" s="109">
        <f t="shared" si="23"/>
        <v>0</v>
      </c>
      <c r="L111" s="109">
        <f t="shared" si="23"/>
        <v>0</v>
      </c>
      <c r="M111" s="109">
        <f t="shared" si="23"/>
        <v>0</v>
      </c>
      <c r="N111" s="109">
        <f t="shared" si="23"/>
        <v>0</v>
      </c>
      <c r="O111" s="109">
        <f t="shared" si="23"/>
        <v>0</v>
      </c>
      <c r="P111" s="109">
        <f t="shared" si="23"/>
        <v>0</v>
      </c>
      <c r="Q111" s="109">
        <f t="shared" si="23"/>
        <v>0</v>
      </c>
      <c r="R111" s="109">
        <f t="shared" si="23"/>
        <v>0</v>
      </c>
      <c r="S111" s="109">
        <f t="shared" si="23"/>
        <v>0</v>
      </c>
      <c r="T111" s="109">
        <f t="shared" si="23"/>
        <v>0</v>
      </c>
      <c r="U111" s="109">
        <f t="shared" si="23"/>
        <v>0</v>
      </c>
      <c r="V111" s="109">
        <f t="shared" si="23"/>
        <v>0</v>
      </c>
      <c r="W111" s="109">
        <f t="shared" si="23"/>
        <v>0</v>
      </c>
      <c r="X111" s="109">
        <f t="shared" si="23"/>
        <v>0</v>
      </c>
      <c r="Y111" s="109">
        <f t="shared" si="23"/>
        <v>0</v>
      </c>
      <c r="Z111" s="109">
        <f t="shared" si="23"/>
        <v>0</v>
      </c>
      <c r="AA111" s="109">
        <f t="shared" si="23"/>
        <v>0</v>
      </c>
      <c r="AB111" s="109">
        <f t="shared" si="23"/>
        <v>0</v>
      </c>
      <c r="AC111" s="109">
        <f t="shared" si="23"/>
        <v>0</v>
      </c>
      <c r="AD111" s="109">
        <f t="shared" si="23"/>
        <v>1</v>
      </c>
      <c r="AE111" s="109">
        <f t="shared" si="23"/>
        <v>0</v>
      </c>
      <c r="AF111" s="109">
        <f t="shared" si="23"/>
        <v>1</v>
      </c>
      <c r="AG111" s="109">
        <f t="shared" si="23"/>
        <v>0</v>
      </c>
      <c r="AH111" s="109">
        <f t="shared" si="23"/>
        <v>0</v>
      </c>
      <c r="AI111" s="109">
        <f t="shared" si="23"/>
        <v>0</v>
      </c>
      <c r="AJ111" s="35" t="str">
        <f t="shared" si="7"/>
        <v>UNKNOWN</v>
      </c>
      <c r="AK111" s="48"/>
      <c r="AL111" s="48" t="str">
        <f t="shared" si="10"/>
        <v>28</v>
      </c>
      <c r="AM111" s="48" t="str">
        <f t="shared" si="11"/>
        <v>00</v>
      </c>
      <c r="AN111" s="48" t="str">
        <f t="shared" si="12"/>
        <v>00</v>
      </c>
      <c r="AO111" s="48" t="str">
        <f t="shared" si="13"/>
        <v>00</v>
      </c>
      <c r="AQ111" t="str">
        <f t="shared" si="8"/>
        <v xml:space="preserve">    (U4)0x00000028U,                                                           /* 40 UNKNOWN                                         */</v>
      </c>
    </row>
    <row r="112" spans="2:43">
      <c r="B112" s="116"/>
      <c r="C112" s="35">
        <f t="shared" si="9"/>
        <v>41</v>
      </c>
      <c r="D112" s="109">
        <f t="shared" si="23"/>
        <v>0</v>
      </c>
      <c r="E112" s="109">
        <f t="shared" si="23"/>
        <v>0</v>
      </c>
      <c r="F112" s="109">
        <f t="shared" si="23"/>
        <v>0</v>
      </c>
      <c r="G112" s="109">
        <f t="shared" si="23"/>
        <v>0</v>
      </c>
      <c r="H112" s="109">
        <f t="shared" si="23"/>
        <v>0</v>
      </c>
      <c r="I112" s="109">
        <f t="shared" si="23"/>
        <v>0</v>
      </c>
      <c r="J112" s="109">
        <f t="shared" si="23"/>
        <v>0</v>
      </c>
      <c r="K112" s="109">
        <f t="shared" si="23"/>
        <v>0</v>
      </c>
      <c r="L112" s="109">
        <f t="shared" si="23"/>
        <v>0</v>
      </c>
      <c r="M112" s="109">
        <f t="shared" si="23"/>
        <v>0</v>
      </c>
      <c r="N112" s="109">
        <f t="shared" si="23"/>
        <v>0</v>
      </c>
      <c r="O112" s="109">
        <f t="shared" si="23"/>
        <v>0</v>
      </c>
      <c r="P112" s="109">
        <f t="shared" si="23"/>
        <v>0</v>
      </c>
      <c r="Q112" s="109">
        <f t="shared" si="23"/>
        <v>0</v>
      </c>
      <c r="R112" s="109">
        <f t="shared" si="23"/>
        <v>0</v>
      </c>
      <c r="S112" s="109">
        <f t="shared" si="23"/>
        <v>0</v>
      </c>
      <c r="T112" s="109">
        <f t="shared" si="23"/>
        <v>0</v>
      </c>
      <c r="U112" s="109">
        <f t="shared" si="23"/>
        <v>0</v>
      </c>
      <c r="V112" s="109">
        <f t="shared" si="23"/>
        <v>0</v>
      </c>
      <c r="W112" s="109">
        <f t="shared" si="23"/>
        <v>0</v>
      </c>
      <c r="X112" s="109">
        <f t="shared" si="23"/>
        <v>0</v>
      </c>
      <c r="Y112" s="109">
        <f t="shared" si="23"/>
        <v>0</v>
      </c>
      <c r="Z112" s="109">
        <f t="shared" si="23"/>
        <v>0</v>
      </c>
      <c r="AA112" s="109">
        <f t="shared" si="23"/>
        <v>0</v>
      </c>
      <c r="AB112" s="109">
        <f t="shared" si="23"/>
        <v>0</v>
      </c>
      <c r="AC112" s="109">
        <f t="shared" si="23"/>
        <v>0</v>
      </c>
      <c r="AD112" s="109">
        <f t="shared" si="23"/>
        <v>1</v>
      </c>
      <c r="AE112" s="109">
        <f t="shared" si="23"/>
        <v>0</v>
      </c>
      <c r="AF112" s="109">
        <f t="shared" si="23"/>
        <v>1</v>
      </c>
      <c r="AG112" s="109">
        <f t="shared" si="23"/>
        <v>0</v>
      </c>
      <c r="AH112" s="109">
        <f t="shared" si="23"/>
        <v>0</v>
      </c>
      <c r="AI112" s="109">
        <f t="shared" si="23"/>
        <v>1</v>
      </c>
      <c r="AJ112" s="35" t="str">
        <f t="shared" si="7"/>
        <v>UNKNOWN</v>
      </c>
      <c r="AK112" s="48"/>
      <c r="AL112" s="48" t="str">
        <f t="shared" si="10"/>
        <v>29</v>
      </c>
      <c r="AM112" s="48" t="str">
        <f t="shared" si="11"/>
        <v>00</v>
      </c>
      <c r="AN112" s="48" t="str">
        <f t="shared" si="12"/>
        <v>00</v>
      </c>
      <c r="AO112" s="48" t="str">
        <f t="shared" si="13"/>
        <v>00</v>
      </c>
      <c r="AQ112" t="str">
        <f t="shared" si="8"/>
        <v xml:space="preserve">    (U4)0x00000029U,                                                           /* 41 UNKNOWN                                         */</v>
      </c>
    </row>
    <row r="113" spans="2:43">
      <c r="B113" s="116"/>
      <c r="C113" s="35">
        <f t="shared" si="9"/>
        <v>42</v>
      </c>
      <c r="D113" s="109">
        <f t="shared" si="23"/>
        <v>0</v>
      </c>
      <c r="E113" s="109">
        <f t="shared" si="23"/>
        <v>0</v>
      </c>
      <c r="F113" s="109">
        <f t="shared" si="23"/>
        <v>0</v>
      </c>
      <c r="G113" s="109">
        <f t="shared" si="23"/>
        <v>0</v>
      </c>
      <c r="H113" s="109">
        <f t="shared" si="23"/>
        <v>0</v>
      </c>
      <c r="I113" s="109">
        <f t="shared" si="23"/>
        <v>0</v>
      </c>
      <c r="J113" s="109">
        <f t="shared" si="23"/>
        <v>0</v>
      </c>
      <c r="K113" s="109">
        <f t="shared" si="23"/>
        <v>0</v>
      </c>
      <c r="L113" s="109">
        <f t="shared" si="23"/>
        <v>0</v>
      </c>
      <c r="M113" s="109">
        <f t="shared" si="23"/>
        <v>0</v>
      </c>
      <c r="N113" s="109">
        <f t="shared" si="23"/>
        <v>0</v>
      </c>
      <c r="O113" s="109">
        <f t="shared" si="23"/>
        <v>0</v>
      </c>
      <c r="P113" s="109">
        <f t="shared" si="23"/>
        <v>0</v>
      </c>
      <c r="Q113" s="109">
        <f t="shared" si="23"/>
        <v>0</v>
      </c>
      <c r="R113" s="109">
        <f t="shared" si="23"/>
        <v>0</v>
      </c>
      <c r="S113" s="109">
        <f t="shared" si="23"/>
        <v>0</v>
      </c>
      <c r="T113" s="109">
        <f t="shared" si="23"/>
        <v>0</v>
      </c>
      <c r="U113" s="109">
        <f t="shared" si="23"/>
        <v>0</v>
      </c>
      <c r="V113" s="109">
        <f t="shared" si="23"/>
        <v>0</v>
      </c>
      <c r="W113" s="109">
        <f t="shared" si="23"/>
        <v>0</v>
      </c>
      <c r="X113" s="109">
        <f t="shared" si="23"/>
        <v>0</v>
      </c>
      <c r="Y113" s="109">
        <f t="shared" si="23"/>
        <v>0</v>
      </c>
      <c r="Z113" s="109">
        <f t="shared" si="23"/>
        <v>0</v>
      </c>
      <c r="AA113" s="109">
        <f t="shared" si="23"/>
        <v>0</v>
      </c>
      <c r="AB113" s="109">
        <f t="shared" si="23"/>
        <v>0</v>
      </c>
      <c r="AC113" s="109">
        <f t="shared" si="23"/>
        <v>0</v>
      </c>
      <c r="AD113" s="109">
        <f t="shared" si="23"/>
        <v>1</v>
      </c>
      <c r="AE113" s="109">
        <f t="shared" si="23"/>
        <v>0</v>
      </c>
      <c r="AF113" s="109">
        <f t="shared" si="23"/>
        <v>1</v>
      </c>
      <c r="AG113" s="109">
        <f t="shared" si="23"/>
        <v>0</v>
      </c>
      <c r="AH113" s="109">
        <f t="shared" si="23"/>
        <v>1</v>
      </c>
      <c r="AI113" s="109">
        <f t="shared" si="23"/>
        <v>0</v>
      </c>
      <c r="AJ113" s="35" t="str">
        <f t="shared" si="7"/>
        <v>ON</v>
      </c>
      <c r="AK113" s="48"/>
      <c r="AL113" s="48" t="str">
        <f t="shared" si="10"/>
        <v>2A</v>
      </c>
      <c r="AM113" s="48" t="str">
        <f t="shared" si="11"/>
        <v>00</v>
      </c>
      <c r="AN113" s="48" t="str">
        <f t="shared" si="12"/>
        <v>00</v>
      </c>
      <c r="AO113" s="48" t="str">
        <f t="shared" si="13"/>
        <v>00</v>
      </c>
      <c r="AQ113" t="str">
        <f t="shared" si="8"/>
        <v xml:space="preserve">    (U4)0x0000002AU,                                                           /* 42 ON                                              */</v>
      </c>
    </row>
    <row r="114" spans="2:43">
      <c r="B114" s="116"/>
      <c r="C114" s="35">
        <f t="shared" si="9"/>
        <v>43</v>
      </c>
      <c r="D114" s="109">
        <f t="shared" si="23"/>
        <v>0</v>
      </c>
      <c r="E114" s="109">
        <f t="shared" si="23"/>
        <v>0</v>
      </c>
      <c r="F114" s="109">
        <f t="shared" si="23"/>
        <v>0</v>
      </c>
      <c r="G114" s="109">
        <f t="shared" si="23"/>
        <v>0</v>
      </c>
      <c r="H114" s="109">
        <f t="shared" si="23"/>
        <v>0</v>
      </c>
      <c r="I114" s="109">
        <f t="shared" si="23"/>
        <v>0</v>
      </c>
      <c r="J114" s="109">
        <f t="shared" si="23"/>
        <v>0</v>
      </c>
      <c r="K114" s="109">
        <f t="shared" si="23"/>
        <v>0</v>
      </c>
      <c r="L114" s="109">
        <f t="shared" si="23"/>
        <v>0</v>
      </c>
      <c r="M114" s="109">
        <f t="shared" si="23"/>
        <v>0</v>
      </c>
      <c r="N114" s="109">
        <f t="shared" si="23"/>
        <v>0</v>
      </c>
      <c r="O114" s="109">
        <f t="shared" si="23"/>
        <v>0</v>
      </c>
      <c r="P114" s="109">
        <f t="shared" si="23"/>
        <v>0</v>
      </c>
      <c r="Q114" s="109">
        <f t="shared" si="23"/>
        <v>0</v>
      </c>
      <c r="R114" s="109">
        <f t="shared" si="23"/>
        <v>0</v>
      </c>
      <c r="S114" s="109">
        <f t="shared" si="23"/>
        <v>0</v>
      </c>
      <c r="T114" s="109">
        <f t="shared" si="23"/>
        <v>0</v>
      </c>
      <c r="U114" s="109">
        <f t="shared" si="23"/>
        <v>0</v>
      </c>
      <c r="V114" s="109">
        <f t="shared" si="23"/>
        <v>0</v>
      </c>
      <c r="W114" s="109">
        <f t="shared" si="23"/>
        <v>0</v>
      </c>
      <c r="X114" s="109">
        <f t="shared" si="23"/>
        <v>0</v>
      </c>
      <c r="Y114" s="109">
        <f t="shared" si="23"/>
        <v>0</v>
      </c>
      <c r="Z114" s="109">
        <f t="shared" si="23"/>
        <v>0</v>
      </c>
      <c r="AA114" s="109">
        <f t="shared" si="23"/>
        <v>0</v>
      </c>
      <c r="AB114" s="109">
        <f t="shared" si="23"/>
        <v>0</v>
      </c>
      <c r="AC114" s="109">
        <f t="shared" si="23"/>
        <v>0</v>
      </c>
      <c r="AD114" s="109">
        <f t="shared" si="23"/>
        <v>1</v>
      </c>
      <c r="AE114" s="109">
        <f t="shared" si="23"/>
        <v>0</v>
      </c>
      <c r="AF114" s="109">
        <f t="shared" si="23"/>
        <v>1</v>
      </c>
      <c r="AG114" s="109">
        <f t="shared" si="23"/>
        <v>0</v>
      </c>
      <c r="AH114" s="109">
        <f t="shared" si="23"/>
        <v>1</v>
      </c>
      <c r="AI114" s="109">
        <f t="shared" si="23"/>
        <v>1</v>
      </c>
      <c r="AJ114" s="35" t="str">
        <f t="shared" si="7"/>
        <v>UNKNOWN</v>
      </c>
      <c r="AK114" s="48"/>
      <c r="AL114" s="48" t="str">
        <f t="shared" si="10"/>
        <v>2B</v>
      </c>
      <c r="AM114" s="48" t="str">
        <f t="shared" si="11"/>
        <v>00</v>
      </c>
      <c r="AN114" s="48" t="str">
        <f t="shared" si="12"/>
        <v>00</v>
      </c>
      <c r="AO114" s="48" t="str">
        <f t="shared" si="13"/>
        <v>00</v>
      </c>
      <c r="AQ114" t="str">
        <f t="shared" si="8"/>
        <v xml:space="preserve">    (U4)0x0000002BU,                                                           /* 43 UNKNOWN                                         */</v>
      </c>
    </row>
    <row r="115" spans="2:43">
      <c r="B115" s="116"/>
      <c r="C115" s="35">
        <f t="shared" si="9"/>
        <v>44</v>
      </c>
      <c r="D115" s="109">
        <f t="shared" si="23"/>
        <v>0</v>
      </c>
      <c r="E115" s="109">
        <f t="shared" si="23"/>
        <v>0</v>
      </c>
      <c r="F115" s="109">
        <f t="shared" si="23"/>
        <v>0</v>
      </c>
      <c r="G115" s="109">
        <f t="shared" si="23"/>
        <v>0</v>
      </c>
      <c r="H115" s="109">
        <f t="shared" si="23"/>
        <v>0</v>
      </c>
      <c r="I115" s="109">
        <f t="shared" si="23"/>
        <v>0</v>
      </c>
      <c r="J115" s="109">
        <f t="shared" si="23"/>
        <v>0</v>
      </c>
      <c r="K115" s="109">
        <f t="shared" si="23"/>
        <v>0</v>
      </c>
      <c r="L115" s="109">
        <f t="shared" si="23"/>
        <v>0</v>
      </c>
      <c r="M115" s="109">
        <f t="shared" si="23"/>
        <v>0</v>
      </c>
      <c r="N115" s="109">
        <f t="shared" si="23"/>
        <v>0</v>
      </c>
      <c r="O115" s="109">
        <f t="shared" si="23"/>
        <v>0</v>
      </c>
      <c r="P115" s="109">
        <f t="shared" si="23"/>
        <v>0</v>
      </c>
      <c r="Q115" s="109">
        <f t="shared" si="23"/>
        <v>0</v>
      </c>
      <c r="R115" s="109">
        <f t="shared" si="23"/>
        <v>0</v>
      </c>
      <c r="S115" s="109">
        <f t="shared" si="23"/>
        <v>0</v>
      </c>
      <c r="T115" s="109">
        <f t="shared" si="23"/>
        <v>0</v>
      </c>
      <c r="U115" s="109">
        <f t="shared" si="23"/>
        <v>0</v>
      </c>
      <c r="V115" s="109">
        <f t="shared" si="23"/>
        <v>0</v>
      </c>
      <c r="W115" s="109">
        <f t="shared" si="23"/>
        <v>0</v>
      </c>
      <c r="X115" s="109">
        <f t="shared" si="23"/>
        <v>0</v>
      </c>
      <c r="Y115" s="109">
        <f t="shared" si="23"/>
        <v>0</v>
      </c>
      <c r="Z115" s="109">
        <f t="shared" si="23"/>
        <v>0</v>
      </c>
      <c r="AA115" s="109">
        <f t="shared" si="23"/>
        <v>0</v>
      </c>
      <c r="AB115" s="109">
        <f t="shared" si="23"/>
        <v>0</v>
      </c>
      <c r="AC115" s="109">
        <f t="shared" si="23"/>
        <v>0</v>
      </c>
      <c r="AD115" s="109">
        <f t="shared" si="23"/>
        <v>1</v>
      </c>
      <c r="AE115" s="109">
        <f t="shared" si="23"/>
        <v>0</v>
      </c>
      <c r="AF115" s="109">
        <f t="shared" si="23"/>
        <v>1</v>
      </c>
      <c r="AG115" s="109">
        <f t="shared" si="23"/>
        <v>1</v>
      </c>
      <c r="AH115" s="109">
        <f t="shared" si="23"/>
        <v>0</v>
      </c>
      <c r="AI115" s="109">
        <f t="shared" si="23"/>
        <v>0</v>
      </c>
      <c r="AJ115" s="35" t="str">
        <f t="shared" si="7"/>
        <v>UNKNOWN</v>
      </c>
      <c r="AK115" s="48"/>
      <c r="AL115" s="48" t="str">
        <f t="shared" si="10"/>
        <v>2C</v>
      </c>
      <c r="AM115" s="48" t="str">
        <f t="shared" si="11"/>
        <v>00</v>
      </c>
      <c r="AN115" s="48" t="str">
        <f t="shared" si="12"/>
        <v>00</v>
      </c>
      <c r="AO115" s="48" t="str">
        <f t="shared" si="13"/>
        <v>00</v>
      </c>
      <c r="AQ115" t="str">
        <f t="shared" si="8"/>
        <v xml:space="preserve">    (U4)0x0000002CU,                                                           /* 44 UNKNOWN                                         */</v>
      </c>
    </row>
    <row r="116" spans="2:43">
      <c r="B116" s="116"/>
      <c r="C116" s="35">
        <f t="shared" si="9"/>
        <v>45</v>
      </c>
      <c r="D116" s="109">
        <f t="shared" si="23"/>
        <v>0</v>
      </c>
      <c r="E116" s="109">
        <f t="shared" si="23"/>
        <v>0</v>
      </c>
      <c r="F116" s="109">
        <f t="shared" si="23"/>
        <v>0</v>
      </c>
      <c r="G116" s="109">
        <f t="shared" si="23"/>
        <v>0</v>
      </c>
      <c r="H116" s="109">
        <f t="shared" si="23"/>
        <v>0</v>
      </c>
      <c r="I116" s="109">
        <f t="shared" si="23"/>
        <v>0</v>
      </c>
      <c r="J116" s="109">
        <f t="shared" si="23"/>
        <v>0</v>
      </c>
      <c r="K116" s="109">
        <f t="shared" si="23"/>
        <v>0</v>
      </c>
      <c r="L116" s="109">
        <f t="shared" si="23"/>
        <v>0</v>
      </c>
      <c r="M116" s="109">
        <f t="shared" si="23"/>
        <v>0</v>
      </c>
      <c r="N116" s="109">
        <f t="shared" si="23"/>
        <v>0</v>
      </c>
      <c r="O116" s="109">
        <f t="shared" si="23"/>
        <v>0</v>
      </c>
      <c r="P116" s="109">
        <f t="shared" si="23"/>
        <v>0</v>
      </c>
      <c r="Q116" s="109">
        <f t="shared" si="23"/>
        <v>0</v>
      </c>
      <c r="R116" s="109">
        <f t="shared" si="23"/>
        <v>0</v>
      </c>
      <c r="S116" s="109">
        <f t="shared" si="23"/>
        <v>0</v>
      </c>
      <c r="T116" s="109">
        <f t="shared" si="23"/>
        <v>0</v>
      </c>
      <c r="U116" s="109">
        <f t="shared" si="23"/>
        <v>0</v>
      </c>
      <c r="V116" s="109">
        <f t="shared" si="23"/>
        <v>0</v>
      </c>
      <c r="W116" s="109">
        <f t="shared" si="23"/>
        <v>0</v>
      </c>
      <c r="X116" s="109">
        <f t="shared" si="23"/>
        <v>0</v>
      </c>
      <c r="Y116" s="109">
        <f t="shared" si="23"/>
        <v>0</v>
      </c>
      <c r="Z116" s="109">
        <f t="shared" si="23"/>
        <v>0</v>
      </c>
      <c r="AA116" s="109">
        <f t="shared" si="23"/>
        <v>0</v>
      </c>
      <c r="AB116" s="109">
        <f t="shared" si="23"/>
        <v>0</v>
      </c>
      <c r="AC116" s="109">
        <f t="shared" si="23"/>
        <v>0</v>
      </c>
      <c r="AD116" s="109">
        <f t="shared" si="23"/>
        <v>1</v>
      </c>
      <c r="AE116" s="109">
        <f t="shared" si="23"/>
        <v>0</v>
      </c>
      <c r="AF116" s="109">
        <f t="shared" si="23"/>
        <v>1</v>
      </c>
      <c r="AG116" s="109">
        <f t="shared" si="23"/>
        <v>1</v>
      </c>
      <c r="AH116" s="109">
        <f t="shared" si="23"/>
        <v>0</v>
      </c>
      <c r="AI116" s="109">
        <f t="shared" si="23"/>
        <v>1</v>
      </c>
      <c r="AJ116" s="35" t="str">
        <f t="shared" si="7"/>
        <v>UNKNOWN</v>
      </c>
      <c r="AK116" s="48"/>
      <c r="AL116" s="48" t="str">
        <f t="shared" si="10"/>
        <v>2D</v>
      </c>
      <c r="AM116" s="48" t="str">
        <f t="shared" si="11"/>
        <v>00</v>
      </c>
      <c r="AN116" s="48" t="str">
        <f t="shared" si="12"/>
        <v>00</v>
      </c>
      <c r="AO116" s="48" t="str">
        <f t="shared" si="13"/>
        <v>00</v>
      </c>
      <c r="AQ116" t="str">
        <f t="shared" si="8"/>
        <v xml:space="preserve">    (U4)0x0000002DU,                                                           /* 45 UNKNOWN                                         */</v>
      </c>
    </row>
    <row r="117" spans="2:43">
      <c r="B117" s="116"/>
      <c r="C117" s="35">
        <f t="shared" si="9"/>
        <v>46</v>
      </c>
      <c r="D117" s="109">
        <f t="shared" si="23"/>
        <v>0</v>
      </c>
      <c r="E117" s="109">
        <f t="shared" si="23"/>
        <v>0</v>
      </c>
      <c r="F117" s="109">
        <f t="shared" si="23"/>
        <v>0</v>
      </c>
      <c r="G117" s="109">
        <f t="shared" si="23"/>
        <v>0</v>
      </c>
      <c r="H117" s="109">
        <f t="shared" si="23"/>
        <v>0</v>
      </c>
      <c r="I117" s="109">
        <f t="shared" si="23"/>
        <v>0</v>
      </c>
      <c r="J117" s="109">
        <f t="shared" si="23"/>
        <v>0</v>
      </c>
      <c r="K117" s="109">
        <f t="shared" si="23"/>
        <v>0</v>
      </c>
      <c r="L117" s="109">
        <f t="shared" si="23"/>
        <v>0</v>
      </c>
      <c r="M117" s="109">
        <f t="shared" si="23"/>
        <v>0</v>
      </c>
      <c r="N117" s="109">
        <f t="shared" si="23"/>
        <v>0</v>
      </c>
      <c r="O117" s="109">
        <f t="shared" si="23"/>
        <v>0</v>
      </c>
      <c r="P117" s="109">
        <f t="shared" si="23"/>
        <v>0</v>
      </c>
      <c r="Q117" s="109">
        <f t="shared" si="23"/>
        <v>0</v>
      </c>
      <c r="R117" s="109">
        <f t="shared" si="23"/>
        <v>0</v>
      </c>
      <c r="S117" s="109">
        <f t="shared" si="23"/>
        <v>0</v>
      </c>
      <c r="T117" s="109">
        <f t="shared" si="23"/>
        <v>0</v>
      </c>
      <c r="U117" s="109">
        <f t="shared" si="23"/>
        <v>0</v>
      </c>
      <c r="V117" s="109">
        <f t="shared" si="23"/>
        <v>0</v>
      </c>
      <c r="W117" s="109">
        <f t="shared" si="23"/>
        <v>0</v>
      </c>
      <c r="X117" s="109">
        <f t="shared" si="23"/>
        <v>0</v>
      </c>
      <c r="Y117" s="109">
        <f t="shared" si="23"/>
        <v>0</v>
      </c>
      <c r="Z117" s="109">
        <f t="shared" si="23"/>
        <v>0</v>
      </c>
      <c r="AA117" s="109">
        <f t="shared" si="23"/>
        <v>0</v>
      </c>
      <c r="AB117" s="109">
        <f t="shared" si="23"/>
        <v>0</v>
      </c>
      <c r="AC117" s="109">
        <f t="shared" si="23"/>
        <v>0</v>
      </c>
      <c r="AD117" s="109">
        <f t="shared" si="23"/>
        <v>1</v>
      </c>
      <c r="AE117" s="109">
        <f t="shared" si="23"/>
        <v>0</v>
      </c>
      <c r="AF117" s="109">
        <f t="shared" si="23"/>
        <v>1</v>
      </c>
      <c r="AG117" s="109">
        <f t="shared" si="23"/>
        <v>1</v>
      </c>
      <c r="AH117" s="109">
        <f t="shared" si="23"/>
        <v>1</v>
      </c>
      <c r="AI117" s="109">
        <f t="shared" si="23"/>
        <v>0</v>
      </c>
      <c r="AJ117" s="35" t="str">
        <f t="shared" si="7"/>
        <v>ON</v>
      </c>
      <c r="AK117" s="48"/>
      <c r="AL117" s="48" t="str">
        <f t="shared" si="10"/>
        <v>2E</v>
      </c>
      <c r="AM117" s="48" t="str">
        <f t="shared" si="11"/>
        <v>00</v>
      </c>
      <c r="AN117" s="48" t="str">
        <f t="shared" si="12"/>
        <v>00</v>
      </c>
      <c r="AO117" s="48" t="str">
        <f t="shared" si="13"/>
        <v>00</v>
      </c>
      <c r="AQ117" t="str">
        <f t="shared" si="8"/>
        <v xml:space="preserve">    (U4)0x0000002EU,                                                           /* 46 ON                                              */</v>
      </c>
    </row>
    <row r="118" spans="2:43">
      <c r="B118" s="116"/>
      <c r="C118" s="35">
        <f t="shared" si="9"/>
        <v>47</v>
      </c>
      <c r="D118" s="109">
        <f t="shared" si="23"/>
        <v>0</v>
      </c>
      <c r="E118" s="109">
        <f t="shared" si="23"/>
        <v>0</v>
      </c>
      <c r="F118" s="109">
        <f t="shared" si="23"/>
        <v>0</v>
      </c>
      <c r="G118" s="109">
        <f t="shared" si="23"/>
        <v>0</v>
      </c>
      <c r="H118" s="109">
        <f t="shared" si="23"/>
        <v>0</v>
      </c>
      <c r="I118" s="109">
        <f t="shared" si="23"/>
        <v>0</v>
      </c>
      <c r="J118" s="109">
        <f t="shared" si="23"/>
        <v>0</v>
      </c>
      <c r="K118" s="109">
        <f t="shared" si="23"/>
        <v>0</v>
      </c>
      <c r="L118" s="109">
        <f t="shared" si="23"/>
        <v>0</v>
      </c>
      <c r="M118" s="109">
        <f t="shared" si="23"/>
        <v>0</v>
      </c>
      <c r="N118" s="109">
        <f t="shared" si="23"/>
        <v>0</v>
      </c>
      <c r="O118" s="109">
        <f t="shared" si="23"/>
        <v>0</v>
      </c>
      <c r="P118" s="109">
        <f t="shared" si="23"/>
        <v>0</v>
      </c>
      <c r="Q118" s="109">
        <f t="shared" si="23"/>
        <v>0</v>
      </c>
      <c r="R118" s="109">
        <f t="shared" si="23"/>
        <v>0</v>
      </c>
      <c r="S118" s="109">
        <f t="shared" si="23"/>
        <v>0</v>
      </c>
      <c r="T118" s="109">
        <f t="shared" si="23"/>
        <v>0</v>
      </c>
      <c r="U118" s="109">
        <f t="shared" si="23"/>
        <v>0</v>
      </c>
      <c r="V118" s="109">
        <f t="shared" si="23"/>
        <v>0</v>
      </c>
      <c r="W118" s="109">
        <f t="shared" si="23"/>
        <v>0</v>
      </c>
      <c r="X118" s="109">
        <f t="shared" si="23"/>
        <v>0</v>
      </c>
      <c r="Y118" s="109">
        <f t="shared" si="23"/>
        <v>0</v>
      </c>
      <c r="Z118" s="109">
        <f t="shared" si="23"/>
        <v>0</v>
      </c>
      <c r="AA118" s="109">
        <f t="shared" si="23"/>
        <v>0</v>
      </c>
      <c r="AB118" s="109">
        <f t="shared" si="23"/>
        <v>0</v>
      </c>
      <c r="AC118" s="109">
        <f t="shared" si="23"/>
        <v>0</v>
      </c>
      <c r="AD118" s="109">
        <f t="shared" si="23"/>
        <v>1</v>
      </c>
      <c r="AE118" s="109">
        <f t="shared" si="23"/>
        <v>0</v>
      </c>
      <c r="AF118" s="109">
        <f t="shared" si="23"/>
        <v>1</v>
      </c>
      <c r="AG118" s="109">
        <f t="shared" si="23"/>
        <v>1</v>
      </c>
      <c r="AH118" s="109">
        <f t="shared" si="23"/>
        <v>1</v>
      </c>
      <c r="AI118" s="109">
        <f t="shared" ref="AI118" si="24">IF(AI53=1,1,0)</f>
        <v>1</v>
      </c>
      <c r="AJ118" s="35" t="str">
        <f t="shared" si="7"/>
        <v>ON</v>
      </c>
      <c r="AK118" s="48"/>
      <c r="AL118" s="48" t="str">
        <f t="shared" si="10"/>
        <v>2F</v>
      </c>
      <c r="AM118" s="48" t="str">
        <f t="shared" si="11"/>
        <v>00</v>
      </c>
      <c r="AN118" s="48" t="str">
        <f t="shared" si="12"/>
        <v>00</v>
      </c>
      <c r="AO118" s="48" t="str">
        <f t="shared" si="13"/>
        <v>00</v>
      </c>
      <c r="AQ118" t="str">
        <f t="shared" si="8"/>
        <v xml:space="preserve">    (U4)0x0000002FU,                                                           /* 47 ON                                              */</v>
      </c>
    </row>
    <row r="119" spans="2:43">
      <c r="B119" s="116"/>
      <c r="C119" s="35">
        <f t="shared" si="9"/>
        <v>48</v>
      </c>
      <c r="D119" s="109">
        <f t="shared" ref="D119:AI126" si="25">IF(D54=1,1,0)</f>
        <v>0</v>
      </c>
      <c r="E119" s="109">
        <f t="shared" si="25"/>
        <v>0</v>
      </c>
      <c r="F119" s="109">
        <f t="shared" si="25"/>
        <v>0</v>
      </c>
      <c r="G119" s="109">
        <f t="shared" si="25"/>
        <v>0</v>
      </c>
      <c r="H119" s="109">
        <f t="shared" si="25"/>
        <v>0</v>
      </c>
      <c r="I119" s="109">
        <f t="shared" si="25"/>
        <v>0</v>
      </c>
      <c r="J119" s="109">
        <f t="shared" si="25"/>
        <v>0</v>
      </c>
      <c r="K119" s="109">
        <f t="shared" si="25"/>
        <v>0</v>
      </c>
      <c r="L119" s="109">
        <f t="shared" si="25"/>
        <v>0</v>
      </c>
      <c r="M119" s="109">
        <f t="shared" si="25"/>
        <v>0</v>
      </c>
      <c r="N119" s="109">
        <f t="shared" si="25"/>
        <v>0</v>
      </c>
      <c r="O119" s="109">
        <f t="shared" si="25"/>
        <v>0</v>
      </c>
      <c r="P119" s="109">
        <f t="shared" si="25"/>
        <v>0</v>
      </c>
      <c r="Q119" s="109">
        <f t="shared" si="25"/>
        <v>0</v>
      </c>
      <c r="R119" s="109">
        <f t="shared" si="25"/>
        <v>0</v>
      </c>
      <c r="S119" s="109">
        <f t="shared" si="25"/>
        <v>0</v>
      </c>
      <c r="T119" s="109">
        <f t="shared" si="25"/>
        <v>0</v>
      </c>
      <c r="U119" s="109">
        <f t="shared" si="25"/>
        <v>0</v>
      </c>
      <c r="V119" s="109">
        <f t="shared" si="25"/>
        <v>0</v>
      </c>
      <c r="W119" s="109">
        <f t="shared" si="25"/>
        <v>0</v>
      </c>
      <c r="X119" s="109">
        <f t="shared" si="25"/>
        <v>0</v>
      </c>
      <c r="Y119" s="109">
        <f t="shared" si="25"/>
        <v>0</v>
      </c>
      <c r="Z119" s="109">
        <f t="shared" si="25"/>
        <v>0</v>
      </c>
      <c r="AA119" s="109">
        <f t="shared" si="25"/>
        <v>0</v>
      </c>
      <c r="AB119" s="109">
        <f t="shared" si="25"/>
        <v>0</v>
      </c>
      <c r="AC119" s="109">
        <f t="shared" si="25"/>
        <v>0</v>
      </c>
      <c r="AD119" s="109">
        <f t="shared" si="25"/>
        <v>1</v>
      </c>
      <c r="AE119" s="109">
        <f t="shared" si="25"/>
        <v>1</v>
      </c>
      <c r="AF119" s="109">
        <f t="shared" si="25"/>
        <v>0</v>
      </c>
      <c r="AG119" s="109">
        <f t="shared" si="25"/>
        <v>0</v>
      </c>
      <c r="AH119" s="109">
        <f t="shared" si="25"/>
        <v>0</v>
      </c>
      <c r="AI119" s="109">
        <f t="shared" si="25"/>
        <v>0</v>
      </c>
      <c r="AJ119" s="35" t="str">
        <f t="shared" si="7"/>
        <v>UNKNOWN</v>
      </c>
      <c r="AK119" s="48"/>
      <c r="AL119" s="48" t="str">
        <f t="shared" si="10"/>
        <v>30</v>
      </c>
      <c r="AM119" s="48" t="str">
        <f t="shared" si="11"/>
        <v>00</v>
      </c>
      <c r="AN119" s="48" t="str">
        <f t="shared" si="12"/>
        <v>00</v>
      </c>
      <c r="AO119" s="48" t="str">
        <f t="shared" si="13"/>
        <v>00</v>
      </c>
      <c r="AQ119" t="str">
        <f t="shared" si="8"/>
        <v xml:space="preserve">    (U4)0x00000030U,                                                           /* 48 UNKNOWN                                         */</v>
      </c>
    </row>
    <row r="120" spans="2:43">
      <c r="B120" s="116"/>
      <c r="C120" s="35">
        <f t="shared" si="9"/>
        <v>49</v>
      </c>
      <c r="D120" s="109">
        <f t="shared" si="25"/>
        <v>0</v>
      </c>
      <c r="E120" s="109">
        <f t="shared" si="25"/>
        <v>0</v>
      </c>
      <c r="F120" s="109">
        <f t="shared" si="25"/>
        <v>0</v>
      </c>
      <c r="G120" s="109">
        <f t="shared" si="25"/>
        <v>0</v>
      </c>
      <c r="H120" s="109">
        <f t="shared" si="25"/>
        <v>0</v>
      </c>
      <c r="I120" s="109">
        <f t="shared" si="25"/>
        <v>0</v>
      </c>
      <c r="J120" s="109">
        <f t="shared" si="25"/>
        <v>0</v>
      </c>
      <c r="K120" s="109">
        <f t="shared" si="25"/>
        <v>0</v>
      </c>
      <c r="L120" s="109">
        <f t="shared" si="25"/>
        <v>0</v>
      </c>
      <c r="M120" s="109">
        <f t="shared" si="25"/>
        <v>0</v>
      </c>
      <c r="N120" s="109">
        <f t="shared" si="25"/>
        <v>0</v>
      </c>
      <c r="O120" s="109">
        <f t="shared" si="25"/>
        <v>0</v>
      </c>
      <c r="P120" s="109">
        <f t="shared" si="25"/>
        <v>0</v>
      </c>
      <c r="Q120" s="109">
        <f t="shared" si="25"/>
        <v>0</v>
      </c>
      <c r="R120" s="109">
        <f t="shared" si="25"/>
        <v>0</v>
      </c>
      <c r="S120" s="109">
        <f t="shared" si="25"/>
        <v>0</v>
      </c>
      <c r="T120" s="109">
        <f t="shared" si="25"/>
        <v>0</v>
      </c>
      <c r="U120" s="109">
        <f t="shared" si="25"/>
        <v>0</v>
      </c>
      <c r="V120" s="109">
        <f t="shared" si="25"/>
        <v>0</v>
      </c>
      <c r="W120" s="109">
        <f t="shared" si="25"/>
        <v>0</v>
      </c>
      <c r="X120" s="109">
        <f t="shared" si="25"/>
        <v>0</v>
      </c>
      <c r="Y120" s="109">
        <f t="shared" si="25"/>
        <v>0</v>
      </c>
      <c r="Z120" s="109">
        <f t="shared" si="25"/>
        <v>0</v>
      </c>
      <c r="AA120" s="109">
        <f t="shared" si="25"/>
        <v>0</v>
      </c>
      <c r="AB120" s="109">
        <f t="shared" si="25"/>
        <v>0</v>
      </c>
      <c r="AC120" s="109">
        <f t="shared" si="25"/>
        <v>0</v>
      </c>
      <c r="AD120" s="109">
        <f t="shared" si="25"/>
        <v>1</v>
      </c>
      <c r="AE120" s="109">
        <f t="shared" si="25"/>
        <v>1</v>
      </c>
      <c r="AF120" s="109">
        <f t="shared" si="25"/>
        <v>0</v>
      </c>
      <c r="AG120" s="109">
        <f t="shared" si="25"/>
        <v>0</v>
      </c>
      <c r="AH120" s="109">
        <f t="shared" si="25"/>
        <v>0</v>
      </c>
      <c r="AI120" s="109">
        <f t="shared" si="25"/>
        <v>1</v>
      </c>
      <c r="AJ120" s="35" t="str">
        <f t="shared" si="7"/>
        <v>UNKNOWN</v>
      </c>
      <c r="AK120" s="48"/>
      <c r="AL120" s="48" t="str">
        <f t="shared" si="10"/>
        <v>31</v>
      </c>
      <c r="AM120" s="48" t="str">
        <f t="shared" si="11"/>
        <v>00</v>
      </c>
      <c r="AN120" s="48" t="str">
        <f t="shared" si="12"/>
        <v>00</v>
      </c>
      <c r="AO120" s="48" t="str">
        <f t="shared" si="13"/>
        <v>00</v>
      </c>
      <c r="AQ120" t="str">
        <f t="shared" si="8"/>
        <v xml:space="preserve">    (U4)0x00000031U,                                                           /* 49 UNKNOWN                                         */</v>
      </c>
    </row>
    <row r="121" spans="2:43">
      <c r="B121" s="116"/>
      <c r="C121" s="35">
        <f t="shared" si="9"/>
        <v>50</v>
      </c>
      <c r="D121" s="109">
        <f t="shared" si="25"/>
        <v>0</v>
      </c>
      <c r="E121" s="109">
        <f t="shared" si="25"/>
        <v>0</v>
      </c>
      <c r="F121" s="109">
        <f t="shared" si="25"/>
        <v>0</v>
      </c>
      <c r="G121" s="109">
        <f t="shared" si="25"/>
        <v>0</v>
      </c>
      <c r="H121" s="109">
        <f t="shared" si="25"/>
        <v>0</v>
      </c>
      <c r="I121" s="109">
        <f t="shared" si="25"/>
        <v>0</v>
      </c>
      <c r="J121" s="109">
        <f t="shared" si="25"/>
        <v>0</v>
      </c>
      <c r="K121" s="109">
        <f t="shared" si="25"/>
        <v>0</v>
      </c>
      <c r="L121" s="109">
        <f t="shared" si="25"/>
        <v>0</v>
      </c>
      <c r="M121" s="109">
        <f t="shared" si="25"/>
        <v>0</v>
      </c>
      <c r="N121" s="109">
        <f t="shared" si="25"/>
        <v>0</v>
      </c>
      <c r="O121" s="109">
        <f t="shared" si="25"/>
        <v>0</v>
      </c>
      <c r="P121" s="109">
        <f t="shared" si="25"/>
        <v>0</v>
      </c>
      <c r="Q121" s="109">
        <f t="shared" si="25"/>
        <v>0</v>
      </c>
      <c r="R121" s="109">
        <f t="shared" si="25"/>
        <v>0</v>
      </c>
      <c r="S121" s="109">
        <f t="shared" si="25"/>
        <v>0</v>
      </c>
      <c r="T121" s="109">
        <f t="shared" si="25"/>
        <v>0</v>
      </c>
      <c r="U121" s="109">
        <f t="shared" si="25"/>
        <v>0</v>
      </c>
      <c r="V121" s="109">
        <f t="shared" si="25"/>
        <v>0</v>
      </c>
      <c r="W121" s="109">
        <f t="shared" si="25"/>
        <v>0</v>
      </c>
      <c r="X121" s="109">
        <f t="shared" si="25"/>
        <v>0</v>
      </c>
      <c r="Y121" s="109">
        <f t="shared" si="25"/>
        <v>0</v>
      </c>
      <c r="Z121" s="109">
        <f t="shared" si="25"/>
        <v>0</v>
      </c>
      <c r="AA121" s="109">
        <f t="shared" si="25"/>
        <v>0</v>
      </c>
      <c r="AB121" s="109">
        <f t="shared" si="25"/>
        <v>0</v>
      </c>
      <c r="AC121" s="109">
        <f t="shared" si="25"/>
        <v>0</v>
      </c>
      <c r="AD121" s="109">
        <f t="shared" si="25"/>
        <v>1</v>
      </c>
      <c r="AE121" s="109">
        <f t="shared" si="25"/>
        <v>1</v>
      </c>
      <c r="AF121" s="109">
        <f t="shared" si="25"/>
        <v>0</v>
      </c>
      <c r="AG121" s="109">
        <f t="shared" si="25"/>
        <v>0</v>
      </c>
      <c r="AH121" s="109">
        <f t="shared" si="25"/>
        <v>1</v>
      </c>
      <c r="AI121" s="109">
        <f t="shared" si="25"/>
        <v>0</v>
      </c>
      <c r="AJ121" s="35" t="str">
        <f t="shared" si="7"/>
        <v>UNKNOWN</v>
      </c>
      <c r="AK121" s="48"/>
      <c r="AL121" s="48" t="str">
        <f t="shared" si="10"/>
        <v>32</v>
      </c>
      <c r="AM121" s="48" t="str">
        <f t="shared" si="11"/>
        <v>00</v>
      </c>
      <c r="AN121" s="48" t="str">
        <f t="shared" si="12"/>
        <v>00</v>
      </c>
      <c r="AO121" s="48" t="str">
        <f t="shared" si="13"/>
        <v>00</v>
      </c>
      <c r="AQ121" t="str">
        <f t="shared" si="8"/>
        <v xml:space="preserve">    (U4)0x00000032U,                                                           /* 50 UNKNOWN                                         */</v>
      </c>
    </row>
    <row r="122" spans="2:43">
      <c r="B122" s="116"/>
      <c r="C122" s="35">
        <f t="shared" si="9"/>
        <v>51</v>
      </c>
      <c r="D122" s="109">
        <f t="shared" si="25"/>
        <v>0</v>
      </c>
      <c r="E122" s="109">
        <f t="shared" si="25"/>
        <v>0</v>
      </c>
      <c r="F122" s="109">
        <f t="shared" si="25"/>
        <v>0</v>
      </c>
      <c r="G122" s="109">
        <f t="shared" si="25"/>
        <v>0</v>
      </c>
      <c r="H122" s="109">
        <f t="shared" si="25"/>
        <v>0</v>
      </c>
      <c r="I122" s="109">
        <f t="shared" si="25"/>
        <v>0</v>
      </c>
      <c r="J122" s="109">
        <f t="shared" si="25"/>
        <v>0</v>
      </c>
      <c r="K122" s="109">
        <f t="shared" si="25"/>
        <v>0</v>
      </c>
      <c r="L122" s="109">
        <f t="shared" si="25"/>
        <v>0</v>
      </c>
      <c r="M122" s="109">
        <f t="shared" si="25"/>
        <v>0</v>
      </c>
      <c r="N122" s="109">
        <f t="shared" si="25"/>
        <v>0</v>
      </c>
      <c r="O122" s="109">
        <f t="shared" si="25"/>
        <v>0</v>
      </c>
      <c r="P122" s="109">
        <f t="shared" si="25"/>
        <v>0</v>
      </c>
      <c r="Q122" s="109">
        <f t="shared" si="25"/>
        <v>0</v>
      </c>
      <c r="R122" s="109">
        <f t="shared" si="25"/>
        <v>0</v>
      </c>
      <c r="S122" s="109">
        <f t="shared" si="25"/>
        <v>0</v>
      </c>
      <c r="T122" s="109">
        <f t="shared" si="25"/>
        <v>0</v>
      </c>
      <c r="U122" s="109">
        <f t="shared" si="25"/>
        <v>0</v>
      </c>
      <c r="V122" s="109">
        <f t="shared" si="25"/>
        <v>0</v>
      </c>
      <c r="W122" s="109">
        <f t="shared" si="25"/>
        <v>0</v>
      </c>
      <c r="X122" s="109">
        <f t="shared" si="25"/>
        <v>0</v>
      </c>
      <c r="Y122" s="109">
        <f t="shared" si="25"/>
        <v>0</v>
      </c>
      <c r="Z122" s="109">
        <f t="shared" si="25"/>
        <v>0</v>
      </c>
      <c r="AA122" s="109">
        <f t="shared" si="25"/>
        <v>0</v>
      </c>
      <c r="AB122" s="109">
        <f t="shared" si="25"/>
        <v>0</v>
      </c>
      <c r="AC122" s="109">
        <f t="shared" si="25"/>
        <v>0</v>
      </c>
      <c r="AD122" s="109">
        <f t="shared" si="25"/>
        <v>1</v>
      </c>
      <c r="AE122" s="109">
        <f t="shared" si="25"/>
        <v>1</v>
      </c>
      <c r="AF122" s="109">
        <f t="shared" si="25"/>
        <v>0</v>
      </c>
      <c r="AG122" s="109">
        <f t="shared" si="25"/>
        <v>0</v>
      </c>
      <c r="AH122" s="109">
        <f t="shared" si="25"/>
        <v>1</v>
      </c>
      <c r="AI122" s="109">
        <f t="shared" si="25"/>
        <v>1</v>
      </c>
      <c r="AJ122" s="35" t="str">
        <f t="shared" si="7"/>
        <v>UNKNOWN</v>
      </c>
      <c r="AK122" s="48"/>
      <c r="AL122" s="48" t="str">
        <f t="shared" si="10"/>
        <v>33</v>
      </c>
      <c r="AM122" s="48" t="str">
        <f t="shared" si="11"/>
        <v>00</v>
      </c>
      <c r="AN122" s="48" t="str">
        <f t="shared" si="12"/>
        <v>00</v>
      </c>
      <c r="AO122" s="48" t="str">
        <f t="shared" si="13"/>
        <v>00</v>
      </c>
      <c r="AQ122" t="str">
        <f t="shared" si="8"/>
        <v xml:space="preserve">    (U4)0x00000033U,                                                           /* 51 UNKNOWN                                         */</v>
      </c>
    </row>
    <row r="123" spans="2:43">
      <c r="B123" s="116"/>
      <c r="C123" s="35">
        <f t="shared" si="9"/>
        <v>52</v>
      </c>
      <c r="D123" s="109">
        <f t="shared" si="25"/>
        <v>0</v>
      </c>
      <c r="E123" s="109">
        <f t="shared" si="25"/>
        <v>0</v>
      </c>
      <c r="F123" s="109">
        <f t="shared" si="25"/>
        <v>0</v>
      </c>
      <c r="G123" s="109">
        <f t="shared" si="25"/>
        <v>0</v>
      </c>
      <c r="H123" s="109">
        <f t="shared" si="25"/>
        <v>0</v>
      </c>
      <c r="I123" s="109">
        <f t="shared" si="25"/>
        <v>0</v>
      </c>
      <c r="J123" s="109">
        <f t="shared" si="25"/>
        <v>0</v>
      </c>
      <c r="K123" s="109">
        <f t="shared" si="25"/>
        <v>0</v>
      </c>
      <c r="L123" s="109">
        <f t="shared" si="25"/>
        <v>0</v>
      </c>
      <c r="M123" s="109">
        <f t="shared" si="25"/>
        <v>0</v>
      </c>
      <c r="N123" s="109">
        <f t="shared" si="25"/>
        <v>0</v>
      </c>
      <c r="O123" s="109">
        <f t="shared" si="25"/>
        <v>0</v>
      </c>
      <c r="P123" s="109">
        <f t="shared" si="25"/>
        <v>0</v>
      </c>
      <c r="Q123" s="109">
        <f t="shared" si="25"/>
        <v>0</v>
      </c>
      <c r="R123" s="109">
        <f t="shared" si="25"/>
        <v>0</v>
      </c>
      <c r="S123" s="109">
        <f t="shared" si="25"/>
        <v>0</v>
      </c>
      <c r="T123" s="109">
        <f t="shared" si="25"/>
        <v>0</v>
      </c>
      <c r="U123" s="109">
        <f t="shared" si="25"/>
        <v>0</v>
      </c>
      <c r="V123" s="109">
        <f t="shared" si="25"/>
        <v>0</v>
      </c>
      <c r="W123" s="109">
        <f t="shared" si="25"/>
        <v>0</v>
      </c>
      <c r="X123" s="109">
        <f t="shared" si="25"/>
        <v>0</v>
      </c>
      <c r="Y123" s="109">
        <f t="shared" si="25"/>
        <v>0</v>
      </c>
      <c r="Z123" s="109">
        <f t="shared" si="25"/>
        <v>0</v>
      </c>
      <c r="AA123" s="109">
        <f t="shared" si="25"/>
        <v>0</v>
      </c>
      <c r="AB123" s="109">
        <f t="shared" si="25"/>
        <v>0</v>
      </c>
      <c r="AC123" s="109">
        <f t="shared" si="25"/>
        <v>0</v>
      </c>
      <c r="AD123" s="109">
        <f t="shared" si="25"/>
        <v>1</v>
      </c>
      <c r="AE123" s="109">
        <f t="shared" si="25"/>
        <v>1</v>
      </c>
      <c r="AF123" s="109">
        <f t="shared" si="25"/>
        <v>0</v>
      </c>
      <c r="AG123" s="109">
        <f t="shared" si="25"/>
        <v>1</v>
      </c>
      <c r="AH123" s="109">
        <f t="shared" si="25"/>
        <v>0</v>
      </c>
      <c r="AI123" s="109">
        <f t="shared" si="25"/>
        <v>0</v>
      </c>
      <c r="AJ123" s="35" t="str">
        <f t="shared" si="7"/>
        <v>UNKNOWN</v>
      </c>
      <c r="AK123" s="48"/>
      <c r="AL123" s="48" t="str">
        <f t="shared" si="10"/>
        <v>34</v>
      </c>
      <c r="AM123" s="48" t="str">
        <f t="shared" si="11"/>
        <v>00</v>
      </c>
      <c r="AN123" s="48" t="str">
        <f t="shared" si="12"/>
        <v>00</v>
      </c>
      <c r="AO123" s="48" t="str">
        <f t="shared" si="13"/>
        <v>00</v>
      </c>
      <c r="AQ123" t="str">
        <f t="shared" si="8"/>
        <v xml:space="preserve">    (U4)0x00000034U,                                                           /* 52 UNKNOWN                                         */</v>
      </c>
    </row>
    <row r="124" spans="2:43">
      <c r="B124" s="116"/>
      <c r="C124" s="35">
        <f t="shared" si="9"/>
        <v>53</v>
      </c>
      <c r="D124" s="109">
        <f t="shared" si="25"/>
        <v>0</v>
      </c>
      <c r="E124" s="109">
        <f t="shared" si="25"/>
        <v>0</v>
      </c>
      <c r="F124" s="109">
        <f t="shared" si="25"/>
        <v>0</v>
      </c>
      <c r="G124" s="109">
        <f t="shared" si="25"/>
        <v>0</v>
      </c>
      <c r="H124" s="109">
        <f t="shared" si="25"/>
        <v>0</v>
      </c>
      <c r="I124" s="109">
        <f t="shared" si="25"/>
        <v>0</v>
      </c>
      <c r="J124" s="109">
        <f t="shared" si="25"/>
        <v>0</v>
      </c>
      <c r="K124" s="109">
        <f t="shared" si="25"/>
        <v>0</v>
      </c>
      <c r="L124" s="109">
        <f t="shared" si="25"/>
        <v>0</v>
      </c>
      <c r="M124" s="109">
        <f t="shared" si="25"/>
        <v>0</v>
      </c>
      <c r="N124" s="109">
        <f t="shared" si="25"/>
        <v>0</v>
      </c>
      <c r="O124" s="109">
        <f t="shared" si="25"/>
        <v>0</v>
      </c>
      <c r="P124" s="109">
        <f t="shared" si="25"/>
        <v>0</v>
      </c>
      <c r="Q124" s="109">
        <f t="shared" si="25"/>
        <v>0</v>
      </c>
      <c r="R124" s="109">
        <f t="shared" si="25"/>
        <v>0</v>
      </c>
      <c r="S124" s="109">
        <f t="shared" si="25"/>
        <v>0</v>
      </c>
      <c r="T124" s="109">
        <f t="shared" si="25"/>
        <v>0</v>
      </c>
      <c r="U124" s="109">
        <f t="shared" si="25"/>
        <v>0</v>
      </c>
      <c r="V124" s="109">
        <f t="shared" si="25"/>
        <v>0</v>
      </c>
      <c r="W124" s="109">
        <f t="shared" si="25"/>
        <v>0</v>
      </c>
      <c r="X124" s="109">
        <f t="shared" si="25"/>
        <v>0</v>
      </c>
      <c r="Y124" s="109">
        <f t="shared" si="25"/>
        <v>0</v>
      </c>
      <c r="Z124" s="109">
        <f t="shared" si="25"/>
        <v>0</v>
      </c>
      <c r="AA124" s="109">
        <f t="shared" si="25"/>
        <v>0</v>
      </c>
      <c r="AB124" s="109">
        <f t="shared" si="25"/>
        <v>0</v>
      </c>
      <c r="AC124" s="109">
        <f t="shared" si="25"/>
        <v>0</v>
      </c>
      <c r="AD124" s="109">
        <f t="shared" si="25"/>
        <v>1</v>
      </c>
      <c r="AE124" s="109">
        <f t="shared" si="25"/>
        <v>1</v>
      </c>
      <c r="AF124" s="109">
        <f t="shared" si="25"/>
        <v>0</v>
      </c>
      <c r="AG124" s="109">
        <f t="shared" si="25"/>
        <v>1</v>
      </c>
      <c r="AH124" s="109">
        <f t="shared" si="25"/>
        <v>0</v>
      </c>
      <c r="AI124" s="109">
        <f t="shared" si="25"/>
        <v>1</v>
      </c>
      <c r="AJ124" s="35" t="str">
        <f t="shared" si="7"/>
        <v>UNKNOWN</v>
      </c>
      <c r="AK124" s="48"/>
      <c r="AL124" s="48" t="str">
        <f t="shared" si="10"/>
        <v>35</v>
      </c>
      <c r="AM124" s="48" t="str">
        <f t="shared" si="11"/>
        <v>00</v>
      </c>
      <c r="AN124" s="48" t="str">
        <f t="shared" si="12"/>
        <v>00</v>
      </c>
      <c r="AO124" s="48" t="str">
        <f t="shared" si="13"/>
        <v>00</v>
      </c>
      <c r="AQ124" t="str">
        <f t="shared" si="8"/>
        <v xml:space="preserve">    (U4)0x00000035U,                                                           /* 53 UNKNOWN                                         */</v>
      </c>
    </row>
    <row r="125" spans="2:43">
      <c r="B125" s="116"/>
      <c r="C125" s="35">
        <f t="shared" si="9"/>
        <v>54</v>
      </c>
      <c r="D125" s="109">
        <f t="shared" si="25"/>
        <v>0</v>
      </c>
      <c r="E125" s="109">
        <f t="shared" si="25"/>
        <v>0</v>
      </c>
      <c r="F125" s="109">
        <f t="shared" si="25"/>
        <v>0</v>
      </c>
      <c r="G125" s="109">
        <f t="shared" si="25"/>
        <v>0</v>
      </c>
      <c r="H125" s="109">
        <f t="shared" si="25"/>
        <v>0</v>
      </c>
      <c r="I125" s="109">
        <f t="shared" si="25"/>
        <v>0</v>
      </c>
      <c r="J125" s="109">
        <f t="shared" si="25"/>
        <v>0</v>
      </c>
      <c r="K125" s="109">
        <f t="shared" si="25"/>
        <v>0</v>
      </c>
      <c r="L125" s="109">
        <f t="shared" si="25"/>
        <v>0</v>
      </c>
      <c r="M125" s="109">
        <f t="shared" si="25"/>
        <v>0</v>
      </c>
      <c r="N125" s="109">
        <f t="shared" si="25"/>
        <v>0</v>
      </c>
      <c r="O125" s="109">
        <f t="shared" si="25"/>
        <v>0</v>
      </c>
      <c r="P125" s="109">
        <f t="shared" si="25"/>
        <v>0</v>
      </c>
      <c r="Q125" s="109">
        <f t="shared" si="25"/>
        <v>0</v>
      </c>
      <c r="R125" s="109">
        <f t="shared" si="25"/>
        <v>0</v>
      </c>
      <c r="S125" s="109">
        <f t="shared" si="25"/>
        <v>0</v>
      </c>
      <c r="T125" s="109">
        <f t="shared" si="25"/>
        <v>0</v>
      </c>
      <c r="U125" s="109">
        <f t="shared" si="25"/>
        <v>0</v>
      </c>
      <c r="V125" s="109">
        <f t="shared" si="25"/>
        <v>0</v>
      </c>
      <c r="W125" s="109">
        <f t="shared" si="25"/>
        <v>0</v>
      </c>
      <c r="X125" s="109">
        <f t="shared" si="25"/>
        <v>0</v>
      </c>
      <c r="Y125" s="109">
        <f t="shared" si="25"/>
        <v>0</v>
      </c>
      <c r="Z125" s="109">
        <f t="shared" si="25"/>
        <v>0</v>
      </c>
      <c r="AA125" s="109">
        <f t="shared" si="25"/>
        <v>0</v>
      </c>
      <c r="AB125" s="109">
        <f t="shared" si="25"/>
        <v>0</v>
      </c>
      <c r="AC125" s="109">
        <f t="shared" si="25"/>
        <v>0</v>
      </c>
      <c r="AD125" s="109">
        <f t="shared" si="25"/>
        <v>1</v>
      </c>
      <c r="AE125" s="109">
        <f t="shared" si="25"/>
        <v>1</v>
      </c>
      <c r="AF125" s="109">
        <f t="shared" si="25"/>
        <v>0</v>
      </c>
      <c r="AG125" s="109">
        <f t="shared" si="25"/>
        <v>1</v>
      </c>
      <c r="AH125" s="109">
        <f t="shared" si="25"/>
        <v>1</v>
      </c>
      <c r="AI125" s="109">
        <f t="shared" si="25"/>
        <v>0</v>
      </c>
      <c r="AJ125" s="35" t="str">
        <f t="shared" si="7"/>
        <v>UNKNOWN</v>
      </c>
      <c r="AK125" s="48"/>
      <c r="AL125" s="48" t="str">
        <f t="shared" si="10"/>
        <v>36</v>
      </c>
      <c r="AM125" s="48" t="str">
        <f t="shared" si="11"/>
        <v>00</v>
      </c>
      <c r="AN125" s="48" t="str">
        <f t="shared" si="12"/>
        <v>00</v>
      </c>
      <c r="AO125" s="48" t="str">
        <f t="shared" si="13"/>
        <v>00</v>
      </c>
      <c r="AQ125" t="str">
        <f t="shared" si="8"/>
        <v xml:space="preserve">    (U4)0x00000036U,                                                           /* 54 UNKNOWN                                         */</v>
      </c>
    </row>
    <row r="126" spans="2:43">
      <c r="B126" s="116"/>
      <c r="C126" s="35">
        <f t="shared" si="9"/>
        <v>55</v>
      </c>
      <c r="D126" s="109">
        <f t="shared" si="25"/>
        <v>0</v>
      </c>
      <c r="E126" s="109">
        <f t="shared" si="25"/>
        <v>0</v>
      </c>
      <c r="F126" s="109">
        <f t="shared" si="25"/>
        <v>0</v>
      </c>
      <c r="G126" s="109">
        <f t="shared" si="25"/>
        <v>0</v>
      </c>
      <c r="H126" s="109">
        <f t="shared" si="25"/>
        <v>0</v>
      </c>
      <c r="I126" s="109">
        <f t="shared" si="25"/>
        <v>0</v>
      </c>
      <c r="J126" s="109">
        <f t="shared" si="25"/>
        <v>0</v>
      </c>
      <c r="K126" s="109">
        <f t="shared" si="25"/>
        <v>0</v>
      </c>
      <c r="L126" s="109">
        <f t="shared" si="25"/>
        <v>0</v>
      </c>
      <c r="M126" s="109">
        <f t="shared" si="25"/>
        <v>0</v>
      </c>
      <c r="N126" s="109">
        <f t="shared" si="25"/>
        <v>0</v>
      </c>
      <c r="O126" s="109">
        <f t="shared" si="25"/>
        <v>0</v>
      </c>
      <c r="P126" s="109">
        <f t="shared" si="25"/>
        <v>0</v>
      </c>
      <c r="Q126" s="109">
        <f t="shared" si="25"/>
        <v>0</v>
      </c>
      <c r="R126" s="109">
        <f t="shared" si="25"/>
        <v>0</v>
      </c>
      <c r="S126" s="109">
        <f t="shared" si="25"/>
        <v>0</v>
      </c>
      <c r="T126" s="109">
        <f t="shared" si="25"/>
        <v>0</v>
      </c>
      <c r="U126" s="109">
        <f t="shared" si="25"/>
        <v>0</v>
      </c>
      <c r="V126" s="109">
        <f t="shared" si="25"/>
        <v>0</v>
      </c>
      <c r="W126" s="109">
        <f t="shared" si="25"/>
        <v>0</v>
      </c>
      <c r="X126" s="109">
        <f t="shared" si="25"/>
        <v>0</v>
      </c>
      <c r="Y126" s="109">
        <f t="shared" si="25"/>
        <v>0</v>
      </c>
      <c r="Z126" s="109">
        <f t="shared" si="25"/>
        <v>0</v>
      </c>
      <c r="AA126" s="109">
        <f t="shared" si="25"/>
        <v>0</v>
      </c>
      <c r="AB126" s="109">
        <f t="shared" si="25"/>
        <v>0</v>
      </c>
      <c r="AC126" s="109">
        <f t="shared" si="25"/>
        <v>0</v>
      </c>
      <c r="AD126" s="109">
        <f t="shared" si="25"/>
        <v>1</v>
      </c>
      <c r="AE126" s="109">
        <f t="shared" si="25"/>
        <v>1</v>
      </c>
      <c r="AF126" s="109">
        <f t="shared" si="25"/>
        <v>0</v>
      </c>
      <c r="AG126" s="109">
        <f t="shared" si="25"/>
        <v>1</v>
      </c>
      <c r="AH126" s="109">
        <f t="shared" si="25"/>
        <v>1</v>
      </c>
      <c r="AI126" s="109">
        <f t="shared" ref="AI126" si="26">IF(AI61=1,1,0)</f>
        <v>1</v>
      </c>
      <c r="AJ126" s="35" t="str">
        <f t="shared" si="7"/>
        <v>UNKNOWN</v>
      </c>
      <c r="AK126" s="48"/>
      <c r="AL126" s="48" t="str">
        <f t="shared" si="10"/>
        <v>37</v>
      </c>
      <c r="AM126" s="48" t="str">
        <f t="shared" si="11"/>
        <v>00</v>
      </c>
      <c r="AN126" s="48" t="str">
        <f t="shared" si="12"/>
        <v>00</v>
      </c>
      <c r="AO126" s="48" t="str">
        <f t="shared" si="13"/>
        <v>00</v>
      </c>
      <c r="AQ126" t="str">
        <f t="shared" si="8"/>
        <v xml:space="preserve">    (U4)0x00000037U,                                                           /* 55 UNKNOWN                                         */</v>
      </c>
    </row>
    <row r="127" spans="2:43">
      <c r="B127" s="116"/>
      <c r="C127" s="35">
        <f t="shared" si="9"/>
        <v>56</v>
      </c>
      <c r="D127" s="109">
        <f t="shared" ref="D127:AI134" si="27">IF(D62=1,1,0)</f>
        <v>0</v>
      </c>
      <c r="E127" s="109">
        <f t="shared" si="27"/>
        <v>0</v>
      </c>
      <c r="F127" s="109">
        <f t="shared" si="27"/>
        <v>0</v>
      </c>
      <c r="G127" s="109">
        <f t="shared" si="27"/>
        <v>0</v>
      </c>
      <c r="H127" s="109">
        <f t="shared" si="27"/>
        <v>0</v>
      </c>
      <c r="I127" s="109">
        <f t="shared" si="27"/>
        <v>0</v>
      </c>
      <c r="J127" s="109">
        <f t="shared" si="27"/>
        <v>0</v>
      </c>
      <c r="K127" s="109">
        <f t="shared" si="27"/>
        <v>0</v>
      </c>
      <c r="L127" s="109">
        <f t="shared" si="27"/>
        <v>0</v>
      </c>
      <c r="M127" s="109">
        <f t="shared" si="27"/>
        <v>0</v>
      </c>
      <c r="N127" s="109">
        <f t="shared" si="27"/>
        <v>0</v>
      </c>
      <c r="O127" s="109">
        <f t="shared" si="27"/>
        <v>0</v>
      </c>
      <c r="P127" s="109">
        <f t="shared" si="27"/>
        <v>0</v>
      </c>
      <c r="Q127" s="109">
        <f t="shared" si="27"/>
        <v>0</v>
      </c>
      <c r="R127" s="109">
        <f t="shared" si="27"/>
        <v>0</v>
      </c>
      <c r="S127" s="109">
        <f t="shared" si="27"/>
        <v>0</v>
      </c>
      <c r="T127" s="109">
        <f t="shared" si="27"/>
        <v>0</v>
      </c>
      <c r="U127" s="109">
        <f t="shared" si="27"/>
        <v>0</v>
      </c>
      <c r="V127" s="109">
        <f t="shared" si="27"/>
        <v>0</v>
      </c>
      <c r="W127" s="109">
        <f t="shared" si="27"/>
        <v>0</v>
      </c>
      <c r="X127" s="109">
        <f t="shared" si="27"/>
        <v>0</v>
      </c>
      <c r="Y127" s="109">
        <f t="shared" si="27"/>
        <v>0</v>
      </c>
      <c r="Z127" s="109">
        <f t="shared" si="27"/>
        <v>0</v>
      </c>
      <c r="AA127" s="109">
        <f t="shared" si="27"/>
        <v>0</v>
      </c>
      <c r="AB127" s="109">
        <f t="shared" si="27"/>
        <v>0</v>
      </c>
      <c r="AC127" s="109">
        <f t="shared" si="27"/>
        <v>0</v>
      </c>
      <c r="AD127" s="109">
        <f t="shared" si="27"/>
        <v>1</v>
      </c>
      <c r="AE127" s="109">
        <f t="shared" si="27"/>
        <v>1</v>
      </c>
      <c r="AF127" s="109">
        <f t="shared" si="27"/>
        <v>1</v>
      </c>
      <c r="AG127" s="109">
        <f t="shared" si="27"/>
        <v>0</v>
      </c>
      <c r="AH127" s="109">
        <f t="shared" si="27"/>
        <v>0</v>
      </c>
      <c r="AI127" s="109">
        <f t="shared" si="27"/>
        <v>0</v>
      </c>
      <c r="AJ127" s="35" t="str">
        <f t="shared" si="7"/>
        <v>ON</v>
      </c>
      <c r="AK127" s="48"/>
      <c r="AL127" s="48" t="str">
        <f t="shared" si="10"/>
        <v>38</v>
      </c>
      <c r="AM127" s="48" t="str">
        <f t="shared" si="11"/>
        <v>00</v>
      </c>
      <c r="AN127" s="48" t="str">
        <f t="shared" si="12"/>
        <v>00</v>
      </c>
      <c r="AO127" s="48" t="str">
        <f t="shared" si="13"/>
        <v>00</v>
      </c>
      <c r="AQ127" t="str">
        <f t="shared" si="8"/>
        <v xml:space="preserve">    (U4)0x00000038U,                                                           /* 56 ON                                              */</v>
      </c>
    </row>
    <row r="128" spans="2:43">
      <c r="B128" s="116"/>
      <c r="C128" s="35">
        <f t="shared" si="9"/>
        <v>57</v>
      </c>
      <c r="D128" s="109">
        <f t="shared" si="27"/>
        <v>0</v>
      </c>
      <c r="E128" s="109">
        <f t="shared" si="27"/>
        <v>0</v>
      </c>
      <c r="F128" s="109">
        <f t="shared" si="27"/>
        <v>0</v>
      </c>
      <c r="G128" s="109">
        <f t="shared" si="27"/>
        <v>0</v>
      </c>
      <c r="H128" s="109">
        <f t="shared" si="27"/>
        <v>0</v>
      </c>
      <c r="I128" s="109">
        <f t="shared" si="27"/>
        <v>0</v>
      </c>
      <c r="J128" s="109">
        <f t="shared" si="27"/>
        <v>0</v>
      </c>
      <c r="K128" s="109">
        <f t="shared" si="27"/>
        <v>0</v>
      </c>
      <c r="L128" s="109">
        <f t="shared" si="27"/>
        <v>0</v>
      </c>
      <c r="M128" s="109">
        <f t="shared" si="27"/>
        <v>0</v>
      </c>
      <c r="N128" s="109">
        <f t="shared" si="27"/>
        <v>0</v>
      </c>
      <c r="O128" s="109">
        <f t="shared" si="27"/>
        <v>0</v>
      </c>
      <c r="P128" s="109">
        <f t="shared" si="27"/>
        <v>0</v>
      </c>
      <c r="Q128" s="109">
        <f t="shared" si="27"/>
        <v>0</v>
      </c>
      <c r="R128" s="109">
        <f t="shared" si="27"/>
        <v>0</v>
      </c>
      <c r="S128" s="109">
        <f t="shared" si="27"/>
        <v>0</v>
      </c>
      <c r="T128" s="109">
        <f t="shared" si="27"/>
        <v>0</v>
      </c>
      <c r="U128" s="109">
        <f t="shared" si="27"/>
        <v>0</v>
      </c>
      <c r="V128" s="109">
        <f t="shared" si="27"/>
        <v>0</v>
      </c>
      <c r="W128" s="109">
        <f t="shared" si="27"/>
        <v>0</v>
      </c>
      <c r="X128" s="109">
        <f t="shared" si="27"/>
        <v>0</v>
      </c>
      <c r="Y128" s="109">
        <f t="shared" si="27"/>
        <v>0</v>
      </c>
      <c r="Z128" s="109">
        <f t="shared" si="27"/>
        <v>0</v>
      </c>
      <c r="AA128" s="109">
        <f t="shared" si="27"/>
        <v>0</v>
      </c>
      <c r="AB128" s="109">
        <f t="shared" si="27"/>
        <v>0</v>
      </c>
      <c r="AC128" s="109">
        <f t="shared" si="27"/>
        <v>0</v>
      </c>
      <c r="AD128" s="109">
        <f t="shared" si="27"/>
        <v>1</v>
      </c>
      <c r="AE128" s="109">
        <f t="shared" si="27"/>
        <v>1</v>
      </c>
      <c r="AF128" s="109">
        <f t="shared" si="27"/>
        <v>1</v>
      </c>
      <c r="AG128" s="109">
        <f t="shared" si="27"/>
        <v>0</v>
      </c>
      <c r="AH128" s="109">
        <f t="shared" si="27"/>
        <v>0</v>
      </c>
      <c r="AI128" s="109">
        <f t="shared" si="27"/>
        <v>1</v>
      </c>
      <c r="AJ128" s="35" t="str">
        <f t="shared" si="7"/>
        <v>ON</v>
      </c>
      <c r="AK128" s="48"/>
      <c r="AL128" s="48" t="str">
        <f t="shared" si="10"/>
        <v>39</v>
      </c>
      <c r="AM128" s="48" t="str">
        <f t="shared" si="11"/>
        <v>00</v>
      </c>
      <c r="AN128" s="48" t="str">
        <f t="shared" si="12"/>
        <v>00</v>
      </c>
      <c r="AO128" s="48" t="str">
        <f t="shared" si="13"/>
        <v>00</v>
      </c>
      <c r="AQ128" t="str">
        <f t="shared" si="8"/>
        <v xml:space="preserve">    (U4)0x00000039U,                                                           /* 57 ON                                              */</v>
      </c>
    </row>
    <row r="129" spans="1:43">
      <c r="B129" s="116"/>
      <c r="C129" s="35">
        <f t="shared" si="9"/>
        <v>58</v>
      </c>
      <c r="D129" s="109">
        <f t="shared" si="27"/>
        <v>0</v>
      </c>
      <c r="E129" s="109">
        <f t="shared" si="27"/>
        <v>0</v>
      </c>
      <c r="F129" s="109">
        <f t="shared" si="27"/>
        <v>0</v>
      </c>
      <c r="G129" s="109">
        <f t="shared" si="27"/>
        <v>0</v>
      </c>
      <c r="H129" s="109">
        <f t="shared" si="27"/>
        <v>0</v>
      </c>
      <c r="I129" s="109">
        <f t="shared" si="27"/>
        <v>0</v>
      </c>
      <c r="J129" s="109">
        <f t="shared" si="27"/>
        <v>0</v>
      </c>
      <c r="K129" s="109">
        <f t="shared" si="27"/>
        <v>0</v>
      </c>
      <c r="L129" s="109">
        <f t="shared" si="27"/>
        <v>0</v>
      </c>
      <c r="M129" s="109">
        <f t="shared" si="27"/>
        <v>0</v>
      </c>
      <c r="N129" s="109">
        <f t="shared" si="27"/>
        <v>0</v>
      </c>
      <c r="O129" s="109">
        <f t="shared" si="27"/>
        <v>0</v>
      </c>
      <c r="P129" s="109">
        <f t="shared" si="27"/>
        <v>0</v>
      </c>
      <c r="Q129" s="109">
        <f t="shared" si="27"/>
        <v>0</v>
      </c>
      <c r="R129" s="109">
        <f t="shared" si="27"/>
        <v>0</v>
      </c>
      <c r="S129" s="109">
        <f t="shared" si="27"/>
        <v>0</v>
      </c>
      <c r="T129" s="109">
        <f t="shared" si="27"/>
        <v>0</v>
      </c>
      <c r="U129" s="109">
        <f t="shared" si="27"/>
        <v>0</v>
      </c>
      <c r="V129" s="109">
        <f t="shared" si="27"/>
        <v>0</v>
      </c>
      <c r="W129" s="109">
        <f t="shared" si="27"/>
        <v>0</v>
      </c>
      <c r="X129" s="109">
        <f t="shared" si="27"/>
        <v>0</v>
      </c>
      <c r="Y129" s="109">
        <f t="shared" si="27"/>
        <v>0</v>
      </c>
      <c r="Z129" s="109">
        <f t="shared" si="27"/>
        <v>0</v>
      </c>
      <c r="AA129" s="109">
        <f t="shared" si="27"/>
        <v>0</v>
      </c>
      <c r="AB129" s="109">
        <f t="shared" si="27"/>
        <v>0</v>
      </c>
      <c r="AC129" s="109">
        <f t="shared" si="27"/>
        <v>0</v>
      </c>
      <c r="AD129" s="109">
        <f t="shared" si="27"/>
        <v>1</v>
      </c>
      <c r="AE129" s="109">
        <f t="shared" si="27"/>
        <v>1</v>
      </c>
      <c r="AF129" s="109">
        <f t="shared" si="27"/>
        <v>1</v>
      </c>
      <c r="AG129" s="109">
        <f t="shared" si="27"/>
        <v>0</v>
      </c>
      <c r="AH129" s="109">
        <f t="shared" si="27"/>
        <v>1</v>
      </c>
      <c r="AI129" s="109">
        <f t="shared" si="27"/>
        <v>0</v>
      </c>
      <c r="AJ129" s="35" t="str">
        <f t="shared" si="7"/>
        <v>ON</v>
      </c>
      <c r="AK129" s="48"/>
      <c r="AL129" s="48" t="str">
        <f t="shared" si="10"/>
        <v>3A</v>
      </c>
      <c r="AM129" s="48" t="str">
        <f t="shared" si="11"/>
        <v>00</v>
      </c>
      <c r="AN129" s="48" t="str">
        <f t="shared" si="12"/>
        <v>00</v>
      </c>
      <c r="AO129" s="48" t="str">
        <f t="shared" si="13"/>
        <v>00</v>
      </c>
      <c r="AQ129" t="str">
        <f t="shared" si="8"/>
        <v xml:space="preserve">    (U4)0x0000003AU,                                                           /* 58 ON                                              */</v>
      </c>
    </row>
    <row r="130" spans="1:43">
      <c r="B130" s="116"/>
      <c r="C130" s="35">
        <f t="shared" si="9"/>
        <v>59</v>
      </c>
      <c r="D130" s="109">
        <f t="shared" si="27"/>
        <v>0</v>
      </c>
      <c r="E130" s="109">
        <f t="shared" si="27"/>
        <v>0</v>
      </c>
      <c r="F130" s="109">
        <f t="shared" si="27"/>
        <v>0</v>
      </c>
      <c r="G130" s="109">
        <f t="shared" si="27"/>
        <v>0</v>
      </c>
      <c r="H130" s="109">
        <f t="shared" si="27"/>
        <v>0</v>
      </c>
      <c r="I130" s="109">
        <f t="shared" si="27"/>
        <v>0</v>
      </c>
      <c r="J130" s="109">
        <f t="shared" si="27"/>
        <v>0</v>
      </c>
      <c r="K130" s="109">
        <f t="shared" si="27"/>
        <v>0</v>
      </c>
      <c r="L130" s="109">
        <f t="shared" si="27"/>
        <v>0</v>
      </c>
      <c r="M130" s="109">
        <f t="shared" si="27"/>
        <v>0</v>
      </c>
      <c r="N130" s="109">
        <f t="shared" si="27"/>
        <v>0</v>
      </c>
      <c r="O130" s="109">
        <f t="shared" si="27"/>
        <v>0</v>
      </c>
      <c r="P130" s="109">
        <f t="shared" si="27"/>
        <v>0</v>
      </c>
      <c r="Q130" s="109">
        <f t="shared" si="27"/>
        <v>0</v>
      </c>
      <c r="R130" s="109">
        <f t="shared" si="27"/>
        <v>0</v>
      </c>
      <c r="S130" s="109">
        <f t="shared" si="27"/>
        <v>0</v>
      </c>
      <c r="T130" s="109">
        <f t="shared" si="27"/>
        <v>0</v>
      </c>
      <c r="U130" s="109">
        <f t="shared" si="27"/>
        <v>0</v>
      </c>
      <c r="V130" s="109">
        <f t="shared" si="27"/>
        <v>0</v>
      </c>
      <c r="W130" s="109">
        <f t="shared" si="27"/>
        <v>0</v>
      </c>
      <c r="X130" s="109">
        <f t="shared" si="27"/>
        <v>0</v>
      </c>
      <c r="Y130" s="109">
        <f t="shared" si="27"/>
        <v>0</v>
      </c>
      <c r="Z130" s="109">
        <f t="shared" si="27"/>
        <v>0</v>
      </c>
      <c r="AA130" s="109">
        <f t="shared" si="27"/>
        <v>0</v>
      </c>
      <c r="AB130" s="109">
        <f t="shared" si="27"/>
        <v>0</v>
      </c>
      <c r="AC130" s="109">
        <f t="shared" si="27"/>
        <v>0</v>
      </c>
      <c r="AD130" s="109">
        <f t="shared" si="27"/>
        <v>1</v>
      </c>
      <c r="AE130" s="109">
        <f t="shared" si="27"/>
        <v>1</v>
      </c>
      <c r="AF130" s="109">
        <f t="shared" si="27"/>
        <v>1</v>
      </c>
      <c r="AG130" s="109">
        <f t="shared" si="27"/>
        <v>0</v>
      </c>
      <c r="AH130" s="109">
        <f t="shared" si="27"/>
        <v>1</v>
      </c>
      <c r="AI130" s="109">
        <f t="shared" si="27"/>
        <v>1</v>
      </c>
      <c r="AJ130" s="35" t="str">
        <f t="shared" si="7"/>
        <v>ON</v>
      </c>
      <c r="AK130" s="48"/>
      <c r="AL130" s="48" t="str">
        <f t="shared" si="10"/>
        <v>3B</v>
      </c>
      <c r="AM130" s="48" t="str">
        <f t="shared" si="11"/>
        <v>00</v>
      </c>
      <c r="AN130" s="48" t="str">
        <f t="shared" si="12"/>
        <v>00</v>
      </c>
      <c r="AO130" s="48" t="str">
        <f t="shared" si="13"/>
        <v>00</v>
      </c>
      <c r="AQ130" t="str">
        <f t="shared" si="8"/>
        <v xml:space="preserve">    (U4)0x0000003BU,                                                           /* 59 ON                                              */</v>
      </c>
    </row>
    <row r="131" spans="1:43">
      <c r="B131" s="116"/>
      <c r="C131" s="35">
        <f t="shared" si="9"/>
        <v>60</v>
      </c>
      <c r="D131" s="109">
        <f t="shared" si="27"/>
        <v>0</v>
      </c>
      <c r="E131" s="109">
        <f t="shared" si="27"/>
        <v>0</v>
      </c>
      <c r="F131" s="109">
        <f t="shared" si="27"/>
        <v>0</v>
      </c>
      <c r="G131" s="109">
        <f t="shared" si="27"/>
        <v>0</v>
      </c>
      <c r="H131" s="109">
        <f t="shared" si="27"/>
        <v>0</v>
      </c>
      <c r="I131" s="109">
        <f t="shared" si="27"/>
        <v>0</v>
      </c>
      <c r="J131" s="109">
        <f t="shared" si="27"/>
        <v>0</v>
      </c>
      <c r="K131" s="109">
        <f t="shared" si="27"/>
        <v>0</v>
      </c>
      <c r="L131" s="109">
        <f t="shared" si="27"/>
        <v>0</v>
      </c>
      <c r="M131" s="109">
        <f t="shared" si="27"/>
        <v>0</v>
      </c>
      <c r="N131" s="109">
        <f t="shared" si="27"/>
        <v>0</v>
      </c>
      <c r="O131" s="109">
        <f t="shared" si="27"/>
        <v>0</v>
      </c>
      <c r="P131" s="109">
        <f t="shared" si="27"/>
        <v>0</v>
      </c>
      <c r="Q131" s="109">
        <f t="shared" si="27"/>
        <v>0</v>
      </c>
      <c r="R131" s="109">
        <f t="shared" si="27"/>
        <v>0</v>
      </c>
      <c r="S131" s="109">
        <f t="shared" si="27"/>
        <v>0</v>
      </c>
      <c r="T131" s="109">
        <f t="shared" si="27"/>
        <v>0</v>
      </c>
      <c r="U131" s="109">
        <f t="shared" si="27"/>
        <v>0</v>
      </c>
      <c r="V131" s="109">
        <f t="shared" si="27"/>
        <v>0</v>
      </c>
      <c r="W131" s="109">
        <f t="shared" si="27"/>
        <v>0</v>
      </c>
      <c r="X131" s="109">
        <f t="shared" si="27"/>
        <v>0</v>
      </c>
      <c r="Y131" s="109">
        <f t="shared" si="27"/>
        <v>0</v>
      </c>
      <c r="Z131" s="109">
        <f t="shared" si="27"/>
        <v>0</v>
      </c>
      <c r="AA131" s="109">
        <f t="shared" si="27"/>
        <v>0</v>
      </c>
      <c r="AB131" s="109">
        <f t="shared" si="27"/>
        <v>0</v>
      </c>
      <c r="AC131" s="109">
        <f t="shared" si="27"/>
        <v>0</v>
      </c>
      <c r="AD131" s="109">
        <f t="shared" si="27"/>
        <v>1</v>
      </c>
      <c r="AE131" s="109">
        <f t="shared" si="27"/>
        <v>1</v>
      </c>
      <c r="AF131" s="109">
        <f t="shared" si="27"/>
        <v>1</v>
      </c>
      <c r="AG131" s="109">
        <f t="shared" si="27"/>
        <v>1</v>
      </c>
      <c r="AH131" s="109">
        <f t="shared" si="27"/>
        <v>0</v>
      </c>
      <c r="AI131" s="109">
        <f t="shared" si="27"/>
        <v>0</v>
      </c>
      <c r="AJ131" s="35" t="str">
        <f t="shared" si="7"/>
        <v>ON</v>
      </c>
      <c r="AK131" s="48"/>
      <c r="AL131" s="48" t="str">
        <f t="shared" si="10"/>
        <v>3C</v>
      </c>
      <c r="AM131" s="48" t="str">
        <f t="shared" si="11"/>
        <v>00</v>
      </c>
      <c r="AN131" s="48" t="str">
        <f t="shared" si="12"/>
        <v>00</v>
      </c>
      <c r="AO131" s="48" t="str">
        <f t="shared" si="13"/>
        <v>00</v>
      </c>
      <c r="AQ131" t="str">
        <f t="shared" si="8"/>
        <v xml:space="preserve">    (U4)0x0000003CU,                                                           /* 60 ON                                              */</v>
      </c>
    </row>
    <row r="132" spans="1:43">
      <c r="B132" s="116"/>
      <c r="C132" s="35">
        <f t="shared" si="9"/>
        <v>61</v>
      </c>
      <c r="D132" s="109">
        <f t="shared" si="27"/>
        <v>0</v>
      </c>
      <c r="E132" s="109">
        <f t="shared" si="27"/>
        <v>0</v>
      </c>
      <c r="F132" s="109">
        <f t="shared" si="27"/>
        <v>0</v>
      </c>
      <c r="G132" s="109">
        <f t="shared" si="27"/>
        <v>0</v>
      </c>
      <c r="H132" s="109">
        <f t="shared" si="27"/>
        <v>0</v>
      </c>
      <c r="I132" s="109">
        <f t="shared" si="27"/>
        <v>0</v>
      </c>
      <c r="J132" s="109">
        <f t="shared" si="27"/>
        <v>0</v>
      </c>
      <c r="K132" s="109">
        <f t="shared" si="27"/>
        <v>0</v>
      </c>
      <c r="L132" s="109">
        <f t="shared" si="27"/>
        <v>0</v>
      </c>
      <c r="M132" s="109">
        <f t="shared" si="27"/>
        <v>0</v>
      </c>
      <c r="N132" s="109">
        <f t="shared" si="27"/>
        <v>0</v>
      </c>
      <c r="O132" s="109">
        <f t="shared" si="27"/>
        <v>0</v>
      </c>
      <c r="P132" s="109">
        <f t="shared" si="27"/>
        <v>0</v>
      </c>
      <c r="Q132" s="109">
        <f t="shared" si="27"/>
        <v>0</v>
      </c>
      <c r="R132" s="109">
        <f t="shared" si="27"/>
        <v>0</v>
      </c>
      <c r="S132" s="109">
        <f t="shared" si="27"/>
        <v>0</v>
      </c>
      <c r="T132" s="109">
        <f t="shared" si="27"/>
        <v>0</v>
      </c>
      <c r="U132" s="109">
        <f t="shared" si="27"/>
        <v>0</v>
      </c>
      <c r="V132" s="109">
        <f t="shared" si="27"/>
        <v>0</v>
      </c>
      <c r="W132" s="109">
        <f t="shared" si="27"/>
        <v>0</v>
      </c>
      <c r="X132" s="109">
        <f t="shared" si="27"/>
        <v>0</v>
      </c>
      <c r="Y132" s="109">
        <f t="shared" si="27"/>
        <v>0</v>
      </c>
      <c r="Z132" s="109">
        <f t="shared" si="27"/>
        <v>0</v>
      </c>
      <c r="AA132" s="109">
        <f t="shared" si="27"/>
        <v>0</v>
      </c>
      <c r="AB132" s="109">
        <f t="shared" si="27"/>
        <v>0</v>
      </c>
      <c r="AC132" s="109">
        <f t="shared" si="27"/>
        <v>0</v>
      </c>
      <c r="AD132" s="109">
        <f t="shared" si="27"/>
        <v>1</v>
      </c>
      <c r="AE132" s="109">
        <f t="shared" si="27"/>
        <v>1</v>
      </c>
      <c r="AF132" s="109">
        <f t="shared" si="27"/>
        <v>1</v>
      </c>
      <c r="AG132" s="109">
        <f t="shared" si="27"/>
        <v>1</v>
      </c>
      <c r="AH132" s="109">
        <f t="shared" si="27"/>
        <v>0</v>
      </c>
      <c r="AI132" s="109">
        <f t="shared" si="27"/>
        <v>1</v>
      </c>
      <c r="AJ132" s="35" t="str">
        <f t="shared" si="7"/>
        <v>ON</v>
      </c>
      <c r="AK132" s="48"/>
      <c r="AL132" s="48" t="str">
        <f t="shared" si="10"/>
        <v>3D</v>
      </c>
      <c r="AM132" s="48" t="str">
        <f t="shared" si="11"/>
        <v>00</v>
      </c>
      <c r="AN132" s="48" t="str">
        <f t="shared" si="12"/>
        <v>00</v>
      </c>
      <c r="AO132" s="48" t="str">
        <f t="shared" si="13"/>
        <v>00</v>
      </c>
      <c r="AQ132" t="str">
        <f t="shared" si="8"/>
        <v xml:space="preserve">    (U4)0x0000003DU,                                                           /* 61 ON                                              */</v>
      </c>
    </row>
    <row r="133" spans="1:43">
      <c r="B133" s="116"/>
      <c r="C133" s="35">
        <f t="shared" si="9"/>
        <v>62</v>
      </c>
      <c r="D133" s="109">
        <f t="shared" si="27"/>
        <v>0</v>
      </c>
      <c r="E133" s="109">
        <f t="shared" si="27"/>
        <v>0</v>
      </c>
      <c r="F133" s="109">
        <f t="shared" si="27"/>
        <v>0</v>
      </c>
      <c r="G133" s="109">
        <f t="shared" si="27"/>
        <v>0</v>
      </c>
      <c r="H133" s="109">
        <f t="shared" si="27"/>
        <v>0</v>
      </c>
      <c r="I133" s="109">
        <f t="shared" si="27"/>
        <v>0</v>
      </c>
      <c r="J133" s="109">
        <f t="shared" si="27"/>
        <v>0</v>
      </c>
      <c r="K133" s="109">
        <f t="shared" si="27"/>
        <v>0</v>
      </c>
      <c r="L133" s="109">
        <f t="shared" si="27"/>
        <v>0</v>
      </c>
      <c r="M133" s="109">
        <f t="shared" si="27"/>
        <v>0</v>
      </c>
      <c r="N133" s="109">
        <f t="shared" si="27"/>
        <v>0</v>
      </c>
      <c r="O133" s="109">
        <f t="shared" si="27"/>
        <v>0</v>
      </c>
      <c r="P133" s="109">
        <f t="shared" si="27"/>
        <v>0</v>
      </c>
      <c r="Q133" s="109">
        <f t="shared" si="27"/>
        <v>0</v>
      </c>
      <c r="R133" s="109">
        <f t="shared" si="27"/>
        <v>0</v>
      </c>
      <c r="S133" s="109">
        <f t="shared" si="27"/>
        <v>0</v>
      </c>
      <c r="T133" s="109">
        <f t="shared" si="27"/>
        <v>0</v>
      </c>
      <c r="U133" s="109">
        <f t="shared" si="27"/>
        <v>0</v>
      </c>
      <c r="V133" s="109">
        <f t="shared" si="27"/>
        <v>0</v>
      </c>
      <c r="W133" s="109">
        <f t="shared" si="27"/>
        <v>0</v>
      </c>
      <c r="X133" s="109">
        <f t="shared" si="27"/>
        <v>0</v>
      </c>
      <c r="Y133" s="109">
        <f t="shared" si="27"/>
        <v>0</v>
      </c>
      <c r="Z133" s="109">
        <f t="shared" si="27"/>
        <v>0</v>
      </c>
      <c r="AA133" s="109">
        <f t="shared" si="27"/>
        <v>0</v>
      </c>
      <c r="AB133" s="109">
        <f t="shared" si="27"/>
        <v>0</v>
      </c>
      <c r="AC133" s="109">
        <f t="shared" si="27"/>
        <v>0</v>
      </c>
      <c r="AD133" s="109">
        <f t="shared" si="27"/>
        <v>1</v>
      </c>
      <c r="AE133" s="109">
        <f t="shared" si="27"/>
        <v>1</v>
      </c>
      <c r="AF133" s="109">
        <f t="shared" si="27"/>
        <v>1</v>
      </c>
      <c r="AG133" s="109">
        <f t="shared" si="27"/>
        <v>1</v>
      </c>
      <c r="AH133" s="109">
        <f t="shared" si="27"/>
        <v>1</v>
      </c>
      <c r="AI133" s="109">
        <f t="shared" si="27"/>
        <v>0</v>
      </c>
      <c r="AJ133" s="35" t="str">
        <f t="shared" si="7"/>
        <v>ON</v>
      </c>
      <c r="AK133" s="48"/>
      <c r="AL133" s="48" t="str">
        <f t="shared" si="10"/>
        <v>3E</v>
      </c>
      <c r="AM133" s="48" t="str">
        <f t="shared" si="11"/>
        <v>00</v>
      </c>
      <c r="AN133" s="48" t="str">
        <f t="shared" si="12"/>
        <v>00</v>
      </c>
      <c r="AO133" s="48" t="str">
        <f t="shared" si="13"/>
        <v>00</v>
      </c>
      <c r="AQ133" t="str">
        <f t="shared" si="8"/>
        <v xml:space="preserve">    (U4)0x0000003EU,                                                           /* 62 ON                                              */</v>
      </c>
    </row>
    <row r="134" spans="1:43">
      <c r="B134" s="117"/>
      <c r="C134" s="35">
        <f t="shared" si="9"/>
        <v>63</v>
      </c>
      <c r="D134" s="109">
        <f t="shared" si="27"/>
        <v>0</v>
      </c>
      <c r="E134" s="109">
        <f t="shared" si="27"/>
        <v>0</v>
      </c>
      <c r="F134" s="109">
        <f t="shared" si="27"/>
        <v>0</v>
      </c>
      <c r="G134" s="109">
        <f t="shared" si="27"/>
        <v>0</v>
      </c>
      <c r="H134" s="109">
        <f t="shared" si="27"/>
        <v>0</v>
      </c>
      <c r="I134" s="109">
        <f t="shared" si="27"/>
        <v>0</v>
      </c>
      <c r="J134" s="109">
        <f t="shared" si="27"/>
        <v>0</v>
      </c>
      <c r="K134" s="109">
        <f t="shared" si="27"/>
        <v>0</v>
      </c>
      <c r="L134" s="109">
        <f t="shared" si="27"/>
        <v>0</v>
      </c>
      <c r="M134" s="109">
        <f t="shared" si="27"/>
        <v>0</v>
      </c>
      <c r="N134" s="109">
        <f t="shared" si="27"/>
        <v>0</v>
      </c>
      <c r="O134" s="109">
        <f t="shared" si="27"/>
        <v>0</v>
      </c>
      <c r="P134" s="109">
        <f t="shared" si="27"/>
        <v>0</v>
      </c>
      <c r="Q134" s="109">
        <f t="shared" si="27"/>
        <v>0</v>
      </c>
      <c r="R134" s="109">
        <f t="shared" si="27"/>
        <v>0</v>
      </c>
      <c r="S134" s="109">
        <f t="shared" si="27"/>
        <v>0</v>
      </c>
      <c r="T134" s="109">
        <f t="shared" si="27"/>
        <v>0</v>
      </c>
      <c r="U134" s="109">
        <f t="shared" si="27"/>
        <v>0</v>
      </c>
      <c r="V134" s="109">
        <f t="shared" si="27"/>
        <v>0</v>
      </c>
      <c r="W134" s="109">
        <f t="shared" si="27"/>
        <v>0</v>
      </c>
      <c r="X134" s="109">
        <f t="shared" si="27"/>
        <v>0</v>
      </c>
      <c r="Y134" s="109">
        <f t="shared" si="27"/>
        <v>0</v>
      </c>
      <c r="Z134" s="109">
        <f t="shared" si="27"/>
        <v>0</v>
      </c>
      <c r="AA134" s="109">
        <f t="shared" si="27"/>
        <v>0</v>
      </c>
      <c r="AB134" s="109">
        <f t="shared" si="27"/>
        <v>0</v>
      </c>
      <c r="AC134" s="109">
        <f t="shared" si="27"/>
        <v>0</v>
      </c>
      <c r="AD134" s="109">
        <f t="shared" si="27"/>
        <v>1</v>
      </c>
      <c r="AE134" s="109">
        <f t="shared" si="27"/>
        <v>1</v>
      </c>
      <c r="AF134" s="109">
        <f t="shared" si="27"/>
        <v>1</v>
      </c>
      <c r="AG134" s="109">
        <f t="shared" si="27"/>
        <v>1</v>
      </c>
      <c r="AH134" s="109">
        <f t="shared" si="27"/>
        <v>1</v>
      </c>
      <c r="AI134" s="109">
        <f t="shared" ref="AI134" si="28">IF(AI69=1,1,0)</f>
        <v>1</v>
      </c>
      <c r="AJ134" s="35" t="str">
        <f t="shared" si="7"/>
        <v>ON</v>
      </c>
      <c r="AK134" s="48"/>
      <c r="AL134" s="48" t="str">
        <f t="shared" si="10"/>
        <v>3F</v>
      </c>
      <c r="AM134" s="48" t="str">
        <f t="shared" si="11"/>
        <v>00</v>
      </c>
      <c r="AN134" s="48" t="str">
        <f t="shared" si="12"/>
        <v>00</v>
      </c>
      <c r="AO134" s="48" t="str">
        <f t="shared" si="13"/>
        <v>00</v>
      </c>
      <c r="AQ134" t="str">
        <f t="shared" si="8"/>
        <v xml:space="preserve">    (U4)0x0000003FU                                                            /* 63 ON                                              */</v>
      </c>
    </row>
    <row r="135" spans="1:43">
      <c r="A135" s="44" t="s">
        <v>63</v>
      </c>
      <c r="B135" s="45"/>
      <c r="C135" s="45"/>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5"/>
    </row>
    <row r="136" spans="1:43">
      <c r="B136" s="118" t="str">
        <f ca="1">IF(B6&lt;&gt;"",B6,"")</f>
        <v>Table BC</v>
      </c>
      <c r="C136" s="35">
        <f>IF(C6&lt;&gt;"",C6,"")</f>
        <v>0</v>
      </c>
      <c r="D136" s="109">
        <f t="shared" ref="D136:AI143" si="29">IF(OR(D6=0,D6=1),1,0)</f>
        <v>0</v>
      </c>
      <c r="E136" s="109">
        <f t="shared" si="29"/>
        <v>0</v>
      </c>
      <c r="F136" s="109">
        <f t="shared" si="29"/>
        <v>0</v>
      </c>
      <c r="G136" s="109">
        <f t="shared" si="29"/>
        <v>0</v>
      </c>
      <c r="H136" s="109">
        <f t="shared" si="29"/>
        <v>0</v>
      </c>
      <c r="I136" s="109">
        <f t="shared" si="29"/>
        <v>0</v>
      </c>
      <c r="J136" s="109">
        <f t="shared" si="29"/>
        <v>0</v>
      </c>
      <c r="K136" s="109">
        <f t="shared" si="29"/>
        <v>0</v>
      </c>
      <c r="L136" s="109">
        <f t="shared" si="29"/>
        <v>0</v>
      </c>
      <c r="M136" s="109">
        <f t="shared" si="29"/>
        <v>0</v>
      </c>
      <c r="N136" s="109">
        <f t="shared" si="29"/>
        <v>0</v>
      </c>
      <c r="O136" s="109">
        <f t="shared" si="29"/>
        <v>0</v>
      </c>
      <c r="P136" s="109">
        <f t="shared" si="29"/>
        <v>0</v>
      </c>
      <c r="Q136" s="109">
        <f t="shared" si="29"/>
        <v>0</v>
      </c>
      <c r="R136" s="109">
        <f t="shared" si="29"/>
        <v>0</v>
      </c>
      <c r="S136" s="109">
        <f t="shared" si="29"/>
        <v>0</v>
      </c>
      <c r="T136" s="109">
        <f t="shared" si="29"/>
        <v>0</v>
      </c>
      <c r="U136" s="109">
        <f t="shared" si="29"/>
        <v>0</v>
      </c>
      <c r="V136" s="109">
        <f t="shared" si="29"/>
        <v>0</v>
      </c>
      <c r="W136" s="109">
        <f t="shared" si="29"/>
        <v>0</v>
      </c>
      <c r="X136" s="109">
        <f t="shared" si="29"/>
        <v>0</v>
      </c>
      <c r="Y136" s="109">
        <f t="shared" si="29"/>
        <v>0</v>
      </c>
      <c r="Z136" s="109">
        <f t="shared" si="29"/>
        <v>0</v>
      </c>
      <c r="AA136" s="109">
        <f t="shared" si="29"/>
        <v>0</v>
      </c>
      <c r="AB136" s="109">
        <f t="shared" si="29"/>
        <v>0</v>
      </c>
      <c r="AC136" s="109">
        <f t="shared" si="29"/>
        <v>0</v>
      </c>
      <c r="AD136" s="109">
        <f t="shared" si="29"/>
        <v>1</v>
      </c>
      <c r="AE136" s="109">
        <f t="shared" si="29"/>
        <v>1</v>
      </c>
      <c r="AF136" s="109">
        <f t="shared" si="29"/>
        <v>1</v>
      </c>
      <c r="AG136" s="109">
        <f t="shared" si="29"/>
        <v>1</v>
      </c>
      <c r="AH136" s="109">
        <f t="shared" si="29"/>
        <v>1</v>
      </c>
      <c r="AI136" s="109">
        <f t="shared" si="29"/>
        <v>1</v>
      </c>
      <c r="AJ136" s="35" t="str">
        <f t="shared" ref="AJ136:AJ199" si="30">IF(AJ6&lt;&gt;"",AJ6,"")</f>
        <v>UNKNOWN</v>
      </c>
      <c r="AK136" s="48"/>
      <c r="AL136" s="48" t="str">
        <f>BIN2HEX(AB136&amp;AC136&amp;AD136&amp;AE136&amp;AF136&amp;AG136&amp;AH136&amp;AI136,2)</f>
        <v>3F</v>
      </c>
      <c r="AM136" s="48" t="str">
        <f>BIN2HEX(T136&amp;U136&amp;V136&amp;W136&amp;X136&amp;Y136&amp;Z136&amp;AA136,2)</f>
        <v>00</v>
      </c>
      <c r="AN136" s="48" t="str">
        <f>BIN2HEX(L136&amp;M136&amp;N136&amp;O136&amp;P136&amp;Q136&amp;R136&amp;S136,2)</f>
        <v>00</v>
      </c>
      <c r="AO136" s="4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(U4)0x0000003FU,                                                           /* 00 UNKNOWN                                         */</v>
      </c>
    </row>
    <row r="137" spans="1:43">
      <c r="B137" s="116"/>
      <c r="C137" s="35">
        <f t="shared" ref="C137:C199" si="32">IF(C7&lt;&gt;"",C7,"")</f>
        <v>1</v>
      </c>
      <c r="D137" s="109">
        <f t="shared" si="29"/>
        <v>0</v>
      </c>
      <c r="E137" s="109">
        <f t="shared" si="29"/>
        <v>0</v>
      </c>
      <c r="F137" s="109">
        <f t="shared" si="29"/>
        <v>0</v>
      </c>
      <c r="G137" s="109">
        <f t="shared" si="29"/>
        <v>0</v>
      </c>
      <c r="H137" s="109">
        <f t="shared" si="29"/>
        <v>0</v>
      </c>
      <c r="I137" s="109">
        <f t="shared" si="29"/>
        <v>0</v>
      </c>
      <c r="J137" s="109">
        <f t="shared" si="29"/>
        <v>0</v>
      </c>
      <c r="K137" s="109">
        <f t="shared" si="29"/>
        <v>0</v>
      </c>
      <c r="L137" s="109">
        <f t="shared" si="29"/>
        <v>0</v>
      </c>
      <c r="M137" s="109">
        <f t="shared" si="29"/>
        <v>0</v>
      </c>
      <c r="N137" s="109">
        <f t="shared" si="29"/>
        <v>0</v>
      </c>
      <c r="O137" s="109">
        <f t="shared" si="29"/>
        <v>0</v>
      </c>
      <c r="P137" s="109">
        <f t="shared" si="29"/>
        <v>0</v>
      </c>
      <c r="Q137" s="109">
        <f t="shared" si="29"/>
        <v>0</v>
      </c>
      <c r="R137" s="109">
        <f t="shared" si="29"/>
        <v>0</v>
      </c>
      <c r="S137" s="109">
        <f t="shared" si="29"/>
        <v>0</v>
      </c>
      <c r="T137" s="109">
        <f t="shared" si="29"/>
        <v>0</v>
      </c>
      <c r="U137" s="109">
        <f t="shared" si="29"/>
        <v>0</v>
      </c>
      <c r="V137" s="109">
        <f t="shared" si="29"/>
        <v>0</v>
      </c>
      <c r="W137" s="109">
        <f t="shared" si="29"/>
        <v>0</v>
      </c>
      <c r="X137" s="109">
        <f t="shared" si="29"/>
        <v>0</v>
      </c>
      <c r="Y137" s="109">
        <f t="shared" si="29"/>
        <v>0</v>
      </c>
      <c r="Z137" s="109">
        <f t="shared" si="29"/>
        <v>0</v>
      </c>
      <c r="AA137" s="109">
        <f t="shared" si="29"/>
        <v>0</v>
      </c>
      <c r="AB137" s="109">
        <f t="shared" si="29"/>
        <v>0</v>
      </c>
      <c r="AC137" s="109">
        <f t="shared" si="29"/>
        <v>0</v>
      </c>
      <c r="AD137" s="109">
        <f t="shared" si="29"/>
        <v>1</v>
      </c>
      <c r="AE137" s="109">
        <f t="shared" si="29"/>
        <v>1</v>
      </c>
      <c r="AF137" s="109">
        <f t="shared" si="29"/>
        <v>1</v>
      </c>
      <c r="AG137" s="109">
        <f t="shared" si="29"/>
        <v>1</v>
      </c>
      <c r="AH137" s="109">
        <f t="shared" si="29"/>
        <v>1</v>
      </c>
      <c r="AI137" s="109">
        <f t="shared" si="29"/>
        <v>1</v>
      </c>
      <c r="AJ137" s="35" t="str">
        <f t="shared" si="30"/>
        <v>UNKNOWN</v>
      </c>
      <c r="AK137" s="48"/>
      <c r="AL137" s="48" t="str">
        <f t="shared" ref="AL137:AL199" si="33">BIN2HEX(AB137&amp;AC137&amp;AD137&amp;AE137&amp;AF137&amp;AG137&amp;AH137&amp;AI137,2)</f>
        <v>3F</v>
      </c>
      <c r="AM137" s="48" t="str">
        <f t="shared" ref="AM137:AM199" si="34">BIN2HEX(T137&amp;U137&amp;V137&amp;W137&amp;X137&amp;Y137&amp;Z137&amp;AA137,2)</f>
        <v>00</v>
      </c>
      <c r="AN137" s="48" t="str">
        <f t="shared" ref="AN137:AN199" si="35">BIN2HEX(L137&amp;M137&amp;N137&amp;O137&amp;P137&amp;Q137&amp;R137&amp;S137,2)</f>
        <v>00</v>
      </c>
      <c r="AO137" s="48" t="str">
        <f t="shared" ref="AO137:AO199" si="36">BIN2HEX(D137&amp;E137&amp;F137&amp;G137&amp;H137&amp;I137&amp;J137&amp;K137,2)</f>
        <v>00</v>
      </c>
      <c r="AQ137" t="str">
        <f t="shared" si="31"/>
        <v xml:space="preserve">    (U4)0x0000003FU,                                                           /* 01 UNKNOWN                                         */</v>
      </c>
    </row>
    <row r="138" spans="1:43">
      <c r="B138" s="116"/>
      <c r="C138" s="35">
        <f t="shared" si="32"/>
        <v>2</v>
      </c>
      <c r="D138" s="109">
        <f t="shared" si="29"/>
        <v>0</v>
      </c>
      <c r="E138" s="109">
        <f t="shared" si="29"/>
        <v>0</v>
      </c>
      <c r="F138" s="109">
        <f t="shared" si="29"/>
        <v>0</v>
      </c>
      <c r="G138" s="109">
        <f t="shared" si="29"/>
        <v>0</v>
      </c>
      <c r="H138" s="109">
        <f t="shared" si="29"/>
        <v>0</v>
      </c>
      <c r="I138" s="109">
        <f t="shared" si="29"/>
        <v>0</v>
      </c>
      <c r="J138" s="109">
        <f t="shared" si="29"/>
        <v>0</v>
      </c>
      <c r="K138" s="109">
        <f t="shared" si="29"/>
        <v>0</v>
      </c>
      <c r="L138" s="109">
        <f t="shared" si="29"/>
        <v>0</v>
      </c>
      <c r="M138" s="109">
        <f t="shared" si="29"/>
        <v>0</v>
      </c>
      <c r="N138" s="109">
        <f t="shared" si="29"/>
        <v>0</v>
      </c>
      <c r="O138" s="109">
        <f t="shared" si="29"/>
        <v>0</v>
      </c>
      <c r="P138" s="109">
        <f t="shared" si="29"/>
        <v>0</v>
      </c>
      <c r="Q138" s="109">
        <f t="shared" si="29"/>
        <v>0</v>
      </c>
      <c r="R138" s="109">
        <f t="shared" si="29"/>
        <v>0</v>
      </c>
      <c r="S138" s="109">
        <f t="shared" si="29"/>
        <v>0</v>
      </c>
      <c r="T138" s="109">
        <f t="shared" si="29"/>
        <v>0</v>
      </c>
      <c r="U138" s="109">
        <f t="shared" si="29"/>
        <v>0</v>
      </c>
      <c r="V138" s="109">
        <f t="shared" si="29"/>
        <v>0</v>
      </c>
      <c r="W138" s="109">
        <f t="shared" si="29"/>
        <v>0</v>
      </c>
      <c r="X138" s="109">
        <f t="shared" si="29"/>
        <v>0</v>
      </c>
      <c r="Y138" s="109">
        <f t="shared" si="29"/>
        <v>0</v>
      </c>
      <c r="Z138" s="109">
        <f t="shared" si="29"/>
        <v>0</v>
      </c>
      <c r="AA138" s="109">
        <f t="shared" si="29"/>
        <v>0</v>
      </c>
      <c r="AB138" s="109">
        <f t="shared" si="29"/>
        <v>0</v>
      </c>
      <c r="AC138" s="109">
        <f t="shared" si="29"/>
        <v>0</v>
      </c>
      <c r="AD138" s="109">
        <f t="shared" si="29"/>
        <v>1</v>
      </c>
      <c r="AE138" s="109">
        <f t="shared" si="29"/>
        <v>1</v>
      </c>
      <c r="AF138" s="109">
        <f t="shared" si="29"/>
        <v>1</v>
      </c>
      <c r="AG138" s="109">
        <f t="shared" si="29"/>
        <v>1</v>
      </c>
      <c r="AH138" s="109">
        <f t="shared" si="29"/>
        <v>1</v>
      </c>
      <c r="AI138" s="109">
        <f t="shared" si="29"/>
        <v>1</v>
      </c>
      <c r="AJ138" s="35" t="str">
        <f t="shared" si="30"/>
        <v>UNKNOWN</v>
      </c>
      <c r="AK138" s="48"/>
      <c r="AL138" s="48" t="str">
        <f t="shared" si="33"/>
        <v>3F</v>
      </c>
      <c r="AM138" s="48" t="str">
        <f t="shared" si="34"/>
        <v>00</v>
      </c>
      <c r="AN138" s="48" t="str">
        <f t="shared" si="35"/>
        <v>00</v>
      </c>
      <c r="AO138" s="48" t="str">
        <f t="shared" si="36"/>
        <v>00</v>
      </c>
      <c r="AQ138" t="str">
        <f t="shared" si="31"/>
        <v xml:space="preserve">    (U4)0x0000003FU,                                                           /* 02 UNKNOWN                                         */</v>
      </c>
    </row>
    <row r="139" spans="1:43">
      <c r="B139" s="116"/>
      <c r="C139" s="35">
        <f t="shared" si="32"/>
        <v>3</v>
      </c>
      <c r="D139" s="109">
        <f t="shared" si="29"/>
        <v>0</v>
      </c>
      <c r="E139" s="109">
        <f t="shared" si="29"/>
        <v>0</v>
      </c>
      <c r="F139" s="109">
        <f t="shared" si="29"/>
        <v>0</v>
      </c>
      <c r="G139" s="109">
        <f t="shared" si="29"/>
        <v>0</v>
      </c>
      <c r="H139" s="109">
        <f t="shared" si="29"/>
        <v>0</v>
      </c>
      <c r="I139" s="109">
        <f t="shared" si="29"/>
        <v>0</v>
      </c>
      <c r="J139" s="109">
        <f t="shared" si="29"/>
        <v>0</v>
      </c>
      <c r="K139" s="109">
        <f t="shared" si="29"/>
        <v>0</v>
      </c>
      <c r="L139" s="109">
        <f t="shared" si="29"/>
        <v>0</v>
      </c>
      <c r="M139" s="109">
        <f t="shared" si="29"/>
        <v>0</v>
      </c>
      <c r="N139" s="109">
        <f t="shared" si="29"/>
        <v>0</v>
      </c>
      <c r="O139" s="109">
        <f t="shared" si="29"/>
        <v>0</v>
      </c>
      <c r="P139" s="109">
        <f t="shared" si="29"/>
        <v>0</v>
      </c>
      <c r="Q139" s="109">
        <f t="shared" si="29"/>
        <v>0</v>
      </c>
      <c r="R139" s="109">
        <f t="shared" si="29"/>
        <v>0</v>
      </c>
      <c r="S139" s="109">
        <f t="shared" si="29"/>
        <v>0</v>
      </c>
      <c r="T139" s="109">
        <f t="shared" si="29"/>
        <v>0</v>
      </c>
      <c r="U139" s="109">
        <f t="shared" si="29"/>
        <v>0</v>
      </c>
      <c r="V139" s="109">
        <f t="shared" si="29"/>
        <v>0</v>
      </c>
      <c r="W139" s="109">
        <f t="shared" si="29"/>
        <v>0</v>
      </c>
      <c r="X139" s="109">
        <f t="shared" si="29"/>
        <v>0</v>
      </c>
      <c r="Y139" s="109">
        <f t="shared" si="29"/>
        <v>0</v>
      </c>
      <c r="Z139" s="109">
        <f t="shared" si="29"/>
        <v>0</v>
      </c>
      <c r="AA139" s="109">
        <f t="shared" si="29"/>
        <v>0</v>
      </c>
      <c r="AB139" s="109">
        <f t="shared" si="29"/>
        <v>0</v>
      </c>
      <c r="AC139" s="109">
        <f t="shared" si="29"/>
        <v>0</v>
      </c>
      <c r="AD139" s="109">
        <f t="shared" si="29"/>
        <v>1</v>
      </c>
      <c r="AE139" s="109">
        <f t="shared" si="29"/>
        <v>1</v>
      </c>
      <c r="AF139" s="109">
        <f t="shared" si="29"/>
        <v>1</v>
      </c>
      <c r="AG139" s="109">
        <f t="shared" si="29"/>
        <v>1</v>
      </c>
      <c r="AH139" s="109">
        <f t="shared" si="29"/>
        <v>1</v>
      </c>
      <c r="AI139" s="109">
        <f t="shared" si="29"/>
        <v>1</v>
      </c>
      <c r="AJ139" s="35" t="str">
        <f t="shared" si="30"/>
        <v>UNKNOWN</v>
      </c>
      <c r="AK139" s="48"/>
      <c r="AL139" s="48" t="str">
        <f t="shared" si="33"/>
        <v>3F</v>
      </c>
      <c r="AM139" s="48" t="str">
        <f t="shared" si="34"/>
        <v>00</v>
      </c>
      <c r="AN139" s="48" t="str">
        <f t="shared" si="35"/>
        <v>00</v>
      </c>
      <c r="AO139" s="48" t="str">
        <f t="shared" si="36"/>
        <v>00</v>
      </c>
      <c r="AQ139" t="str">
        <f t="shared" si="31"/>
        <v xml:space="preserve">    (U4)0x0000003FU,                                                           /* 03 UNKNOWN                                         */</v>
      </c>
    </row>
    <row r="140" spans="1:43">
      <c r="B140" s="116"/>
      <c r="C140" s="35">
        <f t="shared" si="32"/>
        <v>4</v>
      </c>
      <c r="D140" s="109">
        <f t="shared" si="29"/>
        <v>0</v>
      </c>
      <c r="E140" s="109">
        <f t="shared" si="29"/>
        <v>0</v>
      </c>
      <c r="F140" s="109">
        <f t="shared" si="29"/>
        <v>0</v>
      </c>
      <c r="G140" s="109">
        <f t="shared" si="29"/>
        <v>0</v>
      </c>
      <c r="H140" s="109">
        <f t="shared" si="29"/>
        <v>0</v>
      </c>
      <c r="I140" s="109">
        <f t="shared" si="29"/>
        <v>0</v>
      </c>
      <c r="J140" s="109">
        <f t="shared" si="29"/>
        <v>0</v>
      </c>
      <c r="K140" s="109">
        <f t="shared" si="29"/>
        <v>0</v>
      </c>
      <c r="L140" s="109">
        <f t="shared" si="29"/>
        <v>0</v>
      </c>
      <c r="M140" s="109">
        <f t="shared" si="29"/>
        <v>0</v>
      </c>
      <c r="N140" s="109">
        <f t="shared" si="29"/>
        <v>0</v>
      </c>
      <c r="O140" s="109">
        <f t="shared" si="29"/>
        <v>0</v>
      </c>
      <c r="P140" s="109">
        <f t="shared" si="29"/>
        <v>0</v>
      </c>
      <c r="Q140" s="109">
        <f t="shared" si="29"/>
        <v>0</v>
      </c>
      <c r="R140" s="109">
        <f t="shared" si="29"/>
        <v>0</v>
      </c>
      <c r="S140" s="109">
        <f t="shared" si="29"/>
        <v>0</v>
      </c>
      <c r="T140" s="109">
        <f t="shared" si="29"/>
        <v>0</v>
      </c>
      <c r="U140" s="109">
        <f t="shared" si="29"/>
        <v>0</v>
      </c>
      <c r="V140" s="109">
        <f t="shared" si="29"/>
        <v>0</v>
      </c>
      <c r="W140" s="109">
        <f t="shared" si="29"/>
        <v>0</v>
      </c>
      <c r="X140" s="109">
        <f t="shared" si="29"/>
        <v>0</v>
      </c>
      <c r="Y140" s="109">
        <f t="shared" si="29"/>
        <v>0</v>
      </c>
      <c r="Z140" s="109">
        <f t="shared" si="29"/>
        <v>0</v>
      </c>
      <c r="AA140" s="109">
        <f t="shared" si="29"/>
        <v>0</v>
      </c>
      <c r="AB140" s="109">
        <f t="shared" si="29"/>
        <v>0</v>
      </c>
      <c r="AC140" s="109">
        <f t="shared" si="29"/>
        <v>0</v>
      </c>
      <c r="AD140" s="109">
        <f t="shared" si="29"/>
        <v>1</v>
      </c>
      <c r="AE140" s="109">
        <f t="shared" si="29"/>
        <v>1</v>
      </c>
      <c r="AF140" s="109">
        <f t="shared" si="29"/>
        <v>1</v>
      </c>
      <c r="AG140" s="109">
        <f t="shared" si="29"/>
        <v>1</v>
      </c>
      <c r="AH140" s="109">
        <f t="shared" si="29"/>
        <v>1</v>
      </c>
      <c r="AI140" s="109">
        <f t="shared" si="29"/>
        <v>1</v>
      </c>
      <c r="AJ140" s="35" t="str">
        <f t="shared" si="30"/>
        <v>UNKNOWN</v>
      </c>
      <c r="AK140" s="48"/>
      <c r="AL140" s="48" t="str">
        <f t="shared" si="33"/>
        <v>3F</v>
      </c>
      <c r="AM140" s="48" t="str">
        <f t="shared" si="34"/>
        <v>00</v>
      </c>
      <c r="AN140" s="48" t="str">
        <f t="shared" si="35"/>
        <v>00</v>
      </c>
      <c r="AO140" s="48" t="str">
        <f t="shared" si="36"/>
        <v>00</v>
      </c>
      <c r="AQ140" t="str">
        <f t="shared" si="31"/>
        <v xml:space="preserve">    (U4)0x0000003FU,                                                           /* 04 UNKNOWN                                         */</v>
      </c>
    </row>
    <row r="141" spans="1:43">
      <c r="B141" s="116"/>
      <c r="C141" s="35">
        <f t="shared" si="32"/>
        <v>5</v>
      </c>
      <c r="D141" s="109">
        <f t="shared" si="29"/>
        <v>0</v>
      </c>
      <c r="E141" s="109">
        <f t="shared" si="29"/>
        <v>0</v>
      </c>
      <c r="F141" s="109">
        <f t="shared" si="29"/>
        <v>0</v>
      </c>
      <c r="G141" s="109">
        <f t="shared" si="29"/>
        <v>0</v>
      </c>
      <c r="H141" s="109">
        <f t="shared" si="29"/>
        <v>0</v>
      </c>
      <c r="I141" s="109">
        <f t="shared" si="29"/>
        <v>0</v>
      </c>
      <c r="J141" s="109">
        <f t="shared" si="29"/>
        <v>0</v>
      </c>
      <c r="K141" s="109">
        <f t="shared" si="29"/>
        <v>0</v>
      </c>
      <c r="L141" s="109">
        <f t="shared" si="29"/>
        <v>0</v>
      </c>
      <c r="M141" s="109">
        <f t="shared" si="29"/>
        <v>0</v>
      </c>
      <c r="N141" s="109">
        <f t="shared" si="29"/>
        <v>0</v>
      </c>
      <c r="O141" s="109">
        <f t="shared" si="29"/>
        <v>0</v>
      </c>
      <c r="P141" s="109">
        <f t="shared" si="29"/>
        <v>0</v>
      </c>
      <c r="Q141" s="109">
        <f t="shared" si="29"/>
        <v>0</v>
      </c>
      <c r="R141" s="109">
        <f t="shared" si="29"/>
        <v>0</v>
      </c>
      <c r="S141" s="109">
        <f t="shared" si="29"/>
        <v>0</v>
      </c>
      <c r="T141" s="109">
        <f t="shared" si="29"/>
        <v>0</v>
      </c>
      <c r="U141" s="109">
        <f t="shared" si="29"/>
        <v>0</v>
      </c>
      <c r="V141" s="109">
        <f t="shared" si="29"/>
        <v>0</v>
      </c>
      <c r="W141" s="109">
        <f t="shared" si="29"/>
        <v>0</v>
      </c>
      <c r="X141" s="109">
        <f t="shared" si="29"/>
        <v>0</v>
      </c>
      <c r="Y141" s="109">
        <f t="shared" si="29"/>
        <v>0</v>
      </c>
      <c r="Z141" s="109">
        <f t="shared" si="29"/>
        <v>0</v>
      </c>
      <c r="AA141" s="109">
        <f t="shared" si="29"/>
        <v>0</v>
      </c>
      <c r="AB141" s="109">
        <f t="shared" si="29"/>
        <v>0</v>
      </c>
      <c r="AC141" s="109">
        <f t="shared" si="29"/>
        <v>0</v>
      </c>
      <c r="AD141" s="109">
        <f t="shared" si="29"/>
        <v>1</v>
      </c>
      <c r="AE141" s="109">
        <f t="shared" si="29"/>
        <v>1</v>
      </c>
      <c r="AF141" s="109">
        <f t="shared" si="29"/>
        <v>1</v>
      </c>
      <c r="AG141" s="109">
        <f t="shared" si="29"/>
        <v>1</v>
      </c>
      <c r="AH141" s="109">
        <f t="shared" si="29"/>
        <v>1</v>
      </c>
      <c r="AI141" s="109">
        <f t="shared" si="29"/>
        <v>1</v>
      </c>
      <c r="AJ141" s="35" t="str">
        <f t="shared" si="30"/>
        <v>UNKNOWN</v>
      </c>
      <c r="AK141" s="48"/>
      <c r="AL141" s="48" t="str">
        <f t="shared" si="33"/>
        <v>3F</v>
      </c>
      <c r="AM141" s="48" t="str">
        <f t="shared" si="34"/>
        <v>00</v>
      </c>
      <c r="AN141" s="48" t="str">
        <f t="shared" si="35"/>
        <v>00</v>
      </c>
      <c r="AO141" s="48" t="str">
        <f t="shared" si="36"/>
        <v>00</v>
      </c>
      <c r="AQ141" t="str">
        <f t="shared" si="31"/>
        <v xml:space="preserve">    (U4)0x0000003FU,                                                           /* 05 UNKNOWN                                         */</v>
      </c>
    </row>
    <row r="142" spans="1:43">
      <c r="B142" s="116"/>
      <c r="C142" s="35">
        <f t="shared" si="32"/>
        <v>6</v>
      </c>
      <c r="D142" s="109">
        <f t="shared" si="29"/>
        <v>0</v>
      </c>
      <c r="E142" s="109">
        <f t="shared" si="29"/>
        <v>0</v>
      </c>
      <c r="F142" s="109">
        <f t="shared" si="29"/>
        <v>0</v>
      </c>
      <c r="G142" s="109">
        <f t="shared" si="29"/>
        <v>0</v>
      </c>
      <c r="H142" s="109">
        <f t="shared" si="29"/>
        <v>0</v>
      </c>
      <c r="I142" s="109">
        <f t="shared" si="29"/>
        <v>0</v>
      </c>
      <c r="J142" s="109">
        <f t="shared" si="29"/>
        <v>0</v>
      </c>
      <c r="K142" s="109">
        <f t="shared" si="29"/>
        <v>0</v>
      </c>
      <c r="L142" s="109">
        <f t="shared" si="29"/>
        <v>0</v>
      </c>
      <c r="M142" s="109">
        <f t="shared" si="29"/>
        <v>0</v>
      </c>
      <c r="N142" s="109">
        <f t="shared" si="29"/>
        <v>0</v>
      </c>
      <c r="O142" s="109">
        <f t="shared" si="29"/>
        <v>0</v>
      </c>
      <c r="P142" s="109">
        <f t="shared" si="29"/>
        <v>0</v>
      </c>
      <c r="Q142" s="109">
        <f t="shared" si="29"/>
        <v>0</v>
      </c>
      <c r="R142" s="109">
        <f t="shared" si="29"/>
        <v>0</v>
      </c>
      <c r="S142" s="109">
        <f t="shared" si="29"/>
        <v>0</v>
      </c>
      <c r="T142" s="109">
        <f t="shared" si="29"/>
        <v>0</v>
      </c>
      <c r="U142" s="109">
        <f t="shared" si="29"/>
        <v>0</v>
      </c>
      <c r="V142" s="109">
        <f t="shared" si="29"/>
        <v>0</v>
      </c>
      <c r="W142" s="109">
        <f t="shared" si="29"/>
        <v>0</v>
      </c>
      <c r="X142" s="109">
        <f t="shared" si="29"/>
        <v>0</v>
      </c>
      <c r="Y142" s="109">
        <f t="shared" si="29"/>
        <v>0</v>
      </c>
      <c r="Z142" s="109">
        <f t="shared" si="29"/>
        <v>0</v>
      </c>
      <c r="AA142" s="109">
        <f t="shared" si="29"/>
        <v>0</v>
      </c>
      <c r="AB142" s="109">
        <f t="shared" si="29"/>
        <v>0</v>
      </c>
      <c r="AC142" s="109">
        <f t="shared" si="29"/>
        <v>0</v>
      </c>
      <c r="AD142" s="109">
        <f t="shared" si="29"/>
        <v>1</v>
      </c>
      <c r="AE142" s="109">
        <f t="shared" si="29"/>
        <v>1</v>
      </c>
      <c r="AF142" s="109">
        <f t="shared" si="29"/>
        <v>1</v>
      </c>
      <c r="AG142" s="109">
        <f t="shared" si="29"/>
        <v>1</v>
      </c>
      <c r="AH142" s="109">
        <f t="shared" si="29"/>
        <v>1</v>
      </c>
      <c r="AI142" s="109">
        <f t="shared" si="29"/>
        <v>1</v>
      </c>
      <c r="AJ142" s="35" t="str">
        <f t="shared" si="30"/>
        <v>UNKNOWN</v>
      </c>
      <c r="AK142" s="48"/>
      <c r="AL142" s="48" t="str">
        <f t="shared" si="33"/>
        <v>3F</v>
      </c>
      <c r="AM142" s="48" t="str">
        <f t="shared" si="34"/>
        <v>00</v>
      </c>
      <c r="AN142" s="48" t="str">
        <f t="shared" si="35"/>
        <v>00</v>
      </c>
      <c r="AO142" s="48" t="str">
        <f t="shared" si="36"/>
        <v>00</v>
      </c>
      <c r="AQ142" t="str">
        <f t="shared" si="31"/>
        <v xml:space="preserve">    (U4)0x0000003FU,                                                           /* 06 UNKNOWN                                         */</v>
      </c>
    </row>
    <row r="143" spans="1:43">
      <c r="B143" s="116"/>
      <c r="C143" s="35">
        <f t="shared" si="32"/>
        <v>7</v>
      </c>
      <c r="D143" s="109">
        <f t="shared" si="29"/>
        <v>0</v>
      </c>
      <c r="E143" s="109">
        <f t="shared" si="29"/>
        <v>0</v>
      </c>
      <c r="F143" s="109">
        <f t="shared" si="29"/>
        <v>0</v>
      </c>
      <c r="G143" s="109">
        <f t="shared" si="29"/>
        <v>0</v>
      </c>
      <c r="H143" s="109">
        <f t="shared" si="29"/>
        <v>0</v>
      </c>
      <c r="I143" s="109">
        <f t="shared" si="29"/>
        <v>0</v>
      </c>
      <c r="J143" s="109">
        <f t="shared" si="29"/>
        <v>0</v>
      </c>
      <c r="K143" s="109">
        <f t="shared" si="29"/>
        <v>0</v>
      </c>
      <c r="L143" s="109">
        <f t="shared" si="29"/>
        <v>0</v>
      </c>
      <c r="M143" s="109">
        <f t="shared" si="29"/>
        <v>0</v>
      </c>
      <c r="N143" s="109">
        <f t="shared" si="29"/>
        <v>0</v>
      </c>
      <c r="O143" s="109">
        <f t="shared" si="29"/>
        <v>0</v>
      </c>
      <c r="P143" s="109">
        <f t="shared" si="29"/>
        <v>0</v>
      </c>
      <c r="Q143" s="109">
        <f t="shared" si="29"/>
        <v>0</v>
      </c>
      <c r="R143" s="109">
        <f t="shared" si="29"/>
        <v>0</v>
      </c>
      <c r="S143" s="109">
        <f t="shared" si="29"/>
        <v>0</v>
      </c>
      <c r="T143" s="109">
        <f t="shared" si="29"/>
        <v>0</v>
      </c>
      <c r="U143" s="109">
        <f t="shared" si="29"/>
        <v>0</v>
      </c>
      <c r="V143" s="109">
        <f t="shared" si="29"/>
        <v>0</v>
      </c>
      <c r="W143" s="109">
        <f t="shared" si="29"/>
        <v>0</v>
      </c>
      <c r="X143" s="109">
        <f t="shared" si="29"/>
        <v>0</v>
      </c>
      <c r="Y143" s="109">
        <f t="shared" si="29"/>
        <v>0</v>
      </c>
      <c r="Z143" s="109">
        <f t="shared" si="29"/>
        <v>0</v>
      </c>
      <c r="AA143" s="109">
        <f t="shared" si="29"/>
        <v>0</v>
      </c>
      <c r="AB143" s="109">
        <f t="shared" si="29"/>
        <v>0</v>
      </c>
      <c r="AC143" s="109">
        <f t="shared" si="29"/>
        <v>0</v>
      </c>
      <c r="AD143" s="109">
        <f t="shared" si="29"/>
        <v>1</v>
      </c>
      <c r="AE143" s="109">
        <f t="shared" si="29"/>
        <v>1</v>
      </c>
      <c r="AF143" s="109">
        <f t="shared" si="29"/>
        <v>1</v>
      </c>
      <c r="AG143" s="109">
        <f t="shared" si="29"/>
        <v>1</v>
      </c>
      <c r="AH143" s="109">
        <f t="shared" si="29"/>
        <v>1</v>
      </c>
      <c r="AI143" s="109">
        <f t="shared" ref="AI143" si="37">IF(OR(AI13=0,AI13=1),1,0)</f>
        <v>1</v>
      </c>
      <c r="AJ143" s="35" t="str">
        <f t="shared" si="30"/>
        <v>UNKNOWN</v>
      </c>
      <c r="AK143" s="48"/>
      <c r="AL143" s="48" t="str">
        <f t="shared" si="33"/>
        <v>3F</v>
      </c>
      <c r="AM143" s="48" t="str">
        <f t="shared" si="34"/>
        <v>00</v>
      </c>
      <c r="AN143" s="48" t="str">
        <f t="shared" si="35"/>
        <v>00</v>
      </c>
      <c r="AO143" s="48" t="str">
        <f t="shared" si="36"/>
        <v>00</v>
      </c>
      <c r="AQ143" t="str">
        <f t="shared" si="31"/>
        <v xml:space="preserve">    (U4)0x0000003FU,                                                           /* 07 UNKNOWN                                         */</v>
      </c>
    </row>
    <row r="144" spans="1:43">
      <c r="B144" s="116"/>
      <c r="C144" s="35">
        <f t="shared" si="32"/>
        <v>8</v>
      </c>
      <c r="D144" s="109">
        <f t="shared" ref="D144:AI151" si="38">IF(OR(D14=0,D14=1),1,0)</f>
        <v>0</v>
      </c>
      <c r="E144" s="109">
        <f t="shared" si="38"/>
        <v>0</v>
      </c>
      <c r="F144" s="109">
        <f t="shared" si="38"/>
        <v>0</v>
      </c>
      <c r="G144" s="109">
        <f t="shared" si="38"/>
        <v>0</v>
      </c>
      <c r="H144" s="109">
        <f t="shared" si="38"/>
        <v>0</v>
      </c>
      <c r="I144" s="109">
        <f t="shared" si="38"/>
        <v>0</v>
      </c>
      <c r="J144" s="109">
        <f t="shared" si="38"/>
        <v>0</v>
      </c>
      <c r="K144" s="109">
        <f t="shared" si="38"/>
        <v>0</v>
      </c>
      <c r="L144" s="109">
        <f t="shared" si="38"/>
        <v>0</v>
      </c>
      <c r="M144" s="109">
        <f t="shared" si="38"/>
        <v>0</v>
      </c>
      <c r="N144" s="109">
        <f t="shared" si="38"/>
        <v>0</v>
      </c>
      <c r="O144" s="109">
        <f t="shared" si="38"/>
        <v>0</v>
      </c>
      <c r="P144" s="109">
        <f t="shared" si="38"/>
        <v>0</v>
      </c>
      <c r="Q144" s="109">
        <f t="shared" si="38"/>
        <v>0</v>
      </c>
      <c r="R144" s="109">
        <f t="shared" si="38"/>
        <v>0</v>
      </c>
      <c r="S144" s="109">
        <f t="shared" si="38"/>
        <v>0</v>
      </c>
      <c r="T144" s="109">
        <f t="shared" si="38"/>
        <v>0</v>
      </c>
      <c r="U144" s="109">
        <f t="shared" si="38"/>
        <v>0</v>
      </c>
      <c r="V144" s="109">
        <f t="shared" si="38"/>
        <v>0</v>
      </c>
      <c r="W144" s="109">
        <f t="shared" si="38"/>
        <v>0</v>
      </c>
      <c r="X144" s="109">
        <f t="shared" si="38"/>
        <v>0</v>
      </c>
      <c r="Y144" s="109">
        <f t="shared" si="38"/>
        <v>0</v>
      </c>
      <c r="Z144" s="109">
        <f t="shared" si="38"/>
        <v>0</v>
      </c>
      <c r="AA144" s="109">
        <f t="shared" si="38"/>
        <v>0</v>
      </c>
      <c r="AB144" s="109">
        <f t="shared" si="38"/>
        <v>0</v>
      </c>
      <c r="AC144" s="109">
        <f t="shared" si="38"/>
        <v>0</v>
      </c>
      <c r="AD144" s="109">
        <f t="shared" si="38"/>
        <v>1</v>
      </c>
      <c r="AE144" s="109">
        <f t="shared" si="38"/>
        <v>1</v>
      </c>
      <c r="AF144" s="109">
        <f t="shared" si="38"/>
        <v>1</v>
      </c>
      <c r="AG144" s="109">
        <f t="shared" si="38"/>
        <v>1</v>
      </c>
      <c r="AH144" s="109">
        <f t="shared" si="38"/>
        <v>1</v>
      </c>
      <c r="AI144" s="109">
        <f t="shared" si="38"/>
        <v>1</v>
      </c>
      <c r="AJ144" s="35" t="str">
        <f t="shared" si="30"/>
        <v>UNKNOWN</v>
      </c>
      <c r="AK144" s="48"/>
      <c r="AL144" s="48" t="str">
        <f t="shared" si="33"/>
        <v>3F</v>
      </c>
      <c r="AM144" s="48" t="str">
        <f t="shared" si="34"/>
        <v>00</v>
      </c>
      <c r="AN144" s="48" t="str">
        <f t="shared" si="35"/>
        <v>00</v>
      </c>
      <c r="AO144" s="48" t="str">
        <f t="shared" si="36"/>
        <v>00</v>
      </c>
      <c r="AQ144" t="str">
        <f t="shared" si="31"/>
        <v xml:space="preserve">    (U4)0x0000003FU,                                                           /* 08 UNKNOWN                                         */</v>
      </c>
    </row>
    <row r="145" spans="2:43">
      <c r="B145" s="116"/>
      <c r="C145" s="35">
        <f t="shared" si="32"/>
        <v>9</v>
      </c>
      <c r="D145" s="109">
        <f t="shared" si="38"/>
        <v>0</v>
      </c>
      <c r="E145" s="109">
        <f t="shared" si="38"/>
        <v>0</v>
      </c>
      <c r="F145" s="109">
        <f t="shared" si="38"/>
        <v>0</v>
      </c>
      <c r="G145" s="109">
        <f t="shared" si="38"/>
        <v>0</v>
      </c>
      <c r="H145" s="109">
        <f t="shared" si="38"/>
        <v>0</v>
      </c>
      <c r="I145" s="109">
        <f t="shared" si="38"/>
        <v>0</v>
      </c>
      <c r="J145" s="109">
        <f t="shared" si="38"/>
        <v>0</v>
      </c>
      <c r="K145" s="109">
        <f t="shared" si="38"/>
        <v>0</v>
      </c>
      <c r="L145" s="109">
        <f t="shared" si="38"/>
        <v>0</v>
      </c>
      <c r="M145" s="109">
        <f t="shared" si="38"/>
        <v>0</v>
      </c>
      <c r="N145" s="109">
        <f t="shared" si="38"/>
        <v>0</v>
      </c>
      <c r="O145" s="109">
        <f t="shared" si="38"/>
        <v>0</v>
      </c>
      <c r="P145" s="109">
        <f t="shared" si="38"/>
        <v>0</v>
      </c>
      <c r="Q145" s="109">
        <f t="shared" si="38"/>
        <v>0</v>
      </c>
      <c r="R145" s="109">
        <f t="shared" si="38"/>
        <v>0</v>
      </c>
      <c r="S145" s="109">
        <f t="shared" si="38"/>
        <v>0</v>
      </c>
      <c r="T145" s="109">
        <f t="shared" si="38"/>
        <v>0</v>
      </c>
      <c r="U145" s="109">
        <f t="shared" si="38"/>
        <v>0</v>
      </c>
      <c r="V145" s="109">
        <f t="shared" si="38"/>
        <v>0</v>
      </c>
      <c r="W145" s="109">
        <f t="shared" si="38"/>
        <v>0</v>
      </c>
      <c r="X145" s="109">
        <f t="shared" si="38"/>
        <v>0</v>
      </c>
      <c r="Y145" s="109">
        <f t="shared" si="38"/>
        <v>0</v>
      </c>
      <c r="Z145" s="109">
        <f t="shared" si="38"/>
        <v>0</v>
      </c>
      <c r="AA145" s="109">
        <f t="shared" si="38"/>
        <v>0</v>
      </c>
      <c r="AB145" s="109">
        <f t="shared" si="38"/>
        <v>0</v>
      </c>
      <c r="AC145" s="109">
        <f t="shared" si="38"/>
        <v>0</v>
      </c>
      <c r="AD145" s="109">
        <f t="shared" si="38"/>
        <v>1</v>
      </c>
      <c r="AE145" s="109">
        <f t="shared" si="38"/>
        <v>1</v>
      </c>
      <c r="AF145" s="109">
        <f t="shared" si="38"/>
        <v>1</v>
      </c>
      <c r="AG145" s="109">
        <f t="shared" si="38"/>
        <v>1</v>
      </c>
      <c r="AH145" s="109">
        <f t="shared" si="38"/>
        <v>1</v>
      </c>
      <c r="AI145" s="109">
        <f t="shared" si="38"/>
        <v>1</v>
      </c>
      <c r="AJ145" s="35" t="str">
        <f t="shared" si="30"/>
        <v>UNKNOWN</v>
      </c>
      <c r="AK145" s="48"/>
      <c r="AL145" s="48" t="str">
        <f t="shared" si="33"/>
        <v>3F</v>
      </c>
      <c r="AM145" s="48" t="str">
        <f t="shared" si="34"/>
        <v>00</v>
      </c>
      <c r="AN145" s="48" t="str">
        <f t="shared" si="35"/>
        <v>00</v>
      </c>
      <c r="AO145" s="48" t="str">
        <f t="shared" si="36"/>
        <v>00</v>
      </c>
      <c r="AQ145" t="str">
        <f t="shared" si="31"/>
        <v xml:space="preserve">    (U4)0x0000003FU,                                                           /* 09 UNKNOWN                                         */</v>
      </c>
    </row>
    <row r="146" spans="2:43">
      <c r="B146" s="116"/>
      <c r="C146" s="35">
        <f t="shared" si="32"/>
        <v>10</v>
      </c>
      <c r="D146" s="109">
        <f t="shared" si="38"/>
        <v>0</v>
      </c>
      <c r="E146" s="109">
        <f t="shared" si="38"/>
        <v>0</v>
      </c>
      <c r="F146" s="109">
        <f t="shared" si="38"/>
        <v>0</v>
      </c>
      <c r="G146" s="109">
        <f t="shared" si="38"/>
        <v>0</v>
      </c>
      <c r="H146" s="109">
        <f t="shared" si="38"/>
        <v>0</v>
      </c>
      <c r="I146" s="109">
        <f t="shared" si="38"/>
        <v>0</v>
      </c>
      <c r="J146" s="109">
        <f t="shared" si="38"/>
        <v>0</v>
      </c>
      <c r="K146" s="109">
        <f t="shared" si="38"/>
        <v>0</v>
      </c>
      <c r="L146" s="109">
        <f t="shared" si="38"/>
        <v>0</v>
      </c>
      <c r="M146" s="109">
        <f t="shared" si="38"/>
        <v>0</v>
      </c>
      <c r="N146" s="109">
        <f t="shared" si="38"/>
        <v>0</v>
      </c>
      <c r="O146" s="109">
        <f t="shared" si="38"/>
        <v>0</v>
      </c>
      <c r="P146" s="109">
        <f t="shared" si="38"/>
        <v>0</v>
      </c>
      <c r="Q146" s="109">
        <f t="shared" si="38"/>
        <v>0</v>
      </c>
      <c r="R146" s="109">
        <f t="shared" si="38"/>
        <v>0</v>
      </c>
      <c r="S146" s="109">
        <f t="shared" si="38"/>
        <v>0</v>
      </c>
      <c r="T146" s="109">
        <f t="shared" si="38"/>
        <v>0</v>
      </c>
      <c r="U146" s="109">
        <f t="shared" si="38"/>
        <v>0</v>
      </c>
      <c r="V146" s="109">
        <f t="shared" si="38"/>
        <v>0</v>
      </c>
      <c r="W146" s="109">
        <f t="shared" si="38"/>
        <v>0</v>
      </c>
      <c r="X146" s="109">
        <f t="shared" si="38"/>
        <v>0</v>
      </c>
      <c r="Y146" s="109">
        <f t="shared" si="38"/>
        <v>0</v>
      </c>
      <c r="Z146" s="109">
        <f t="shared" si="38"/>
        <v>0</v>
      </c>
      <c r="AA146" s="109">
        <f t="shared" si="38"/>
        <v>0</v>
      </c>
      <c r="AB146" s="109">
        <f t="shared" si="38"/>
        <v>0</v>
      </c>
      <c r="AC146" s="109">
        <f t="shared" si="38"/>
        <v>0</v>
      </c>
      <c r="AD146" s="109">
        <f t="shared" si="38"/>
        <v>1</v>
      </c>
      <c r="AE146" s="109">
        <f t="shared" si="38"/>
        <v>1</v>
      </c>
      <c r="AF146" s="109">
        <f t="shared" si="38"/>
        <v>1</v>
      </c>
      <c r="AG146" s="109">
        <f t="shared" si="38"/>
        <v>1</v>
      </c>
      <c r="AH146" s="109">
        <f t="shared" si="38"/>
        <v>1</v>
      </c>
      <c r="AI146" s="109">
        <f t="shared" si="38"/>
        <v>1</v>
      </c>
      <c r="AJ146" s="35" t="str">
        <f t="shared" si="30"/>
        <v>ON</v>
      </c>
      <c r="AK146" s="48"/>
      <c r="AL146" s="48" t="str">
        <f t="shared" si="33"/>
        <v>3F</v>
      </c>
      <c r="AM146" s="48" t="str">
        <f t="shared" si="34"/>
        <v>00</v>
      </c>
      <c r="AN146" s="48" t="str">
        <f t="shared" si="35"/>
        <v>00</v>
      </c>
      <c r="AO146" s="48" t="str">
        <f t="shared" si="36"/>
        <v>00</v>
      </c>
      <c r="AQ146" t="str">
        <f t="shared" si="31"/>
        <v xml:space="preserve">    (U4)0x0000003FU,                                                           /* 10 ON                                              */</v>
      </c>
    </row>
    <row r="147" spans="2:43">
      <c r="B147" s="116"/>
      <c r="C147" s="35">
        <f t="shared" si="32"/>
        <v>11</v>
      </c>
      <c r="D147" s="109">
        <f t="shared" si="38"/>
        <v>0</v>
      </c>
      <c r="E147" s="109">
        <f t="shared" si="38"/>
        <v>0</v>
      </c>
      <c r="F147" s="109">
        <f t="shared" si="38"/>
        <v>0</v>
      </c>
      <c r="G147" s="109">
        <f t="shared" si="38"/>
        <v>0</v>
      </c>
      <c r="H147" s="109">
        <f t="shared" si="38"/>
        <v>0</v>
      </c>
      <c r="I147" s="109">
        <f t="shared" si="38"/>
        <v>0</v>
      </c>
      <c r="J147" s="109">
        <f t="shared" si="38"/>
        <v>0</v>
      </c>
      <c r="K147" s="109">
        <f t="shared" si="38"/>
        <v>0</v>
      </c>
      <c r="L147" s="109">
        <f t="shared" si="38"/>
        <v>0</v>
      </c>
      <c r="M147" s="109">
        <f t="shared" si="38"/>
        <v>0</v>
      </c>
      <c r="N147" s="109">
        <f t="shared" si="38"/>
        <v>0</v>
      </c>
      <c r="O147" s="109">
        <f t="shared" si="38"/>
        <v>0</v>
      </c>
      <c r="P147" s="109">
        <f t="shared" si="38"/>
        <v>0</v>
      </c>
      <c r="Q147" s="109">
        <f t="shared" si="38"/>
        <v>0</v>
      </c>
      <c r="R147" s="109">
        <f t="shared" si="38"/>
        <v>0</v>
      </c>
      <c r="S147" s="109">
        <f t="shared" si="38"/>
        <v>0</v>
      </c>
      <c r="T147" s="109">
        <f t="shared" si="38"/>
        <v>0</v>
      </c>
      <c r="U147" s="109">
        <f t="shared" si="38"/>
        <v>0</v>
      </c>
      <c r="V147" s="109">
        <f t="shared" si="38"/>
        <v>0</v>
      </c>
      <c r="W147" s="109">
        <f t="shared" si="38"/>
        <v>0</v>
      </c>
      <c r="X147" s="109">
        <f t="shared" si="38"/>
        <v>0</v>
      </c>
      <c r="Y147" s="109">
        <f t="shared" si="38"/>
        <v>0</v>
      </c>
      <c r="Z147" s="109">
        <f t="shared" si="38"/>
        <v>0</v>
      </c>
      <c r="AA147" s="109">
        <f t="shared" si="38"/>
        <v>0</v>
      </c>
      <c r="AB147" s="109">
        <f t="shared" si="38"/>
        <v>0</v>
      </c>
      <c r="AC147" s="109">
        <f t="shared" si="38"/>
        <v>0</v>
      </c>
      <c r="AD147" s="109">
        <f t="shared" si="38"/>
        <v>1</v>
      </c>
      <c r="AE147" s="109">
        <f t="shared" si="38"/>
        <v>1</v>
      </c>
      <c r="AF147" s="109">
        <f t="shared" si="38"/>
        <v>1</v>
      </c>
      <c r="AG147" s="109">
        <f t="shared" si="38"/>
        <v>1</v>
      </c>
      <c r="AH147" s="109">
        <f t="shared" si="38"/>
        <v>1</v>
      </c>
      <c r="AI147" s="109">
        <f t="shared" si="38"/>
        <v>1</v>
      </c>
      <c r="AJ147" s="35" t="str">
        <f t="shared" si="30"/>
        <v>UNKNOWN</v>
      </c>
      <c r="AK147" s="48"/>
      <c r="AL147" s="48" t="str">
        <f t="shared" si="33"/>
        <v>3F</v>
      </c>
      <c r="AM147" s="48" t="str">
        <f t="shared" si="34"/>
        <v>00</v>
      </c>
      <c r="AN147" s="48" t="str">
        <f t="shared" si="35"/>
        <v>00</v>
      </c>
      <c r="AO147" s="48" t="str">
        <f t="shared" si="36"/>
        <v>00</v>
      </c>
      <c r="AQ147" t="str">
        <f t="shared" si="31"/>
        <v xml:space="preserve">    (U4)0x0000003FU,                                                           /* 11 UNKNOWN                                         */</v>
      </c>
    </row>
    <row r="148" spans="2:43">
      <c r="B148" s="116"/>
      <c r="C148" s="35">
        <f t="shared" si="32"/>
        <v>12</v>
      </c>
      <c r="D148" s="109">
        <f t="shared" si="38"/>
        <v>0</v>
      </c>
      <c r="E148" s="109">
        <f t="shared" si="38"/>
        <v>0</v>
      </c>
      <c r="F148" s="109">
        <f t="shared" si="38"/>
        <v>0</v>
      </c>
      <c r="G148" s="109">
        <f t="shared" si="38"/>
        <v>0</v>
      </c>
      <c r="H148" s="109">
        <f t="shared" si="38"/>
        <v>0</v>
      </c>
      <c r="I148" s="109">
        <f t="shared" si="38"/>
        <v>0</v>
      </c>
      <c r="J148" s="109">
        <f t="shared" si="38"/>
        <v>0</v>
      </c>
      <c r="K148" s="109">
        <f t="shared" si="38"/>
        <v>0</v>
      </c>
      <c r="L148" s="109">
        <f t="shared" si="38"/>
        <v>0</v>
      </c>
      <c r="M148" s="109">
        <f t="shared" si="38"/>
        <v>0</v>
      </c>
      <c r="N148" s="109">
        <f t="shared" si="38"/>
        <v>0</v>
      </c>
      <c r="O148" s="109">
        <f t="shared" si="38"/>
        <v>0</v>
      </c>
      <c r="P148" s="109">
        <f t="shared" si="38"/>
        <v>0</v>
      </c>
      <c r="Q148" s="109">
        <f t="shared" si="38"/>
        <v>0</v>
      </c>
      <c r="R148" s="109">
        <f t="shared" si="38"/>
        <v>0</v>
      </c>
      <c r="S148" s="109">
        <f t="shared" si="38"/>
        <v>0</v>
      </c>
      <c r="T148" s="109">
        <f t="shared" si="38"/>
        <v>0</v>
      </c>
      <c r="U148" s="109">
        <f t="shared" si="38"/>
        <v>0</v>
      </c>
      <c r="V148" s="109">
        <f t="shared" si="38"/>
        <v>0</v>
      </c>
      <c r="W148" s="109">
        <f t="shared" si="38"/>
        <v>0</v>
      </c>
      <c r="X148" s="109">
        <f t="shared" si="38"/>
        <v>0</v>
      </c>
      <c r="Y148" s="109">
        <f t="shared" si="38"/>
        <v>0</v>
      </c>
      <c r="Z148" s="109">
        <f t="shared" si="38"/>
        <v>0</v>
      </c>
      <c r="AA148" s="109">
        <f t="shared" si="38"/>
        <v>0</v>
      </c>
      <c r="AB148" s="109">
        <f t="shared" si="38"/>
        <v>0</v>
      </c>
      <c r="AC148" s="109">
        <f t="shared" si="38"/>
        <v>0</v>
      </c>
      <c r="AD148" s="109">
        <f t="shared" si="38"/>
        <v>1</v>
      </c>
      <c r="AE148" s="109">
        <f t="shared" si="38"/>
        <v>1</v>
      </c>
      <c r="AF148" s="109">
        <f t="shared" si="38"/>
        <v>1</v>
      </c>
      <c r="AG148" s="109">
        <f t="shared" si="38"/>
        <v>1</v>
      </c>
      <c r="AH148" s="109">
        <f t="shared" si="38"/>
        <v>1</v>
      </c>
      <c r="AI148" s="109">
        <f t="shared" si="38"/>
        <v>1</v>
      </c>
      <c r="AJ148" s="35" t="str">
        <f t="shared" si="30"/>
        <v>UNKNOWN</v>
      </c>
      <c r="AK148" s="48"/>
      <c r="AL148" s="48" t="str">
        <f t="shared" si="33"/>
        <v>3F</v>
      </c>
      <c r="AM148" s="48" t="str">
        <f t="shared" si="34"/>
        <v>00</v>
      </c>
      <c r="AN148" s="48" t="str">
        <f t="shared" si="35"/>
        <v>00</v>
      </c>
      <c r="AO148" s="48" t="str">
        <f t="shared" si="36"/>
        <v>00</v>
      </c>
      <c r="AQ148" t="str">
        <f t="shared" si="31"/>
        <v xml:space="preserve">    (U4)0x0000003FU,                                                           /* 12 UNKNOWN                                         */</v>
      </c>
    </row>
    <row r="149" spans="2:43">
      <c r="B149" s="116"/>
      <c r="C149" s="35">
        <f t="shared" si="32"/>
        <v>13</v>
      </c>
      <c r="D149" s="109">
        <f t="shared" si="38"/>
        <v>0</v>
      </c>
      <c r="E149" s="109">
        <f t="shared" si="38"/>
        <v>0</v>
      </c>
      <c r="F149" s="109">
        <f t="shared" si="38"/>
        <v>0</v>
      </c>
      <c r="G149" s="109">
        <f t="shared" si="38"/>
        <v>0</v>
      </c>
      <c r="H149" s="109">
        <f t="shared" si="38"/>
        <v>0</v>
      </c>
      <c r="I149" s="109">
        <f t="shared" si="38"/>
        <v>0</v>
      </c>
      <c r="J149" s="109">
        <f t="shared" si="38"/>
        <v>0</v>
      </c>
      <c r="K149" s="109">
        <f t="shared" si="38"/>
        <v>0</v>
      </c>
      <c r="L149" s="109">
        <f t="shared" si="38"/>
        <v>0</v>
      </c>
      <c r="M149" s="109">
        <f t="shared" si="38"/>
        <v>0</v>
      </c>
      <c r="N149" s="109">
        <f t="shared" si="38"/>
        <v>0</v>
      </c>
      <c r="O149" s="109">
        <f t="shared" si="38"/>
        <v>0</v>
      </c>
      <c r="P149" s="109">
        <f t="shared" si="38"/>
        <v>0</v>
      </c>
      <c r="Q149" s="109">
        <f t="shared" si="38"/>
        <v>0</v>
      </c>
      <c r="R149" s="109">
        <f t="shared" si="38"/>
        <v>0</v>
      </c>
      <c r="S149" s="109">
        <f t="shared" si="38"/>
        <v>0</v>
      </c>
      <c r="T149" s="109">
        <f t="shared" si="38"/>
        <v>0</v>
      </c>
      <c r="U149" s="109">
        <f t="shared" si="38"/>
        <v>0</v>
      </c>
      <c r="V149" s="109">
        <f t="shared" si="38"/>
        <v>0</v>
      </c>
      <c r="W149" s="109">
        <f t="shared" si="38"/>
        <v>0</v>
      </c>
      <c r="X149" s="109">
        <f t="shared" si="38"/>
        <v>0</v>
      </c>
      <c r="Y149" s="109">
        <f t="shared" si="38"/>
        <v>0</v>
      </c>
      <c r="Z149" s="109">
        <f t="shared" si="38"/>
        <v>0</v>
      </c>
      <c r="AA149" s="109">
        <f t="shared" si="38"/>
        <v>0</v>
      </c>
      <c r="AB149" s="109">
        <f t="shared" si="38"/>
        <v>0</v>
      </c>
      <c r="AC149" s="109">
        <f t="shared" si="38"/>
        <v>0</v>
      </c>
      <c r="AD149" s="109">
        <f t="shared" si="38"/>
        <v>1</v>
      </c>
      <c r="AE149" s="109">
        <f t="shared" si="38"/>
        <v>1</v>
      </c>
      <c r="AF149" s="109">
        <f t="shared" si="38"/>
        <v>1</v>
      </c>
      <c r="AG149" s="109">
        <f t="shared" si="38"/>
        <v>1</v>
      </c>
      <c r="AH149" s="109">
        <f t="shared" si="38"/>
        <v>1</v>
      </c>
      <c r="AI149" s="109">
        <f t="shared" si="38"/>
        <v>1</v>
      </c>
      <c r="AJ149" s="35" t="str">
        <f t="shared" si="30"/>
        <v>UNKNOWN</v>
      </c>
      <c r="AK149" s="48"/>
      <c r="AL149" s="48" t="str">
        <f t="shared" si="33"/>
        <v>3F</v>
      </c>
      <c r="AM149" s="48" t="str">
        <f t="shared" si="34"/>
        <v>00</v>
      </c>
      <c r="AN149" s="48" t="str">
        <f t="shared" si="35"/>
        <v>00</v>
      </c>
      <c r="AO149" s="48" t="str">
        <f t="shared" si="36"/>
        <v>00</v>
      </c>
      <c r="AQ149" t="str">
        <f t="shared" si="31"/>
        <v xml:space="preserve">    (U4)0x0000003FU,                                                           /* 13 UNKNOWN                                         */</v>
      </c>
    </row>
    <row r="150" spans="2:43">
      <c r="B150" s="116"/>
      <c r="C150" s="35">
        <f t="shared" si="32"/>
        <v>14</v>
      </c>
      <c r="D150" s="109">
        <f t="shared" si="38"/>
        <v>0</v>
      </c>
      <c r="E150" s="109">
        <f t="shared" si="38"/>
        <v>0</v>
      </c>
      <c r="F150" s="109">
        <f t="shared" si="38"/>
        <v>0</v>
      </c>
      <c r="G150" s="109">
        <f t="shared" si="38"/>
        <v>0</v>
      </c>
      <c r="H150" s="109">
        <f t="shared" si="38"/>
        <v>0</v>
      </c>
      <c r="I150" s="109">
        <f t="shared" si="38"/>
        <v>0</v>
      </c>
      <c r="J150" s="109">
        <f t="shared" si="38"/>
        <v>0</v>
      </c>
      <c r="K150" s="109">
        <f t="shared" si="38"/>
        <v>0</v>
      </c>
      <c r="L150" s="109">
        <f t="shared" si="38"/>
        <v>0</v>
      </c>
      <c r="M150" s="109">
        <f t="shared" si="38"/>
        <v>0</v>
      </c>
      <c r="N150" s="109">
        <f t="shared" si="38"/>
        <v>0</v>
      </c>
      <c r="O150" s="109">
        <f t="shared" si="38"/>
        <v>0</v>
      </c>
      <c r="P150" s="109">
        <f t="shared" si="38"/>
        <v>0</v>
      </c>
      <c r="Q150" s="109">
        <f t="shared" si="38"/>
        <v>0</v>
      </c>
      <c r="R150" s="109">
        <f t="shared" si="38"/>
        <v>0</v>
      </c>
      <c r="S150" s="109">
        <f t="shared" si="38"/>
        <v>0</v>
      </c>
      <c r="T150" s="109">
        <f t="shared" si="38"/>
        <v>0</v>
      </c>
      <c r="U150" s="109">
        <f t="shared" si="38"/>
        <v>0</v>
      </c>
      <c r="V150" s="109">
        <f t="shared" si="38"/>
        <v>0</v>
      </c>
      <c r="W150" s="109">
        <f t="shared" si="38"/>
        <v>0</v>
      </c>
      <c r="X150" s="109">
        <f t="shared" si="38"/>
        <v>0</v>
      </c>
      <c r="Y150" s="109">
        <f t="shared" si="38"/>
        <v>0</v>
      </c>
      <c r="Z150" s="109">
        <f t="shared" si="38"/>
        <v>0</v>
      </c>
      <c r="AA150" s="109">
        <f t="shared" si="38"/>
        <v>0</v>
      </c>
      <c r="AB150" s="109">
        <f t="shared" si="38"/>
        <v>0</v>
      </c>
      <c r="AC150" s="109">
        <f t="shared" si="38"/>
        <v>0</v>
      </c>
      <c r="AD150" s="109">
        <f t="shared" si="38"/>
        <v>1</v>
      </c>
      <c r="AE150" s="109">
        <f t="shared" si="38"/>
        <v>1</v>
      </c>
      <c r="AF150" s="109">
        <f t="shared" si="38"/>
        <v>1</v>
      </c>
      <c r="AG150" s="109">
        <f t="shared" si="38"/>
        <v>1</v>
      </c>
      <c r="AH150" s="109">
        <f t="shared" si="38"/>
        <v>1</v>
      </c>
      <c r="AI150" s="109">
        <f t="shared" si="38"/>
        <v>1</v>
      </c>
      <c r="AJ150" s="35" t="str">
        <f t="shared" si="30"/>
        <v>ON</v>
      </c>
      <c r="AK150" s="48"/>
      <c r="AL150" s="48" t="str">
        <f t="shared" si="33"/>
        <v>3F</v>
      </c>
      <c r="AM150" s="48" t="str">
        <f t="shared" si="34"/>
        <v>00</v>
      </c>
      <c r="AN150" s="48" t="str">
        <f t="shared" si="35"/>
        <v>00</v>
      </c>
      <c r="AO150" s="48" t="str">
        <f t="shared" si="36"/>
        <v>00</v>
      </c>
      <c r="AQ150" t="str">
        <f t="shared" si="31"/>
        <v xml:space="preserve">    (U4)0x0000003FU,                                                           /* 14 ON                                              */</v>
      </c>
    </row>
    <row r="151" spans="2:43">
      <c r="B151" s="116"/>
      <c r="C151" s="35">
        <f t="shared" si="32"/>
        <v>15</v>
      </c>
      <c r="D151" s="109">
        <f t="shared" si="38"/>
        <v>0</v>
      </c>
      <c r="E151" s="109">
        <f t="shared" si="38"/>
        <v>0</v>
      </c>
      <c r="F151" s="109">
        <f t="shared" si="38"/>
        <v>0</v>
      </c>
      <c r="G151" s="109">
        <f t="shared" si="38"/>
        <v>0</v>
      </c>
      <c r="H151" s="109">
        <f t="shared" si="38"/>
        <v>0</v>
      </c>
      <c r="I151" s="109">
        <f t="shared" si="38"/>
        <v>0</v>
      </c>
      <c r="J151" s="109">
        <f t="shared" si="38"/>
        <v>0</v>
      </c>
      <c r="K151" s="109">
        <f t="shared" si="38"/>
        <v>0</v>
      </c>
      <c r="L151" s="109">
        <f t="shared" si="38"/>
        <v>0</v>
      </c>
      <c r="M151" s="109">
        <f t="shared" si="38"/>
        <v>0</v>
      </c>
      <c r="N151" s="109">
        <f t="shared" si="38"/>
        <v>0</v>
      </c>
      <c r="O151" s="109">
        <f t="shared" si="38"/>
        <v>0</v>
      </c>
      <c r="P151" s="109">
        <f t="shared" si="38"/>
        <v>0</v>
      </c>
      <c r="Q151" s="109">
        <f t="shared" si="38"/>
        <v>0</v>
      </c>
      <c r="R151" s="109">
        <f t="shared" si="38"/>
        <v>0</v>
      </c>
      <c r="S151" s="109">
        <f t="shared" si="38"/>
        <v>0</v>
      </c>
      <c r="T151" s="109">
        <f t="shared" si="38"/>
        <v>0</v>
      </c>
      <c r="U151" s="109">
        <f t="shared" si="38"/>
        <v>0</v>
      </c>
      <c r="V151" s="109">
        <f t="shared" si="38"/>
        <v>0</v>
      </c>
      <c r="W151" s="109">
        <f t="shared" si="38"/>
        <v>0</v>
      </c>
      <c r="X151" s="109">
        <f t="shared" si="38"/>
        <v>0</v>
      </c>
      <c r="Y151" s="109">
        <f t="shared" si="38"/>
        <v>0</v>
      </c>
      <c r="Z151" s="109">
        <f t="shared" si="38"/>
        <v>0</v>
      </c>
      <c r="AA151" s="109">
        <f t="shared" si="38"/>
        <v>0</v>
      </c>
      <c r="AB151" s="109">
        <f t="shared" si="38"/>
        <v>0</v>
      </c>
      <c r="AC151" s="109">
        <f t="shared" si="38"/>
        <v>0</v>
      </c>
      <c r="AD151" s="109">
        <f t="shared" si="38"/>
        <v>1</v>
      </c>
      <c r="AE151" s="109">
        <f t="shared" si="38"/>
        <v>1</v>
      </c>
      <c r="AF151" s="109">
        <f t="shared" si="38"/>
        <v>1</v>
      </c>
      <c r="AG151" s="109">
        <f t="shared" si="38"/>
        <v>1</v>
      </c>
      <c r="AH151" s="109">
        <f t="shared" si="38"/>
        <v>1</v>
      </c>
      <c r="AI151" s="109">
        <f t="shared" ref="AI151" si="39">IF(OR(AI21=0,AI21=1),1,0)</f>
        <v>1</v>
      </c>
      <c r="AJ151" s="35" t="str">
        <f t="shared" si="30"/>
        <v>ON</v>
      </c>
      <c r="AK151" s="48"/>
      <c r="AL151" s="48" t="str">
        <f t="shared" si="33"/>
        <v>3F</v>
      </c>
      <c r="AM151" s="48" t="str">
        <f t="shared" si="34"/>
        <v>00</v>
      </c>
      <c r="AN151" s="48" t="str">
        <f t="shared" si="35"/>
        <v>00</v>
      </c>
      <c r="AO151" s="48" t="str">
        <f t="shared" si="36"/>
        <v>00</v>
      </c>
      <c r="AQ151" t="str">
        <f t="shared" si="31"/>
        <v xml:space="preserve">    (U4)0x0000003FU,                                                           /* 15 ON                                              */</v>
      </c>
    </row>
    <row r="152" spans="2:43">
      <c r="B152" s="116"/>
      <c r="C152" s="35">
        <f t="shared" si="32"/>
        <v>16</v>
      </c>
      <c r="D152" s="109">
        <f t="shared" ref="D152:AI159" si="40">IF(OR(D22=0,D22=1),1,0)</f>
        <v>0</v>
      </c>
      <c r="E152" s="109">
        <f t="shared" si="40"/>
        <v>0</v>
      </c>
      <c r="F152" s="109">
        <f t="shared" si="40"/>
        <v>0</v>
      </c>
      <c r="G152" s="109">
        <f t="shared" si="40"/>
        <v>0</v>
      </c>
      <c r="H152" s="109">
        <f t="shared" si="40"/>
        <v>0</v>
      </c>
      <c r="I152" s="109">
        <f t="shared" si="40"/>
        <v>0</v>
      </c>
      <c r="J152" s="109">
        <f t="shared" si="40"/>
        <v>0</v>
      </c>
      <c r="K152" s="109">
        <f t="shared" si="40"/>
        <v>0</v>
      </c>
      <c r="L152" s="109">
        <f t="shared" si="40"/>
        <v>0</v>
      </c>
      <c r="M152" s="109">
        <f t="shared" si="40"/>
        <v>0</v>
      </c>
      <c r="N152" s="109">
        <f t="shared" si="40"/>
        <v>0</v>
      </c>
      <c r="O152" s="109">
        <f t="shared" si="40"/>
        <v>0</v>
      </c>
      <c r="P152" s="109">
        <f t="shared" si="40"/>
        <v>0</v>
      </c>
      <c r="Q152" s="109">
        <f t="shared" si="40"/>
        <v>0</v>
      </c>
      <c r="R152" s="109">
        <f t="shared" si="40"/>
        <v>0</v>
      </c>
      <c r="S152" s="109">
        <f t="shared" si="40"/>
        <v>0</v>
      </c>
      <c r="T152" s="109">
        <f t="shared" si="40"/>
        <v>0</v>
      </c>
      <c r="U152" s="109">
        <f t="shared" si="40"/>
        <v>0</v>
      </c>
      <c r="V152" s="109">
        <f t="shared" si="40"/>
        <v>0</v>
      </c>
      <c r="W152" s="109">
        <f t="shared" si="40"/>
        <v>0</v>
      </c>
      <c r="X152" s="109">
        <f t="shared" si="40"/>
        <v>0</v>
      </c>
      <c r="Y152" s="109">
        <f t="shared" si="40"/>
        <v>0</v>
      </c>
      <c r="Z152" s="109">
        <f t="shared" si="40"/>
        <v>0</v>
      </c>
      <c r="AA152" s="109">
        <f t="shared" si="40"/>
        <v>0</v>
      </c>
      <c r="AB152" s="109">
        <f t="shared" si="40"/>
        <v>0</v>
      </c>
      <c r="AC152" s="109">
        <f t="shared" si="40"/>
        <v>0</v>
      </c>
      <c r="AD152" s="109">
        <f t="shared" si="40"/>
        <v>1</v>
      </c>
      <c r="AE152" s="109">
        <f t="shared" si="40"/>
        <v>1</v>
      </c>
      <c r="AF152" s="109">
        <f t="shared" si="40"/>
        <v>1</v>
      </c>
      <c r="AG152" s="109">
        <f t="shared" si="40"/>
        <v>1</v>
      </c>
      <c r="AH152" s="109">
        <f t="shared" si="40"/>
        <v>1</v>
      </c>
      <c r="AI152" s="109">
        <f t="shared" si="40"/>
        <v>1</v>
      </c>
      <c r="AJ152" s="35" t="str">
        <f t="shared" si="30"/>
        <v>UNKNOWN</v>
      </c>
      <c r="AK152" s="48"/>
      <c r="AL152" s="48" t="str">
        <f t="shared" si="33"/>
        <v>3F</v>
      </c>
      <c r="AM152" s="48" t="str">
        <f t="shared" si="34"/>
        <v>00</v>
      </c>
      <c r="AN152" s="48" t="str">
        <f t="shared" si="35"/>
        <v>00</v>
      </c>
      <c r="AO152" s="48" t="str">
        <f t="shared" si="36"/>
        <v>00</v>
      </c>
      <c r="AQ152" t="str">
        <f t="shared" si="31"/>
        <v xml:space="preserve">    (U4)0x0000003FU,                                                           /* 16 UNKNOWN                                         */</v>
      </c>
    </row>
    <row r="153" spans="2:43">
      <c r="B153" s="116"/>
      <c r="C153" s="35">
        <f t="shared" si="32"/>
        <v>17</v>
      </c>
      <c r="D153" s="109">
        <f t="shared" si="40"/>
        <v>0</v>
      </c>
      <c r="E153" s="109">
        <f t="shared" si="40"/>
        <v>0</v>
      </c>
      <c r="F153" s="109">
        <f t="shared" si="40"/>
        <v>0</v>
      </c>
      <c r="G153" s="109">
        <f t="shared" si="40"/>
        <v>0</v>
      </c>
      <c r="H153" s="109">
        <f t="shared" si="40"/>
        <v>0</v>
      </c>
      <c r="I153" s="109">
        <f t="shared" si="40"/>
        <v>0</v>
      </c>
      <c r="J153" s="109">
        <f t="shared" si="40"/>
        <v>0</v>
      </c>
      <c r="K153" s="109">
        <f t="shared" si="40"/>
        <v>0</v>
      </c>
      <c r="L153" s="109">
        <f t="shared" si="40"/>
        <v>0</v>
      </c>
      <c r="M153" s="109">
        <f t="shared" si="40"/>
        <v>0</v>
      </c>
      <c r="N153" s="109">
        <f t="shared" si="40"/>
        <v>0</v>
      </c>
      <c r="O153" s="109">
        <f t="shared" si="40"/>
        <v>0</v>
      </c>
      <c r="P153" s="109">
        <f t="shared" si="40"/>
        <v>0</v>
      </c>
      <c r="Q153" s="109">
        <f t="shared" si="40"/>
        <v>0</v>
      </c>
      <c r="R153" s="109">
        <f t="shared" si="40"/>
        <v>0</v>
      </c>
      <c r="S153" s="109">
        <f t="shared" si="40"/>
        <v>0</v>
      </c>
      <c r="T153" s="109">
        <f t="shared" si="40"/>
        <v>0</v>
      </c>
      <c r="U153" s="109">
        <f t="shared" si="40"/>
        <v>0</v>
      </c>
      <c r="V153" s="109">
        <f t="shared" si="40"/>
        <v>0</v>
      </c>
      <c r="W153" s="109">
        <f t="shared" si="40"/>
        <v>0</v>
      </c>
      <c r="X153" s="109">
        <f t="shared" si="40"/>
        <v>0</v>
      </c>
      <c r="Y153" s="109">
        <f t="shared" si="40"/>
        <v>0</v>
      </c>
      <c r="Z153" s="109">
        <f t="shared" si="40"/>
        <v>0</v>
      </c>
      <c r="AA153" s="109">
        <f t="shared" si="40"/>
        <v>0</v>
      </c>
      <c r="AB153" s="109">
        <f t="shared" si="40"/>
        <v>0</v>
      </c>
      <c r="AC153" s="109">
        <f t="shared" si="40"/>
        <v>0</v>
      </c>
      <c r="AD153" s="109">
        <f t="shared" si="40"/>
        <v>1</v>
      </c>
      <c r="AE153" s="109">
        <f t="shared" si="40"/>
        <v>1</v>
      </c>
      <c r="AF153" s="109">
        <f t="shared" si="40"/>
        <v>1</v>
      </c>
      <c r="AG153" s="109">
        <f t="shared" si="40"/>
        <v>1</v>
      </c>
      <c r="AH153" s="109">
        <f t="shared" si="40"/>
        <v>1</v>
      </c>
      <c r="AI153" s="109">
        <f t="shared" si="40"/>
        <v>1</v>
      </c>
      <c r="AJ153" s="35" t="str">
        <f t="shared" si="30"/>
        <v>UNKNOWN</v>
      </c>
      <c r="AK153" s="48"/>
      <c r="AL153" s="48" t="str">
        <f t="shared" si="33"/>
        <v>3F</v>
      </c>
      <c r="AM153" s="48" t="str">
        <f t="shared" si="34"/>
        <v>00</v>
      </c>
      <c r="AN153" s="48" t="str">
        <f t="shared" si="35"/>
        <v>00</v>
      </c>
      <c r="AO153" s="48" t="str">
        <f t="shared" si="36"/>
        <v>00</v>
      </c>
      <c r="AQ153" t="str">
        <f t="shared" si="31"/>
        <v xml:space="preserve">    (U4)0x0000003FU,                                                           /* 17 UNKNOWN                                         */</v>
      </c>
    </row>
    <row r="154" spans="2:43">
      <c r="B154" s="116"/>
      <c r="C154" s="35">
        <f t="shared" si="32"/>
        <v>18</v>
      </c>
      <c r="D154" s="109">
        <f t="shared" si="40"/>
        <v>0</v>
      </c>
      <c r="E154" s="109">
        <f t="shared" si="40"/>
        <v>0</v>
      </c>
      <c r="F154" s="109">
        <f t="shared" si="40"/>
        <v>0</v>
      </c>
      <c r="G154" s="109">
        <f t="shared" si="40"/>
        <v>0</v>
      </c>
      <c r="H154" s="109">
        <f t="shared" si="40"/>
        <v>0</v>
      </c>
      <c r="I154" s="109">
        <f t="shared" si="40"/>
        <v>0</v>
      </c>
      <c r="J154" s="109">
        <f t="shared" si="40"/>
        <v>0</v>
      </c>
      <c r="K154" s="109">
        <f t="shared" si="40"/>
        <v>0</v>
      </c>
      <c r="L154" s="109">
        <f t="shared" si="40"/>
        <v>0</v>
      </c>
      <c r="M154" s="109">
        <f t="shared" si="40"/>
        <v>0</v>
      </c>
      <c r="N154" s="109">
        <f t="shared" si="40"/>
        <v>0</v>
      </c>
      <c r="O154" s="109">
        <f t="shared" si="40"/>
        <v>0</v>
      </c>
      <c r="P154" s="109">
        <f t="shared" si="40"/>
        <v>0</v>
      </c>
      <c r="Q154" s="109">
        <f t="shared" si="40"/>
        <v>0</v>
      </c>
      <c r="R154" s="109">
        <f t="shared" si="40"/>
        <v>0</v>
      </c>
      <c r="S154" s="109">
        <f t="shared" si="40"/>
        <v>0</v>
      </c>
      <c r="T154" s="109">
        <f t="shared" si="40"/>
        <v>0</v>
      </c>
      <c r="U154" s="109">
        <f t="shared" si="40"/>
        <v>0</v>
      </c>
      <c r="V154" s="109">
        <f t="shared" si="40"/>
        <v>0</v>
      </c>
      <c r="W154" s="109">
        <f t="shared" si="40"/>
        <v>0</v>
      </c>
      <c r="X154" s="109">
        <f t="shared" si="40"/>
        <v>0</v>
      </c>
      <c r="Y154" s="109">
        <f t="shared" si="40"/>
        <v>0</v>
      </c>
      <c r="Z154" s="109">
        <f t="shared" si="40"/>
        <v>0</v>
      </c>
      <c r="AA154" s="109">
        <f t="shared" si="40"/>
        <v>0</v>
      </c>
      <c r="AB154" s="109">
        <f t="shared" si="40"/>
        <v>0</v>
      </c>
      <c r="AC154" s="109">
        <f t="shared" si="40"/>
        <v>0</v>
      </c>
      <c r="AD154" s="109">
        <f t="shared" si="40"/>
        <v>1</v>
      </c>
      <c r="AE154" s="109">
        <f t="shared" si="40"/>
        <v>1</v>
      </c>
      <c r="AF154" s="109">
        <f t="shared" si="40"/>
        <v>1</v>
      </c>
      <c r="AG154" s="109">
        <f t="shared" si="40"/>
        <v>1</v>
      </c>
      <c r="AH154" s="109">
        <f t="shared" si="40"/>
        <v>1</v>
      </c>
      <c r="AI154" s="109">
        <f t="shared" si="40"/>
        <v>1</v>
      </c>
      <c r="AJ154" s="35" t="str">
        <f t="shared" si="30"/>
        <v>UNKNOWN</v>
      </c>
      <c r="AK154" s="48"/>
      <c r="AL154" s="48" t="str">
        <f t="shared" si="33"/>
        <v>3F</v>
      </c>
      <c r="AM154" s="48" t="str">
        <f t="shared" si="34"/>
        <v>00</v>
      </c>
      <c r="AN154" s="48" t="str">
        <f t="shared" si="35"/>
        <v>00</v>
      </c>
      <c r="AO154" s="48" t="str">
        <f t="shared" si="36"/>
        <v>00</v>
      </c>
      <c r="AQ154" t="str">
        <f t="shared" si="31"/>
        <v xml:space="preserve">    (U4)0x0000003FU,                                                           /* 18 UNKNOWN                                         */</v>
      </c>
    </row>
    <row r="155" spans="2:43">
      <c r="B155" s="116"/>
      <c r="C155" s="35">
        <f t="shared" si="32"/>
        <v>19</v>
      </c>
      <c r="D155" s="109">
        <f t="shared" si="40"/>
        <v>0</v>
      </c>
      <c r="E155" s="109">
        <f t="shared" si="40"/>
        <v>0</v>
      </c>
      <c r="F155" s="109">
        <f t="shared" si="40"/>
        <v>0</v>
      </c>
      <c r="G155" s="109">
        <f t="shared" si="40"/>
        <v>0</v>
      </c>
      <c r="H155" s="109">
        <f t="shared" si="40"/>
        <v>0</v>
      </c>
      <c r="I155" s="109">
        <f t="shared" si="40"/>
        <v>0</v>
      </c>
      <c r="J155" s="109">
        <f t="shared" si="40"/>
        <v>0</v>
      </c>
      <c r="K155" s="109">
        <f t="shared" si="40"/>
        <v>0</v>
      </c>
      <c r="L155" s="109">
        <f t="shared" si="40"/>
        <v>0</v>
      </c>
      <c r="M155" s="109">
        <f t="shared" si="40"/>
        <v>0</v>
      </c>
      <c r="N155" s="109">
        <f t="shared" si="40"/>
        <v>0</v>
      </c>
      <c r="O155" s="109">
        <f t="shared" si="40"/>
        <v>0</v>
      </c>
      <c r="P155" s="109">
        <f t="shared" si="40"/>
        <v>0</v>
      </c>
      <c r="Q155" s="109">
        <f t="shared" si="40"/>
        <v>0</v>
      </c>
      <c r="R155" s="109">
        <f t="shared" si="40"/>
        <v>0</v>
      </c>
      <c r="S155" s="109">
        <f t="shared" si="40"/>
        <v>0</v>
      </c>
      <c r="T155" s="109">
        <f t="shared" si="40"/>
        <v>0</v>
      </c>
      <c r="U155" s="109">
        <f t="shared" si="40"/>
        <v>0</v>
      </c>
      <c r="V155" s="109">
        <f t="shared" si="40"/>
        <v>0</v>
      </c>
      <c r="W155" s="109">
        <f t="shared" si="40"/>
        <v>0</v>
      </c>
      <c r="X155" s="109">
        <f t="shared" si="40"/>
        <v>0</v>
      </c>
      <c r="Y155" s="109">
        <f t="shared" si="40"/>
        <v>0</v>
      </c>
      <c r="Z155" s="109">
        <f t="shared" si="40"/>
        <v>0</v>
      </c>
      <c r="AA155" s="109">
        <f t="shared" si="40"/>
        <v>0</v>
      </c>
      <c r="AB155" s="109">
        <f t="shared" si="40"/>
        <v>0</v>
      </c>
      <c r="AC155" s="109">
        <f t="shared" si="40"/>
        <v>0</v>
      </c>
      <c r="AD155" s="109">
        <f t="shared" si="40"/>
        <v>1</v>
      </c>
      <c r="AE155" s="109">
        <f t="shared" si="40"/>
        <v>1</v>
      </c>
      <c r="AF155" s="109">
        <f t="shared" si="40"/>
        <v>1</v>
      </c>
      <c r="AG155" s="109">
        <f t="shared" si="40"/>
        <v>1</v>
      </c>
      <c r="AH155" s="109">
        <f t="shared" si="40"/>
        <v>1</v>
      </c>
      <c r="AI155" s="109">
        <f t="shared" si="40"/>
        <v>1</v>
      </c>
      <c r="AJ155" s="35" t="str">
        <f t="shared" si="30"/>
        <v>UNKNOWN</v>
      </c>
      <c r="AK155" s="48"/>
      <c r="AL155" s="48" t="str">
        <f t="shared" si="33"/>
        <v>3F</v>
      </c>
      <c r="AM155" s="48" t="str">
        <f t="shared" si="34"/>
        <v>00</v>
      </c>
      <c r="AN155" s="48" t="str">
        <f t="shared" si="35"/>
        <v>00</v>
      </c>
      <c r="AO155" s="48" t="str">
        <f t="shared" si="36"/>
        <v>00</v>
      </c>
      <c r="AQ155" t="str">
        <f t="shared" si="31"/>
        <v xml:space="preserve">    (U4)0x0000003FU,                                                           /* 19 UNKNOWN                                         */</v>
      </c>
    </row>
    <row r="156" spans="2:43">
      <c r="B156" s="116"/>
      <c r="C156" s="35">
        <f t="shared" si="32"/>
        <v>20</v>
      </c>
      <c r="D156" s="109">
        <f t="shared" si="40"/>
        <v>0</v>
      </c>
      <c r="E156" s="109">
        <f t="shared" si="40"/>
        <v>0</v>
      </c>
      <c r="F156" s="109">
        <f t="shared" si="40"/>
        <v>0</v>
      </c>
      <c r="G156" s="109">
        <f t="shared" si="40"/>
        <v>0</v>
      </c>
      <c r="H156" s="109">
        <f t="shared" si="40"/>
        <v>0</v>
      </c>
      <c r="I156" s="109">
        <f t="shared" si="40"/>
        <v>0</v>
      </c>
      <c r="J156" s="109">
        <f t="shared" si="40"/>
        <v>0</v>
      </c>
      <c r="K156" s="109">
        <f t="shared" si="40"/>
        <v>0</v>
      </c>
      <c r="L156" s="109">
        <f t="shared" si="40"/>
        <v>0</v>
      </c>
      <c r="M156" s="109">
        <f t="shared" si="40"/>
        <v>0</v>
      </c>
      <c r="N156" s="109">
        <f t="shared" si="40"/>
        <v>0</v>
      </c>
      <c r="O156" s="109">
        <f t="shared" si="40"/>
        <v>0</v>
      </c>
      <c r="P156" s="109">
        <f t="shared" si="40"/>
        <v>0</v>
      </c>
      <c r="Q156" s="109">
        <f t="shared" si="40"/>
        <v>0</v>
      </c>
      <c r="R156" s="109">
        <f t="shared" si="40"/>
        <v>0</v>
      </c>
      <c r="S156" s="109">
        <f t="shared" si="40"/>
        <v>0</v>
      </c>
      <c r="T156" s="109">
        <f t="shared" si="40"/>
        <v>0</v>
      </c>
      <c r="U156" s="109">
        <f t="shared" si="40"/>
        <v>0</v>
      </c>
      <c r="V156" s="109">
        <f t="shared" si="40"/>
        <v>0</v>
      </c>
      <c r="W156" s="109">
        <f t="shared" si="40"/>
        <v>0</v>
      </c>
      <c r="X156" s="109">
        <f t="shared" si="40"/>
        <v>0</v>
      </c>
      <c r="Y156" s="109">
        <f t="shared" si="40"/>
        <v>0</v>
      </c>
      <c r="Z156" s="109">
        <f t="shared" si="40"/>
        <v>0</v>
      </c>
      <c r="AA156" s="109">
        <f t="shared" si="40"/>
        <v>0</v>
      </c>
      <c r="AB156" s="109">
        <f t="shared" si="40"/>
        <v>0</v>
      </c>
      <c r="AC156" s="109">
        <f t="shared" si="40"/>
        <v>0</v>
      </c>
      <c r="AD156" s="109">
        <f t="shared" si="40"/>
        <v>1</v>
      </c>
      <c r="AE156" s="109">
        <f t="shared" si="40"/>
        <v>1</v>
      </c>
      <c r="AF156" s="109">
        <f t="shared" si="40"/>
        <v>1</v>
      </c>
      <c r="AG156" s="109">
        <f t="shared" si="40"/>
        <v>1</v>
      </c>
      <c r="AH156" s="109">
        <f t="shared" si="40"/>
        <v>1</v>
      </c>
      <c r="AI156" s="109">
        <f t="shared" si="40"/>
        <v>1</v>
      </c>
      <c r="AJ156" s="35" t="str">
        <f t="shared" si="30"/>
        <v>UNKNOWN</v>
      </c>
      <c r="AK156" s="48"/>
      <c r="AL156" s="48" t="str">
        <f t="shared" si="33"/>
        <v>3F</v>
      </c>
      <c r="AM156" s="48" t="str">
        <f t="shared" si="34"/>
        <v>00</v>
      </c>
      <c r="AN156" s="48" t="str">
        <f t="shared" si="35"/>
        <v>00</v>
      </c>
      <c r="AO156" s="48" t="str">
        <f t="shared" si="36"/>
        <v>00</v>
      </c>
      <c r="AQ156" t="str">
        <f t="shared" si="31"/>
        <v xml:space="preserve">    (U4)0x0000003FU,                                                           /* 20 UNKNOWN                                         */</v>
      </c>
    </row>
    <row r="157" spans="2:43">
      <c r="B157" s="116"/>
      <c r="C157" s="35">
        <f t="shared" si="32"/>
        <v>21</v>
      </c>
      <c r="D157" s="109">
        <f t="shared" si="40"/>
        <v>0</v>
      </c>
      <c r="E157" s="109">
        <f t="shared" si="40"/>
        <v>0</v>
      </c>
      <c r="F157" s="109">
        <f t="shared" si="40"/>
        <v>0</v>
      </c>
      <c r="G157" s="109">
        <f t="shared" si="40"/>
        <v>0</v>
      </c>
      <c r="H157" s="109">
        <f t="shared" si="40"/>
        <v>0</v>
      </c>
      <c r="I157" s="109">
        <f t="shared" si="40"/>
        <v>0</v>
      </c>
      <c r="J157" s="109">
        <f t="shared" si="40"/>
        <v>0</v>
      </c>
      <c r="K157" s="109">
        <f t="shared" si="40"/>
        <v>0</v>
      </c>
      <c r="L157" s="109">
        <f t="shared" si="40"/>
        <v>0</v>
      </c>
      <c r="M157" s="109">
        <f t="shared" si="40"/>
        <v>0</v>
      </c>
      <c r="N157" s="109">
        <f t="shared" si="40"/>
        <v>0</v>
      </c>
      <c r="O157" s="109">
        <f t="shared" si="40"/>
        <v>0</v>
      </c>
      <c r="P157" s="109">
        <f t="shared" si="40"/>
        <v>0</v>
      </c>
      <c r="Q157" s="109">
        <f t="shared" si="40"/>
        <v>0</v>
      </c>
      <c r="R157" s="109">
        <f t="shared" si="40"/>
        <v>0</v>
      </c>
      <c r="S157" s="109">
        <f t="shared" si="40"/>
        <v>0</v>
      </c>
      <c r="T157" s="109">
        <f t="shared" si="40"/>
        <v>0</v>
      </c>
      <c r="U157" s="109">
        <f t="shared" si="40"/>
        <v>0</v>
      </c>
      <c r="V157" s="109">
        <f t="shared" si="40"/>
        <v>0</v>
      </c>
      <c r="W157" s="109">
        <f t="shared" si="40"/>
        <v>0</v>
      </c>
      <c r="X157" s="109">
        <f t="shared" si="40"/>
        <v>0</v>
      </c>
      <c r="Y157" s="109">
        <f t="shared" si="40"/>
        <v>0</v>
      </c>
      <c r="Z157" s="109">
        <f t="shared" si="40"/>
        <v>0</v>
      </c>
      <c r="AA157" s="109">
        <f t="shared" si="40"/>
        <v>0</v>
      </c>
      <c r="AB157" s="109">
        <f t="shared" si="40"/>
        <v>0</v>
      </c>
      <c r="AC157" s="109">
        <f t="shared" si="40"/>
        <v>0</v>
      </c>
      <c r="AD157" s="109">
        <f t="shared" si="40"/>
        <v>1</v>
      </c>
      <c r="AE157" s="109">
        <f t="shared" si="40"/>
        <v>1</v>
      </c>
      <c r="AF157" s="109">
        <f t="shared" si="40"/>
        <v>1</v>
      </c>
      <c r="AG157" s="109">
        <f t="shared" si="40"/>
        <v>1</v>
      </c>
      <c r="AH157" s="109">
        <f t="shared" si="40"/>
        <v>1</v>
      </c>
      <c r="AI157" s="109">
        <f t="shared" si="40"/>
        <v>1</v>
      </c>
      <c r="AJ157" s="35" t="str">
        <f t="shared" si="30"/>
        <v>UNKNOWN</v>
      </c>
      <c r="AK157" s="48"/>
      <c r="AL157" s="48" t="str">
        <f t="shared" si="33"/>
        <v>3F</v>
      </c>
      <c r="AM157" s="48" t="str">
        <f t="shared" si="34"/>
        <v>00</v>
      </c>
      <c r="AN157" s="48" t="str">
        <f t="shared" si="35"/>
        <v>00</v>
      </c>
      <c r="AO157" s="48" t="str">
        <f t="shared" si="36"/>
        <v>00</v>
      </c>
      <c r="AQ157" t="str">
        <f t="shared" si="31"/>
        <v xml:space="preserve">    (U4)0x0000003FU,                                                           /* 21 UNKNOWN                                         */</v>
      </c>
    </row>
    <row r="158" spans="2:43">
      <c r="B158" s="116"/>
      <c r="C158" s="35">
        <f t="shared" si="32"/>
        <v>22</v>
      </c>
      <c r="D158" s="109">
        <f t="shared" si="40"/>
        <v>0</v>
      </c>
      <c r="E158" s="109">
        <f t="shared" si="40"/>
        <v>0</v>
      </c>
      <c r="F158" s="109">
        <f t="shared" si="40"/>
        <v>0</v>
      </c>
      <c r="G158" s="109">
        <f t="shared" si="40"/>
        <v>0</v>
      </c>
      <c r="H158" s="109">
        <f t="shared" si="40"/>
        <v>0</v>
      </c>
      <c r="I158" s="109">
        <f t="shared" si="40"/>
        <v>0</v>
      </c>
      <c r="J158" s="109">
        <f t="shared" si="40"/>
        <v>0</v>
      </c>
      <c r="K158" s="109">
        <f t="shared" si="40"/>
        <v>0</v>
      </c>
      <c r="L158" s="109">
        <f t="shared" si="40"/>
        <v>0</v>
      </c>
      <c r="M158" s="109">
        <f t="shared" si="40"/>
        <v>0</v>
      </c>
      <c r="N158" s="109">
        <f t="shared" si="40"/>
        <v>0</v>
      </c>
      <c r="O158" s="109">
        <f t="shared" si="40"/>
        <v>0</v>
      </c>
      <c r="P158" s="109">
        <f t="shared" si="40"/>
        <v>0</v>
      </c>
      <c r="Q158" s="109">
        <f t="shared" si="40"/>
        <v>0</v>
      </c>
      <c r="R158" s="109">
        <f t="shared" si="40"/>
        <v>0</v>
      </c>
      <c r="S158" s="109">
        <f t="shared" si="40"/>
        <v>0</v>
      </c>
      <c r="T158" s="109">
        <f t="shared" si="40"/>
        <v>0</v>
      </c>
      <c r="U158" s="109">
        <f t="shared" si="40"/>
        <v>0</v>
      </c>
      <c r="V158" s="109">
        <f t="shared" si="40"/>
        <v>0</v>
      </c>
      <c r="W158" s="109">
        <f t="shared" si="40"/>
        <v>0</v>
      </c>
      <c r="X158" s="109">
        <f t="shared" si="40"/>
        <v>0</v>
      </c>
      <c r="Y158" s="109">
        <f t="shared" si="40"/>
        <v>0</v>
      </c>
      <c r="Z158" s="109">
        <f t="shared" si="40"/>
        <v>0</v>
      </c>
      <c r="AA158" s="109">
        <f t="shared" si="40"/>
        <v>0</v>
      </c>
      <c r="AB158" s="109">
        <f t="shared" si="40"/>
        <v>0</v>
      </c>
      <c r="AC158" s="109">
        <f t="shared" si="40"/>
        <v>0</v>
      </c>
      <c r="AD158" s="109">
        <f t="shared" si="40"/>
        <v>1</v>
      </c>
      <c r="AE158" s="109">
        <f t="shared" si="40"/>
        <v>1</v>
      </c>
      <c r="AF158" s="109">
        <f t="shared" si="40"/>
        <v>1</v>
      </c>
      <c r="AG158" s="109">
        <f t="shared" si="40"/>
        <v>1</v>
      </c>
      <c r="AH158" s="109">
        <f t="shared" si="40"/>
        <v>1</v>
      </c>
      <c r="AI158" s="109">
        <f t="shared" si="40"/>
        <v>1</v>
      </c>
      <c r="AJ158" s="35" t="str">
        <f t="shared" si="30"/>
        <v>UNKNOWN</v>
      </c>
      <c r="AK158" s="48"/>
      <c r="AL158" s="48" t="str">
        <f t="shared" si="33"/>
        <v>3F</v>
      </c>
      <c r="AM158" s="48" t="str">
        <f t="shared" si="34"/>
        <v>00</v>
      </c>
      <c r="AN158" s="48" t="str">
        <f t="shared" si="35"/>
        <v>00</v>
      </c>
      <c r="AO158" s="48" t="str">
        <f t="shared" si="36"/>
        <v>00</v>
      </c>
      <c r="AQ158" t="str">
        <f t="shared" si="31"/>
        <v xml:space="preserve">    (U4)0x0000003FU,                                                           /* 22 UNKNOWN                                         */</v>
      </c>
    </row>
    <row r="159" spans="2:43">
      <c r="B159" s="116"/>
      <c r="C159" s="35">
        <f t="shared" si="32"/>
        <v>23</v>
      </c>
      <c r="D159" s="109">
        <f t="shared" si="40"/>
        <v>0</v>
      </c>
      <c r="E159" s="109">
        <f t="shared" si="40"/>
        <v>0</v>
      </c>
      <c r="F159" s="109">
        <f t="shared" si="40"/>
        <v>0</v>
      </c>
      <c r="G159" s="109">
        <f t="shared" si="40"/>
        <v>0</v>
      </c>
      <c r="H159" s="109">
        <f t="shared" si="40"/>
        <v>0</v>
      </c>
      <c r="I159" s="109">
        <f t="shared" si="40"/>
        <v>0</v>
      </c>
      <c r="J159" s="109">
        <f t="shared" si="40"/>
        <v>0</v>
      </c>
      <c r="K159" s="109">
        <f t="shared" si="40"/>
        <v>0</v>
      </c>
      <c r="L159" s="109">
        <f t="shared" si="40"/>
        <v>0</v>
      </c>
      <c r="M159" s="109">
        <f t="shared" si="40"/>
        <v>0</v>
      </c>
      <c r="N159" s="109">
        <f t="shared" si="40"/>
        <v>0</v>
      </c>
      <c r="O159" s="109">
        <f t="shared" si="40"/>
        <v>0</v>
      </c>
      <c r="P159" s="109">
        <f t="shared" si="40"/>
        <v>0</v>
      </c>
      <c r="Q159" s="109">
        <f t="shared" si="40"/>
        <v>0</v>
      </c>
      <c r="R159" s="109">
        <f t="shared" si="40"/>
        <v>0</v>
      </c>
      <c r="S159" s="109">
        <f t="shared" si="40"/>
        <v>0</v>
      </c>
      <c r="T159" s="109">
        <f t="shared" si="40"/>
        <v>0</v>
      </c>
      <c r="U159" s="109">
        <f t="shared" si="40"/>
        <v>0</v>
      </c>
      <c r="V159" s="109">
        <f t="shared" si="40"/>
        <v>0</v>
      </c>
      <c r="W159" s="109">
        <f t="shared" si="40"/>
        <v>0</v>
      </c>
      <c r="X159" s="109">
        <f t="shared" si="40"/>
        <v>0</v>
      </c>
      <c r="Y159" s="109">
        <f t="shared" si="40"/>
        <v>0</v>
      </c>
      <c r="Z159" s="109">
        <f t="shared" si="40"/>
        <v>0</v>
      </c>
      <c r="AA159" s="109">
        <f t="shared" si="40"/>
        <v>0</v>
      </c>
      <c r="AB159" s="109">
        <f t="shared" si="40"/>
        <v>0</v>
      </c>
      <c r="AC159" s="109">
        <f t="shared" si="40"/>
        <v>0</v>
      </c>
      <c r="AD159" s="109">
        <f t="shared" si="40"/>
        <v>1</v>
      </c>
      <c r="AE159" s="109">
        <f t="shared" si="40"/>
        <v>1</v>
      </c>
      <c r="AF159" s="109">
        <f t="shared" si="40"/>
        <v>1</v>
      </c>
      <c r="AG159" s="109">
        <f t="shared" si="40"/>
        <v>1</v>
      </c>
      <c r="AH159" s="109">
        <f t="shared" si="40"/>
        <v>1</v>
      </c>
      <c r="AI159" s="109">
        <f t="shared" ref="AI159" si="41">IF(OR(AI29=0,AI29=1),1,0)</f>
        <v>1</v>
      </c>
      <c r="AJ159" s="35" t="str">
        <f t="shared" si="30"/>
        <v>UNKNOWN</v>
      </c>
      <c r="AK159" s="48"/>
      <c r="AL159" s="48" t="str">
        <f t="shared" si="33"/>
        <v>3F</v>
      </c>
      <c r="AM159" s="48" t="str">
        <f t="shared" si="34"/>
        <v>00</v>
      </c>
      <c r="AN159" s="48" t="str">
        <f t="shared" si="35"/>
        <v>00</v>
      </c>
      <c r="AO159" s="48" t="str">
        <f t="shared" si="36"/>
        <v>00</v>
      </c>
      <c r="AQ159" t="str">
        <f t="shared" si="31"/>
        <v xml:space="preserve">    (U4)0x0000003FU,                                                           /* 23 UNKNOWN                                         */</v>
      </c>
    </row>
    <row r="160" spans="2:43">
      <c r="B160" s="116"/>
      <c r="C160" s="35">
        <f t="shared" si="32"/>
        <v>24</v>
      </c>
      <c r="D160" s="109">
        <f t="shared" ref="D160:AI167" si="42">IF(OR(D30=0,D30=1),1,0)</f>
        <v>0</v>
      </c>
      <c r="E160" s="109">
        <f t="shared" si="42"/>
        <v>0</v>
      </c>
      <c r="F160" s="109">
        <f t="shared" si="42"/>
        <v>0</v>
      </c>
      <c r="G160" s="109">
        <f t="shared" si="42"/>
        <v>0</v>
      </c>
      <c r="H160" s="109">
        <f t="shared" si="42"/>
        <v>0</v>
      </c>
      <c r="I160" s="109">
        <f t="shared" si="42"/>
        <v>0</v>
      </c>
      <c r="J160" s="109">
        <f t="shared" si="42"/>
        <v>0</v>
      </c>
      <c r="K160" s="109">
        <f t="shared" si="42"/>
        <v>0</v>
      </c>
      <c r="L160" s="109">
        <f t="shared" si="42"/>
        <v>0</v>
      </c>
      <c r="M160" s="109">
        <f t="shared" si="42"/>
        <v>0</v>
      </c>
      <c r="N160" s="109">
        <f t="shared" si="42"/>
        <v>0</v>
      </c>
      <c r="O160" s="109">
        <f t="shared" si="42"/>
        <v>0</v>
      </c>
      <c r="P160" s="109">
        <f t="shared" si="42"/>
        <v>0</v>
      </c>
      <c r="Q160" s="109">
        <f t="shared" si="42"/>
        <v>0</v>
      </c>
      <c r="R160" s="109">
        <f t="shared" si="42"/>
        <v>0</v>
      </c>
      <c r="S160" s="109">
        <f t="shared" si="42"/>
        <v>0</v>
      </c>
      <c r="T160" s="109">
        <f t="shared" si="42"/>
        <v>0</v>
      </c>
      <c r="U160" s="109">
        <f t="shared" si="42"/>
        <v>0</v>
      </c>
      <c r="V160" s="109">
        <f t="shared" si="42"/>
        <v>0</v>
      </c>
      <c r="W160" s="109">
        <f t="shared" si="42"/>
        <v>0</v>
      </c>
      <c r="X160" s="109">
        <f t="shared" si="42"/>
        <v>0</v>
      </c>
      <c r="Y160" s="109">
        <f t="shared" si="42"/>
        <v>0</v>
      </c>
      <c r="Z160" s="109">
        <f t="shared" si="42"/>
        <v>0</v>
      </c>
      <c r="AA160" s="109">
        <f t="shared" si="42"/>
        <v>0</v>
      </c>
      <c r="AB160" s="109">
        <f t="shared" si="42"/>
        <v>0</v>
      </c>
      <c r="AC160" s="109">
        <f t="shared" si="42"/>
        <v>0</v>
      </c>
      <c r="AD160" s="109">
        <f t="shared" si="42"/>
        <v>1</v>
      </c>
      <c r="AE160" s="109">
        <f t="shared" si="42"/>
        <v>1</v>
      </c>
      <c r="AF160" s="109">
        <f t="shared" si="42"/>
        <v>1</v>
      </c>
      <c r="AG160" s="109">
        <f t="shared" si="42"/>
        <v>1</v>
      </c>
      <c r="AH160" s="109">
        <f t="shared" si="42"/>
        <v>1</v>
      </c>
      <c r="AI160" s="109">
        <f t="shared" si="42"/>
        <v>1</v>
      </c>
      <c r="AJ160" s="35" t="str">
        <f t="shared" si="30"/>
        <v>UNKNOWN</v>
      </c>
      <c r="AK160" s="48"/>
      <c r="AL160" s="48" t="str">
        <f t="shared" si="33"/>
        <v>3F</v>
      </c>
      <c r="AM160" s="48" t="str">
        <f t="shared" si="34"/>
        <v>00</v>
      </c>
      <c r="AN160" s="48" t="str">
        <f t="shared" si="35"/>
        <v>00</v>
      </c>
      <c r="AO160" s="48" t="str">
        <f t="shared" si="36"/>
        <v>00</v>
      </c>
      <c r="AQ160" t="str">
        <f t="shared" si="31"/>
        <v xml:space="preserve">    (U4)0x0000003FU,                                                           /* 24 UNKNOWN                                         */</v>
      </c>
    </row>
    <row r="161" spans="2:43">
      <c r="B161" s="116"/>
      <c r="C161" s="35">
        <f t="shared" si="32"/>
        <v>25</v>
      </c>
      <c r="D161" s="109">
        <f t="shared" si="42"/>
        <v>0</v>
      </c>
      <c r="E161" s="109">
        <f t="shared" si="42"/>
        <v>0</v>
      </c>
      <c r="F161" s="109">
        <f t="shared" si="42"/>
        <v>0</v>
      </c>
      <c r="G161" s="109">
        <f t="shared" si="42"/>
        <v>0</v>
      </c>
      <c r="H161" s="109">
        <f t="shared" si="42"/>
        <v>0</v>
      </c>
      <c r="I161" s="109">
        <f t="shared" si="42"/>
        <v>0</v>
      </c>
      <c r="J161" s="109">
        <f t="shared" si="42"/>
        <v>0</v>
      </c>
      <c r="K161" s="109">
        <f t="shared" si="42"/>
        <v>0</v>
      </c>
      <c r="L161" s="109">
        <f t="shared" si="42"/>
        <v>0</v>
      </c>
      <c r="M161" s="109">
        <f t="shared" si="42"/>
        <v>0</v>
      </c>
      <c r="N161" s="109">
        <f t="shared" si="42"/>
        <v>0</v>
      </c>
      <c r="O161" s="109">
        <f t="shared" si="42"/>
        <v>0</v>
      </c>
      <c r="P161" s="109">
        <f t="shared" si="42"/>
        <v>0</v>
      </c>
      <c r="Q161" s="109">
        <f t="shared" si="42"/>
        <v>0</v>
      </c>
      <c r="R161" s="109">
        <f t="shared" si="42"/>
        <v>0</v>
      </c>
      <c r="S161" s="109">
        <f t="shared" si="42"/>
        <v>0</v>
      </c>
      <c r="T161" s="109">
        <f t="shared" si="42"/>
        <v>0</v>
      </c>
      <c r="U161" s="109">
        <f t="shared" si="42"/>
        <v>0</v>
      </c>
      <c r="V161" s="109">
        <f t="shared" si="42"/>
        <v>0</v>
      </c>
      <c r="W161" s="109">
        <f t="shared" si="42"/>
        <v>0</v>
      </c>
      <c r="X161" s="109">
        <f t="shared" si="42"/>
        <v>0</v>
      </c>
      <c r="Y161" s="109">
        <f t="shared" si="42"/>
        <v>0</v>
      </c>
      <c r="Z161" s="109">
        <f t="shared" si="42"/>
        <v>0</v>
      </c>
      <c r="AA161" s="109">
        <f t="shared" si="42"/>
        <v>0</v>
      </c>
      <c r="AB161" s="109">
        <f t="shared" si="42"/>
        <v>0</v>
      </c>
      <c r="AC161" s="109">
        <f t="shared" si="42"/>
        <v>0</v>
      </c>
      <c r="AD161" s="109">
        <f t="shared" si="42"/>
        <v>1</v>
      </c>
      <c r="AE161" s="109">
        <f t="shared" si="42"/>
        <v>1</v>
      </c>
      <c r="AF161" s="109">
        <f t="shared" si="42"/>
        <v>1</v>
      </c>
      <c r="AG161" s="109">
        <f t="shared" si="42"/>
        <v>1</v>
      </c>
      <c r="AH161" s="109">
        <f t="shared" si="42"/>
        <v>1</v>
      </c>
      <c r="AI161" s="109">
        <f t="shared" si="42"/>
        <v>1</v>
      </c>
      <c r="AJ161" s="35" t="str">
        <f t="shared" si="30"/>
        <v>UNKNOWN</v>
      </c>
      <c r="AK161" s="48"/>
      <c r="AL161" s="48" t="str">
        <f t="shared" si="33"/>
        <v>3F</v>
      </c>
      <c r="AM161" s="48" t="str">
        <f t="shared" si="34"/>
        <v>00</v>
      </c>
      <c r="AN161" s="48" t="str">
        <f t="shared" si="35"/>
        <v>00</v>
      </c>
      <c r="AO161" s="48" t="str">
        <f t="shared" si="36"/>
        <v>00</v>
      </c>
      <c r="AQ161" t="str">
        <f t="shared" si="31"/>
        <v xml:space="preserve">    (U4)0x0000003FU,                                                           /* 25 UNKNOWN                                         */</v>
      </c>
    </row>
    <row r="162" spans="2:43">
      <c r="B162" s="116"/>
      <c r="C162" s="35">
        <f t="shared" si="32"/>
        <v>26</v>
      </c>
      <c r="D162" s="109">
        <f t="shared" si="42"/>
        <v>0</v>
      </c>
      <c r="E162" s="109">
        <f t="shared" si="42"/>
        <v>0</v>
      </c>
      <c r="F162" s="109">
        <f t="shared" si="42"/>
        <v>0</v>
      </c>
      <c r="G162" s="109">
        <f t="shared" si="42"/>
        <v>0</v>
      </c>
      <c r="H162" s="109">
        <f t="shared" si="42"/>
        <v>0</v>
      </c>
      <c r="I162" s="109">
        <f t="shared" si="42"/>
        <v>0</v>
      </c>
      <c r="J162" s="109">
        <f t="shared" si="42"/>
        <v>0</v>
      </c>
      <c r="K162" s="109">
        <f t="shared" si="42"/>
        <v>0</v>
      </c>
      <c r="L162" s="109">
        <f t="shared" si="42"/>
        <v>0</v>
      </c>
      <c r="M162" s="109">
        <f t="shared" si="42"/>
        <v>0</v>
      </c>
      <c r="N162" s="109">
        <f t="shared" si="42"/>
        <v>0</v>
      </c>
      <c r="O162" s="109">
        <f t="shared" si="42"/>
        <v>0</v>
      </c>
      <c r="P162" s="109">
        <f t="shared" si="42"/>
        <v>0</v>
      </c>
      <c r="Q162" s="109">
        <f t="shared" si="42"/>
        <v>0</v>
      </c>
      <c r="R162" s="109">
        <f t="shared" si="42"/>
        <v>0</v>
      </c>
      <c r="S162" s="109">
        <f t="shared" si="42"/>
        <v>0</v>
      </c>
      <c r="T162" s="109">
        <f t="shared" si="42"/>
        <v>0</v>
      </c>
      <c r="U162" s="109">
        <f t="shared" si="42"/>
        <v>0</v>
      </c>
      <c r="V162" s="109">
        <f t="shared" si="42"/>
        <v>0</v>
      </c>
      <c r="W162" s="109">
        <f t="shared" si="42"/>
        <v>0</v>
      </c>
      <c r="X162" s="109">
        <f t="shared" si="42"/>
        <v>0</v>
      </c>
      <c r="Y162" s="109">
        <f t="shared" si="42"/>
        <v>0</v>
      </c>
      <c r="Z162" s="109">
        <f t="shared" si="42"/>
        <v>0</v>
      </c>
      <c r="AA162" s="109">
        <f t="shared" si="42"/>
        <v>0</v>
      </c>
      <c r="AB162" s="109">
        <f t="shared" si="42"/>
        <v>0</v>
      </c>
      <c r="AC162" s="109">
        <f t="shared" si="42"/>
        <v>0</v>
      </c>
      <c r="AD162" s="109">
        <f t="shared" si="42"/>
        <v>1</v>
      </c>
      <c r="AE162" s="109">
        <f t="shared" si="42"/>
        <v>1</v>
      </c>
      <c r="AF162" s="109">
        <f t="shared" si="42"/>
        <v>1</v>
      </c>
      <c r="AG162" s="109">
        <f t="shared" si="42"/>
        <v>1</v>
      </c>
      <c r="AH162" s="109">
        <f t="shared" si="42"/>
        <v>1</v>
      </c>
      <c r="AI162" s="109">
        <f t="shared" si="42"/>
        <v>1</v>
      </c>
      <c r="AJ162" s="35" t="str">
        <f t="shared" si="30"/>
        <v>ON</v>
      </c>
      <c r="AK162" s="48"/>
      <c r="AL162" s="48" t="str">
        <f t="shared" si="33"/>
        <v>3F</v>
      </c>
      <c r="AM162" s="48" t="str">
        <f t="shared" si="34"/>
        <v>00</v>
      </c>
      <c r="AN162" s="48" t="str">
        <f t="shared" si="35"/>
        <v>00</v>
      </c>
      <c r="AO162" s="48" t="str">
        <f t="shared" si="36"/>
        <v>00</v>
      </c>
      <c r="AQ162" t="str">
        <f t="shared" si="31"/>
        <v xml:space="preserve">    (U4)0x0000003FU,                                                           /* 26 ON                                              */</v>
      </c>
    </row>
    <row r="163" spans="2:43">
      <c r="B163" s="116"/>
      <c r="C163" s="35">
        <f t="shared" si="32"/>
        <v>27</v>
      </c>
      <c r="D163" s="109">
        <f t="shared" si="42"/>
        <v>0</v>
      </c>
      <c r="E163" s="109">
        <f t="shared" si="42"/>
        <v>0</v>
      </c>
      <c r="F163" s="109">
        <f t="shared" si="42"/>
        <v>0</v>
      </c>
      <c r="G163" s="109">
        <f t="shared" si="42"/>
        <v>0</v>
      </c>
      <c r="H163" s="109">
        <f t="shared" si="42"/>
        <v>0</v>
      </c>
      <c r="I163" s="109">
        <f t="shared" si="42"/>
        <v>0</v>
      </c>
      <c r="J163" s="109">
        <f t="shared" si="42"/>
        <v>0</v>
      </c>
      <c r="K163" s="109">
        <f t="shared" si="42"/>
        <v>0</v>
      </c>
      <c r="L163" s="109">
        <f t="shared" si="42"/>
        <v>0</v>
      </c>
      <c r="M163" s="109">
        <f t="shared" si="42"/>
        <v>0</v>
      </c>
      <c r="N163" s="109">
        <f t="shared" si="42"/>
        <v>0</v>
      </c>
      <c r="O163" s="109">
        <f t="shared" si="42"/>
        <v>0</v>
      </c>
      <c r="P163" s="109">
        <f t="shared" si="42"/>
        <v>0</v>
      </c>
      <c r="Q163" s="109">
        <f t="shared" si="42"/>
        <v>0</v>
      </c>
      <c r="R163" s="109">
        <f t="shared" si="42"/>
        <v>0</v>
      </c>
      <c r="S163" s="109">
        <f t="shared" si="42"/>
        <v>0</v>
      </c>
      <c r="T163" s="109">
        <f t="shared" si="42"/>
        <v>0</v>
      </c>
      <c r="U163" s="109">
        <f t="shared" si="42"/>
        <v>0</v>
      </c>
      <c r="V163" s="109">
        <f t="shared" si="42"/>
        <v>0</v>
      </c>
      <c r="W163" s="109">
        <f t="shared" si="42"/>
        <v>0</v>
      </c>
      <c r="X163" s="109">
        <f t="shared" si="42"/>
        <v>0</v>
      </c>
      <c r="Y163" s="109">
        <f t="shared" si="42"/>
        <v>0</v>
      </c>
      <c r="Z163" s="109">
        <f t="shared" si="42"/>
        <v>0</v>
      </c>
      <c r="AA163" s="109">
        <f t="shared" si="42"/>
        <v>0</v>
      </c>
      <c r="AB163" s="109">
        <f t="shared" si="42"/>
        <v>0</v>
      </c>
      <c r="AC163" s="109">
        <f t="shared" si="42"/>
        <v>0</v>
      </c>
      <c r="AD163" s="109">
        <f t="shared" si="42"/>
        <v>1</v>
      </c>
      <c r="AE163" s="109">
        <f t="shared" si="42"/>
        <v>1</v>
      </c>
      <c r="AF163" s="109">
        <f t="shared" si="42"/>
        <v>1</v>
      </c>
      <c r="AG163" s="109">
        <f t="shared" si="42"/>
        <v>1</v>
      </c>
      <c r="AH163" s="109">
        <f t="shared" si="42"/>
        <v>1</v>
      </c>
      <c r="AI163" s="109">
        <f t="shared" si="42"/>
        <v>1</v>
      </c>
      <c r="AJ163" s="35" t="str">
        <f t="shared" si="30"/>
        <v>UNKNOWN</v>
      </c>
      <c r="AK163" s="48"/>
      <c r="AL163" s="48" t="str">
        <f t="shared" si="33"/>
        <v>3F</v>
      </c>
      <c r="AM163" s="48" t="str">
        <f t="shared" si="34"/>
        <v>00</v>
      </c>
      <c r="AN163" s="48" t="str">
        <f t="shared" si="35"/>
        <v>00</v>
      </c>
      <c r="AO163" s="48" t="str">
        <f t="shared" si="36"/>
        <v>00</v>
      </c>
      <c r="AQ163" t="str">
        <f t="shared" si="31"/>
        <v xml:space="preserve">    (U4)0x0000003FU,                                                           /* 27 UNKNOWN                                         */</v>
      </c>
    </row>
    <row r="164" spans="2:43">
      <c r="B164" s="116"/>
      <c r="C164" s="35">
        <f t="shared" si="32"/>
        <v>28</v>
      </c>
      <c r="D164" s="109">
        <f t="shared" si="42"/>
        <v>0</v>
      </c>
      <c r="E164" s="109">
        <f t="shared" si="42"/>
        <v>0</v>
      </c>
      <c r="F164" s="109">
        <f t="shared" si="42"/>
        <v>0</v>
      </c>
      <c r="G164" s="109">
        <f t="shared" si="42"/>
        <v>0</v>
      </c>
      <c r="H164" s="109">
        <f t="shared" si="42"/>
        <v>0</v>
      </c>
      <c r="I164" s="109">
        <f t="shared" si="42"/>
        <v>0</v>
      </c>
      <c r="J164" s="109">
        <f t="shared" si="42"/>
        <v>0</v>
      </c>
      <c r="K164" s="109">
        <f t="shared" si="42"/>
        <v>0</v>
      </c>
      <c r="L164" s="109">
        <f t="shared" si="42"/>
        <v>0</v>
      </c>
      <c r="M164" s="109">
        <f t="shared" si="42"/>
        <v>0</v>
      </c>
      <c r="N164" s="109">
        <f t="shared" si="42"/>
        <v>0</v>
      </c>
      <c r="O164" s="109">
        <f t="shared" si="42"/>
        <v>0</v>
      </c>
      <c r="P164" s="109">
        <f t="shared" si="42"/>
        <v>0</v>
      </c>
      <c r="Q164" s="109">
        <f t="shared" si="42"/>
        <v>0</v>
      </c>
      <c r="R164" s="109">
        <f t="shared" si="42"/>
        <v>0</v>
      </c>
      <c r="S164" s="109">
        <f t="shared" si="42"/>
        <v>0</v>
      </c>
      <c r="T164" s="109">
        <f t="shared" si="42"/>
        <v>0</v>
      </c>
      <c r="U164" s="109">
        <f t="shared" si="42"/>
        <v>0</v>
      </c>
      <c r="V164" s="109">
        <f t="shared" si="42"/>
        <v>0</v>
      </c>
      <c r="W164" s="109">
        <f t="shared" si="42"/>
        <v>0</v>
      </c>
      <c r="X164" s="109">
        <f t="shared" si="42"/>
        <v>0</v>
      </c>
      <c r="Y164" s="109">
        <f t="shared" si="42"/>
        <v>0</v>
      </c>
      <c r="Z164" s="109">
        <f t="shared" si="42"/>
        <v>0</v>
      </c>
      <c r="AA164" s="109">
        <f t="shared" si="42"/>
        <v>0</v>
      </c>
      <c r="AB164" s="109">
        <f t="shared" si="42"/>
        <v>0</v>
      </c>
      <c r="AC164" s="109">
        <f t="shared" si="42"/>
        <v>0</v>
      </c>
      <c r="AD164" s="109">
        <f t="shared" si="42"/>
        <v>1</v>
      </c>
      <c r="AE164" s="109">
        <f t="shared" si="42"/>
        <v>1</v>
      </c>
      <c r="AF164" s="109">
        <f t="shared" si="42"/>
        <v>1</v>
      </c>
      <c r="AG164" s="109">
        <f t="shared" si="42"/>
        <v>1</v>
      </c>
      <c r="AH164" s="109">
        <f t="shared" si="42"/>
        <v>1</v>
      </c>
      <c r="AI164" s="109">
        <f t="shared" si="42"/>
        <v>1</v>
      </c>
      <c r="AJ164" s="35" t="str">
        <f t="shared" si="30"/>
        <v>UNKNOWN</v>
      </c>
      <c r="AK164" s="48"/>
      <c r="AL164" s="48" t="str">
        <f t="shared" si="33"/>
        <v>3F</v>
      </c>
      <c r="AM164" s="48" t="str">
        <f t="shared" si="34"/>
        <v>00</v>
      </c>
      <c r="AN164" s="48" t="str">
        <f t="shared" si="35"/>
        <v>00</v>
      </c>
      <c r="AO164" s="48" t="str">
        <f t="shared" si="36"/>
        <v>00</v>
      </c>
      <c r="AQ164" t="str">
        <f t="shared" si="31"/>
        <v xml:space="preserve">    (U4)0x0000003FU,                                                           /* 28 UNKNOWN                                         */</v>
      </c>
    </row>
    <row r="165" spans="2:43">
      <c r="B165" s="116"/>
      <c r="C165" s="35">
        <f t="shared" si="32"/>
        <v>29</v>
      </c>
      <c r="D165" s="109">
        <f t="shared" si="42"/>
        <v>0</v>
      </c>
      <c r="E165" s="109">
        <f t="shared" si="42"/>
        <v>0</v>
      </c>
      <c r="F165" s="109">
        <f t="shared" si="42"/>
        <v>0</v>
      </c>
      <c r="G165" s="109">
        <f t="shared" si="42"/>
        <v>0</v>
      </c>
      <c r="H165" s="109">
        <f t="shared" si="42"/>
        <v>0</v>
      </c>
      <c r="I165" s="109">
        <f t="shared" si="42"/>
        <v>0</v>
      </c>
      <c r="J165" s="109">
        <f t="shared" si="42"/>
        <v>0</v>
      </c>
      <c r="K165" s="109">
        <f t="shared" si="42"/>
        <v>0</v>
      </c>
      <c r="L165" s="109">
        <f t="shared" si="42"/>
        <v>0</v>
      </c>
      <c r="M165" s="109">
        <f t="shared" si="42"/>
        <v>0</v>
      </c>
      <c r="N165" s="109">
        <f t="shared" si="42"/>
        <v>0</v>
      </c>
      <c r="O165" s="109">
        <f t="shared" si="42"/>
        <v>0</v>
      </c>
      <c r="P165" s="109">
        <f t="shared" si="42"/>
        <v>0</v>
      </c>
      <c r="Q165" s="109">
        <f t="shared" si="42"/>
        <v>0</v>
      </c>
      <c r="R165" s="109">
        <f t="shared" si="42"/>
        <v>0</v>
      </c>
      <c r="S165" s="109">
        <f t="shared" si="42"/>
        <v>0</v>
      </c>
      <c r="T165" s="109">
        <f t="shared" si="42"/>
        <v>0</v>
      </c>
      <c r="U165" s="109">
        <f t="shared" si="42"/>
        <v>0</v>
      </c>
      <c r="V165" s="109">
        <f t="shared" si="42"/>
        <v>0</v>
      </c>
      <c r="W165" s="109">
        <f t="shared" si="42"/>
        <v>0</v>
      </c>
      <c r="X165" s="109">
        <f t="shared" si="42"/>
        <v>0</v>
      </c>
      <c r="Y165" s="109">
        <f t="shared" si="42"/>
        <v>0</v>
      </c>
      <c r="Z165" s="109">
        <f t="shared" si="42"/>
        <v>0</v>
      </c>
      <c r="AA165" s="109">
        <f t="shared" si="42"/>
        <v>0</v>
      </c>
      <c r="AB165" s="109">
        <f t="shared" si="42"/>
        <v>0</v>
      </c>
      <c r="AC165" s="109">
        <f t="shared" si="42"/>
        <v>0</v>
      </c>
      <c r="AD165" s="109">
        <f t="shared" si="42"/>
        <v>1</v>
      </c>
      <c r="AE165" s="109">
        <f t="shared" si="42"/>
        <v>1</v>
      </c>
      <c r="AF165" s="109">
        <f t="shared" si="42"/>
        <v>1</v>
      </c>
      <c r="AG165" s="109">
        <f t="shared" si="42"/>
        <v>1</v>
      </c>
      <c r="AH165" s="109">
        <f t="shared" si="42"/>
        <v>1</v>
      </c>
      <c r="AI165" s="109">
        <f t="shared" si="42"/>
        <v>1</v>
      </c>
      <c r="AJ165" s="35" t="str">
        <f t="shared" si="30"/>
        <v>UNKNOWN</v>
      </c>
      <c r="AK165" s="48"/>
      <c r="AL165" s="48" t="str">
        <f t="shared" si="33"/>
        <v>3F</v>
      </c>
      <c r="AM165" s="48" t="str">
        <f t="shared" si="34"/>
        <v>00</v>
      </c>
      <c r="AN165" s="48" t="str">
        <f t="shared" si="35"/>
        <v>00</v>
      </c>
      <c r="AO165" s="48" t="str">
        <f t="shared" si="36"/>
        <v>00</v>
      </c>
      <c r="AQ165" t="str">
        <f t="shared" si="31"/>
        <v xml:space="preserve">    (U4)0x0000003FU,                                                           /* 29 UNKNOWN                                         */</v>
      </c>
    </row>
    <row r="166" spans="2:43">
      <c r="B166" s="116"/>
      <c r="C166" s="35">
        <f t="shared" si="32"/>
        <v>30</v>
      </c>
      <c r="D166" s="109">
        <f t="shared" si="42"/>
        <v>0</v>
      </c>
      <c r="E166" s="109">
        <f t="shared" si="42"/>
        <v>0</v>
      </c>
      <c r="F166" s="109">
        <f t="shared" si="42"/>
        <v>0</v>
      </c>
      <c r="G166" s="109">
        <f t="shared" si="42"/>
        <v>0</v>
      </c>
      <c r="H166" s="109">
        <f t="shared" si="42"/>
        <v>0</v>
      </c>
      <c r="I166" s="109">
        <f t="shared" si="42"/>
        <v>0</v>
      </c>
      <c r="J166" s="109">
        <f t="shared" si="42"/>
        <v>0</v>
      </c>
      <c r="K166" s="109">
        <f t="shared" si="42"/>
        <v>0</v>
      </c>
      <c r="L166" s="109">
        <f t="shared" si="42"/>
        <v>0</v>
      </c>
      <c r="M166" s="109">
        <f t="shared" si="42"/>
        <v>0</v>
      </c>
      <c r="N166" s="109">
        <f t="shared" si="42"/>
        <v>0</v>
      </c>
      <c r="O166" s="109">
        <f t="shared" si="42"/>
        <v>0</v>
      </c>
      <c r="P166" s="109">
        <f t="shared" si="42"/>
        <v>0</v>
      </c>
      <c r="Q166" s="109">
        <f t="shared" si="42"/>
        <v>0</v>
      </c>
      <c r="R166" s="109">
        <f t="shared" si="42"/>
        <v>0</v>
      </c>
      <c r="S166" s="109">
        <f t="shared" si="42"/>
        <v>0</v>
      </c>
      <c r="T166" s="109">
        <f t="shared" si="42"/>
        <v>0</v>
      </c>
      <c r="U166" s="109">
        <f t="shared" si="42"/>
        <v>0</v>
      </c>
      <c r="V166" s="109">
        <f t="shared" si="42"/>
        <v>0</v>
      </c>
      <c r="W166" s="109">
        <f t="shared" si="42"/>
        <v>0</v>
      </c>
      <c r="X166" s="109">
        <f t="shared" si="42"/>
        <v>0</v>
      </c>
      <c r="Y166" s="109">
        <f t="shared" si="42"/>
        <v>0</v>
      </c>
      <c r="Z166" s="109">
        <f t="shared" si="42"/>
        <v>0</v>
      </c>
      <c r="AA166" s="109">
        <f t="shared" si="42"/>
        <v>0</v>
      </c>
      <c r="AB166" s="109">
        <f t="shared" si="42"/>
        <v>0</v>
      </c>
      <c r="AC166" s="109">
        <f t="shared" si="42"/>
        <v>0</v>
      </c>
      <c r="AD166" s="109">
        <f t="shared" si="42"/>
        <v>1</v>
      </c>
      <c r="AE166" s="109">
        <f t="shared" si="42"/>
        <v>1</v>
      </c>
      <c r="AF166" s="109">
        <f t="shared" si="42"/>
        <v>1</v>
      </c>
      <c r="AG166" s="109">
        <f t="shared" si="42"/>
        <v>1</v>
      </c>
      <c r="AH166" s="109">
        <f t="shared" si="42"/>
        <v>1</v>
      </c>
      <c r="AI166" s="109">
        <f t="shared" si="42"/>
        <v>1</v>
      </c>
      <c r="AJ166" s="35" t="str">
        <f t="shared" si="30"/>
        <v>ON</v>
      </c>
      <c r="AK166" s="48"/>
      <c r="AL166" s="48" t="str">
        <f t="shared" si="33"/>
        <v>3F</v>
      </c>
      <c r="AM166" s="48" t="str">
        <f t="shared" si="34"/>
        <v>00</v>
      </c>
      <c r="AN166" s="48" t="str">
        <f t="shared" si="35"/>
        <v>00</v>
      </c>
      <c r="AO166" s="48" t="str">
        <f t="shared" si="36"/>
        <v>00</v>
      </c>
      <c r="AQ166" t="str">
        <f t="shared" si="31"/>
        <v xml:space="preserve">    (U4)0x0000003FU,                                                           /* 30 ON                                              */</v>
      </c>
    </row>
    <row r="167" spans="2:43">
      <c r="B167" s="116"/>
      <c r="C167" s="35">
        <f t="shared" si="32"/>
        <v>31</v>
      </c>
      <c r="D167" s="109">
        <f t="shared" si="42"/>
        <v>0</v>
      </c>
      <c r="E167" s="109">
        <f t="shared" si="42"/>
        <v>0</v>
      </c>
      <c r="F167" s="109">
        <f t="shared" si="42"/>
        <v>0</v>
      </c>
      <c r="G167" s="109">
        <f t="shared" si="42"/>
        <v>0</v>
      </c>
      <c r="H167" s="109">
        <f t="shared" si="42"/>
        <v>0</v>
      </c>
      <c r="I167" s="109">
        <f t="shared" si="42"/>
        <v>0</v>
      </c>
      <c r="J167" s="109">
        <f t="shared" si="42"/>
        <v>0</v>
      </c>
      <c r="K167" s="109">
        <f t="shared" si="42"/>
        <v>0</v>
      </c>
      <c r="L167" s="109">
        <f t="shared" si="42"/>
        <v>0</v>
      </c>
      <c r="M167" s="109">
        <f t="shared" si="42"/>
        <v>0</v>
      </c>
      <c r="N167" s="109">
        <f t="shared" si="42"/>
        <v>0</v>
      </c>
      <c r="O167" s="109">
        <f t="shared" si="42"/>
        <v>0</v>
      </c>
      <c r="P167" s="109">
        <f t="shared" si="42"/>
        <v>0</v>
      </c>
      <c r="Q167" s="109">
        <f t="shared" si="42"/>
        <v>0</v>
      </c>
      <c r="R167" s="109">
        <f t="shared" si="42"/>
        <v>0</v>
      </c>
      <c r="S167" s="109">
        <f t="shared" si="42"/>
        <v>0</v>
      </c>
      <c r="T167" s="109">
        <f t="shared" si="42"/>
        <v>0</v>
      </c>
      <c r="U167" s="109">
        <f t="shared" si="42"/>
        <v>0</v>
      </c>
      <c r="V167" s="109">
        <f t="shared" si="42"/>
        <v>0</v>
      </c>
      <c r="W167" s="109">
        <f t="shared" si="42"/>
        <v>0</v>
      </c>
      <c r="X167" s="109">
        <f t="shared" si="42"/>
        <v>0</v>
      </c>
      <c r="Y167" s="109">
        <f t="shared" si="42"/>
        <v>0</v>
      </c>
      <c r="Z167" s="109">
        <f t="shared" si="42"/>
        <v>0</v>
      </c>
      <c r="AA167" s="109">
        <f t="shared" si="42"/>
        <v>0</v>
      </c>
      <c r="AB167" s="109">
        <f t="shared" si="42"/>
        <v>0</v>
      </c>
      <c r="AC167" s="109">
        <f t="shared" si="42"/>
        <v>0</v>
      </c>
      <c r="AD167" s="109">
        <f t="shared" si="42"/>
        <v>1</v>
      </c>
      <c r="AE167" s="109">
        <f t="shared" si="42"/>
        <v>1</v>
      </c>
      <c r="AF167" s="109">
        <f t="shared" si="42"/>
        <v>1</v>
      </c>
      <c r="AG167" s="109">
        <f t="shared" si="42"/>
        <v>1</v>
      </c>
      <c r="AH167" s="109">
        <f t="shared" si="42"/>
        <v>1</v>
      </c>
      <c r="AI167" s="109">
        <f t="shared" ref="AI167" si="43">IF(OR(AI37=0,AI37=1),1,0)</f>
        <v>1</v>
      </c>
      <c r="AJ167" s="35" t="str">
        <f t="shared" si="30"/>
        <v>ON</v>
      </c>
      <c r="AK167" s="48"/>
      <c r="AL167" s="48" t="str">
        <f t="shared" si="33"/>
        <v>3F</v>
      </c>
      <c r="AM167" s="48" t="str">
        <f t="shared" si="34"/>
        <v>00</v>
      </c>
      <c r="AN167" s="48" t="str">
        <f t="shared" si="35"/>
        <v>00</v>
      </c>
      <c r="AO167" s="48" t="str">
        <f t="shared" si="36"/>
        <v>00</v>
      </c>
      <c r="AQ167" t="str">
        <f t="shared" si="31"/>
        <v xml:space="preserve">    (U4)0x0000003FU,                                                           /* 31 ON                                              */</v>
      </c>
    </row>
    <row r="168" spans="2:43">
      <c r="B168" s="116"/>
      <c r="C168" s="35">
        <f t="shared" si="32"/>
        <v>32</v>
      </c>
      <c r="D168" s="109">
        <f t="shared" ref="D168:AI175" si="44">IF(OR(D38=0,D38=1),1,0)</f>
        <v>0</v>
      </c>
      <c r="E168" s="109">
        <f t="shared" si="44"/>
        <v>0</v>
      </c>
      <c r="F168" s="109">
        <f t="shared" si="44"/>
        <v>0</v>
      </c>
      <c r="G168" s="109">
        <f t="shared" si="44"/>
        <v>0</v>
      </c>
      <c r="H168" s="109">
        <f t="shared" si="44"/>
        <v>0</v>
      </c>
      <c r="I168" s="109">
        <f t="shared" si="44"/>
        <v>0</v>
      </c>
      <c r="J168" s="109">
        <f t="shared" si="44"/>
        <v>0</v>
      </c>
      <c r="K168" s="109">
        <f t="shared" si="44"/>
        <v>0</v>
      </c>
      <c r="L168" s="109">
        <f t="shared" si="44"/>
        <v>0</v>
      </c>
      <c r="M168" s="109">
        <f t="shared" si="44"/>
        <v>0</v>
      </c>
      <c r="N168" s="109">
        <f t="shared" si="44"/>
        <v>0</v>
      </c>
      <c r="O168" s="109">
        <f t="shared" si="44"/>
        <v>0</v>
      </c>
      <c r="P168" s="109">
        <f t="shared" si="44"/>
        <v>0</v>
      </c>
      <c r="Q168" s="109">
        <f t="shared" si="44"/>
        <v>0</v>
      </c>
      <c r="R168" s="109">
        <f t="shared" si="44"/>
        <v>0</v>
      </c>
      <c r="S168" s="109">
        <f t="shared" si="44"/>
        <v>0</v>
      </c>
      <c r="T168" s="109">
        <f t="shared" si="44"/>
        <v>0</v>
      </c>
      <c r="U168" s="109">
        <f t="shared" si="44"/>
        <v>0</v>
      </c>
      <c r="V168" s="109">
        <f t="shared" si="44"/>
        <v>0</v>
      </c>
      <c r="W168" s="109">
        <f t="shared" si="44"/>
        <v>0</v>
      </c>
      <c r="X168" s="109">
        <f t="shared" si="44"/>
        <v>0</v>
      </c>
      <c r="Y168" s="109">
        <f t="shared" si="44"/>
        <v>0</v>
      </c>
      <c r="Z168" s="109">
        <f t="shared" si="44"/>
        <v>0</v>
      </c>
      <c r="AA168" s="109">
        <f t="shared" si="44"/>
        <v>0</v>
      </c>
      <c r="AB168" s="109">
        <f t="shared" si="44"/>
        <v>0</v>
      </c>
      <c r="AC168" s="109">
        <f t="shared" si="44"/>
        <v>0</v>
      </c>
      <c r="AD168" s="109">
        <f t="shared" si="44"/>
        <v>1</v>
      </c>
      <c r="AE168" s="109">
        <f t="shared" si="44"/>
        <v>1</v>
      </c>
      <c r="AF168" s="109">
        <f t="shared" si="44"/>
        <v>1</v>
      </c>
      <c r="AG168" s="109">
        <f t="shared" si="44"/>
        <v>1</v>
      </c>
      <c r="AH168" s="109">
        <f t="shared" si="44"/>
        <v>1</v>
      </c>
      <c r="AI168" s="109">
        <f t="shared" si="44"/>
        <v>1</v>
      </c>
      <c r="AJ168" s="35" t="str">
        <f t="shared" si="30"/>
        <v>UNKNOWN</v>
      </c>
      <c r="AK168" s="48"/>
      <c r="AL168" s="48" t="str">
        <f t="shared" si="33"/>
        <v>3F</v>
      </c>
      <c r="AM168" s="48" t="str">
        <f t="shared" si="34"/>
        <v>00</v>
      </c>
      <c r="AN168" s="48" t="str">
        <f t="shared" si="35"/>
        <v>00</v>
      </c>
      <c r="AO168" s="48" t="str">
        <f t="shared" si="36"/>
        <v>00</v>
      </c>
      <c r="AQ168" t="str">
        <f t="shared" si="31"/>
        <v xml:space="preserve">    (U4)0x0000003FU,                                                           /* 32 UNKNOWN                                         */</v>
      </c>
    </row>
    <row r="169" spans="2:43">
      <c r="B169" s="116"/>
      <c r="C169" s="35">
        <f t="shared" si="32"/>
        <v>33</v>
      </c>
      <c r="D169" s="109">
        <f t="shared" si="44"/>
        <v>0</v>
      </c>
      <c r="E169" s="109">
        <f t="shared" si="44"/>
        <v>0</v>
      </c>
      <c r="F169" s="109">
        <f t="shared" si="44"/>
        <v>0</v>
      </c>
      <c r="G169" s="109">
        <f t="shared" si="44"/>
        <v>0</v>
      </c>
      <c r="H169" s="109">
        <f t="shared" si="44"/>
        <v>0</v>
      </c>
      <c r="I169" s="109">
        <f t="shared" si="44"/>
        <v>0</v>
      </c>
      <c r="J169" s="109">
        <f t="shared" si="44"/>
        <v>0</v>
      </c>
      <c r="K169" s="109">
        <f t="shared" si="44"/>
        <v>0</v>
      </c>
      <c r="L169" s="109">
        <f t="shared" si="44"/>
        <v>0</v>
      </c>
      <c r="M169" s="109">
        <f t="shared" si="44"/>
        <v>0</v>
      </c>
      <c r="N169" s="109">
        <f t="shared" si="44"/>
        <v>0</v>
      </c>
      <c r="O169" s="109">
        <f t="shared" si="44"/>
        <v>0</v>
      </c>
      <c r="P169" s="109">
        <f t="shared" si="44"/>
        <v>0</v>
      </c>
      <c r="Q169" s="109">
        <f t="shared" si="44"/>
        <v>0</v>
      </c>
      <c r="R169" s="109">
        <f t="shared" si="44"/>
        <v>0</v>
      </c>
      <c r="S169" s="109">
        <f t="shared" si="44"/>
        <v>0</v>
      </c>
      <c r="T169" s="109">
        <f t="shared" si="44"/>
        <v>0</v>
      </c>
      <c r="U169" s="109">
        <f t="shared" si="44"/>
        <v>0</v>
      </c>
      <c r="V169" s="109">
        <f t="shared" si="44"/>
        <v>0</v>
      </c>
      <c r="W169" s="109">
        <f t="shared" si="44"/>
        <v>0</v>
      </c>
      <c r="X169" s="109">
        <f t="shared" si="44"/>
        <v>0</v>
      </c>
      <c r="Y169" s="109">
        <f t="shared" si="44"/>
        <v>0</v>
      </c>
      <c r="Z169" s="109">
        <f t="shared" si="44"/>
        <v>0</v>
      </c>
      <c r="AA169" s="109">
        <f t="shared" si="44"/>
        <v>0</v>
      </c>
      <c r="AB169" s="109">
        <f t="shared" si="44"/>
        <v>0</v>
      </c>
      <c r="AC169" s="109">
        <f t="shared" si="44"/>
        <v>0</v>
      </c>
      <c r="AD169" s="109">
        <f t="shared" si="44"/>
        <v>1</v>
      </c>
      <c r="AE169" s="109">
        <f t="shared" si="44"/>
        <v>1</v>
      </c>
      <c r="AF169" s="109">
        <f t="shared" si="44"/>
        <v>1</v>
      </c>
      <c r="AG169" s="109">
        <f t="shared" si="44"/>
        <v>1</v>
      </c>
      <c r="AH169" s="109">
        <f t="shared" si="44"/>
        <v>1</v>
      </c>
      <c r="AI169" s="109">
        <f t="shared" si="44"/>
        <v>1</v>
      </c>
      <c r="AJ169" s="35" t="str">
        <f t="shared" si="30"/>
        <v>UNKNOWN</v>
      </c>
      <c r="AK169" s="48"/>
      <c r="AL169" s="48" t="str">
        <f t="shared" si="33"/>
        <v>3F</v>
      </c>
      <c r="AM169" s="48" t="str">
        <f t="shared" si="34"/>
        <v>00</v>
      </c>
      <c r="AN169" s="48" t="str">
        <f t="shared" si="35"/>
        <v>00</v>
      </c>
      <c r="AO169" s="48" t="str">
        <f t="shared" si="36"/>
        <v>00</v>
      </c>
      <c r="AQ169" t="str">
        <f t="shared" si="31"/>
        <v xml:space="preserve">    (U4)0x0000003FU,                                                           /* 33 UNKNOWN                                         */</v>
      </c>
    </row>
    <row r="170" spans="2:43">
      <c r="B170" s="116"/>
      <c r="C170" s="35">
        <f t="shared" si="32"/>
        <v>34</v>
      </c>
      <c r="D170" s="109">
        <f t="shared" si="44"/>
        <v>0</v>
      </c>
      <c r="E170" s="109">
        <f t="shared" si="44"/>
        <v>0</v>
      </c>
      <c r="F170" s="109">
        <f t="shared" si="44"/>
        <v>0</v>
      </c>
      <c r="G170" s="109">
        <f t="shared" si="44"/>
        <v>0</v>
      </c>
      <c r="H170" s="109">
        <f t="shared" si="44"/>
        <v>0</v>
      </c>
      <c r="I170" s="109">
        <f t="shared" si="44"/>
        <v>0</v>
      </c>
      <c r="J170" s="109">
        <f t="shared" si="44"/>
        <v>0</v>
      </c>
      <c r="K170" s="109">
        <f t="shared" si="44"/>
        <v>0</v>
      </c>
      <c r="L170" s="109">
        <f t="shared" si="44"/>
        <v>0</v>
      </c>
      <c r="M170" s="109">
        <f t="shared" si="44"/>
        <v>0</v>
      </c>
      <c r="N170" s="109">
        <f t="shared" si="44"/>
        <v>0</v>
      </c>
      <c r="O170" s="109">
        <f t="shared" si="44"/>
        <v>0</v>
      </c>
      <c r="P170" s="109">
        <f t="shared" si="44"/>
        <v>0</v>
      </c>
      <c r="Q170" s="109">
        <f t="shared" si="44"/>
        <v>0</v>
      </c>
      <c r="R170" s="109">
        <f t="shared" si="44"/>
        <v>0</v>
      </c>
      <c r="S170" s="109">
        <f t="shared" si="44"/>
        <v>0</v>
      </c>
      <c r="T170" s="109">
        <f t="shared" si="44"/>
        <v>0</v>
      </c>
      <c r="U170" s="109">
        <f t="shared" si="44"/>
        <v>0</v>
      </c>
      <c r="V170" s="109">
        <f t="shared" si="44"/>
        <v>0</v>
      </c>
      <c r="W170" s="109">
        <f t="shared" si="44"/>
        <v>0</v>
      </c>
      <c r="X170" s="109">
        <f t="shared" si="44"/>
        <v>0</v>
      </c>
      <c r="Y170" s="109">
        <f t="shared" si="44"/>
        <v>0</v>
      </c>
      <c r="Z170" s="109">
        <f t="shared" si="44"/>
        <v>0</v>
      </c>
      <c r="AA170" s="109">
        <f t="shared" si="44"/>
        <v>0</v>
      </c>
      <c r="AB170" s="109">
        <f t="shared" si="44"/>
        <v>0</v>
      </c>
      <c r="AC170" s="109">
        <f t="shared" si="44"/>
        <v>0</v>
      </c>
      <c r="AD170" s="109">
        <f t="shared" si="44"/>
        <v>1</v>
      </c>
      <c r="AE170" s="109">
        <f t="shared" si="44"/>
        <v>1</v>
      </c>
      <c r="AF170" s="109">
        <f t="shared" si="44"/>
        <v>1</v>
      </c>
      <c r="AG170" s="109">
        <f t="shared" si="44"/>
        <v>1</v>
      </c>
      <c r="AH170" s="109">
        <f t="shared" si="44"/>
        <v>1</v>
      </c>
      <c r="AI170" s="109">
        <f t="shared" si="44"/>
        <v>1</v>
      </c>
      <c r="AJ170" s="35" t="str">
        <f t="shared" si="30"/>
        <v>UNKNOWN</v>
      </c>
      <c r="AK170" s="48"/>
      <c r="AL170" s="48" t="str">
        <f t="shared" si="33"/>
        <v>3F</v>
      </c>
      <c r="AM170" s="48" t="str">
        <f t="shared" si="34"/>
        <v>00</v>
      </c>
      <c r="AN170" s="48" t="str">
        <f t="shared" si="35"/>
        <v>00</v>
      </c>
      <c r="AO170" s="48" t="str">
        <f t="shared" si="36"/>
        <v>00</v>
      </c>
      <c r="AQ170" t="str">
        <f t="shared" si="31"/>
        <v xml:space="preserve">    (U4)0x0000003FU,                                                           /* 34 UNKNOWN                                         */</v>
      </c>
    </row>
    <row r="171" spans="2:43">
      <c r="B171" s="116"/>
      <c r="C171" s="35">
        <f t="shared" si="32"/>
        <v>35</v>
      </c>
      <c r="D171" s="109">
        <f t="shared" si="44"/>
        <v>0</v>
      </c>
      <c r="E171" s="109">
        <f t="shared" si="44"/>
        <v>0</v>
      </c>
      <c r="F171" s="109">
        <f t="shared" si="44"/>
        <v>0</v>
      </c>
      <c r="G171" s="109">
        <f t="shared" si="44"/>
        <v>0</v>
      </c>
      <c r="H171" s="109">
        <f t="shared" si="44"/>
        <v>0</v>
      </c>
      <c r="I171" s="109">
        <f t="shared" si="44"/>
        <v>0</v>
      </c>
      <c r="J171" s="109">
        <f t="shared" si="44"/>
        <v>0</v>
      </c>
      <c r="K171" s="109">
        <f t="shared" si="44"/>
        <v>0</v>
      </c>
      <c r="L171" s="109">
        <f t="shared" si="44"/>
        <v>0</v>
      </c>
      <c r="M171" s="109">
        <f t="shared" si="44"/>
        <v>0</v>
      </c>
      <c r="N171" s="109">
        <f t="shared" si="44"/>
        <v>0</v>
      </c>
      <c r="O171" s="109">
        <f t="shared" si="44"/>
        <v>0</v>
      </c>
      <c r="P171" s="109">
        <f t="shared" si="44"/>
        <v>0</v>
      </c>
      <c r="Q171" s="109">
        <f t="shared" si="44"/>
        <v>0</v>
      </c>
      <c r="R171" s="109">
        <f t="shared" si="44"/>
        <v>0</v>
      </c>
      <c r="S171" s="109">
        <f t="shared" si="44"/>
        <v>0</v>
      </c>
      <c r="T171" s="109">
        <f t="shared" si="44"/>
        <v>0</v>
      </c>
      <c r="U171" s="109">
        <f t="shared" si="44"/>
        <v>0</v>
      </c>
      <c r="V171" s="109">
        <f t="shared" si="44"/>
        <v>0</v>
      </c>
      <c r="W171" s="109">
        <f t="shared" si="44"/>
        <v>0</v>
      </c>
      <c r="X171" s="109">
        <f t="shared" si="44"/>
        <v>0</v>
      </c>
      <c r="Y171" s="109">
        <f t="shared" si="44"/>
        <v>0</v>
      </c>
      <c r="Z171" s="109">
        <f t="shared" si="44"/>
        <v>0</v>
      </c>
      <c r="AA171" s="109">
        <f t="shared" si="44"/>
        <v>0</v>
      </c>
      <c r="AB171" s="109">
        <f t="shared" si="44"/>
        <v>0</v>
      </c>
      <c r="AC171" s="109">
        <f t="shared" si="44"/>
        <v>0</v>
      </c>
      <c r="AD171" s="109">
        <f t="shared" si="44"/>
        <v>1</v>
      </c>
      <c r="AE171" s="109">
        <f t="shared" si="44"/>
        <v>1</v>
      </c>
      <c r="AF171" s="109">
        <f t="shared" si="44"/>
        <v>1</v>
      </c>
      <c r="AG171" s="109">
        <f t="shared" si="44"/>
        <v>1</v>
      </c>
      <c r="AH171" s="109">
        <f t="shared" si="44"/>
        <v>1</v>
      </c>
      <c r="AI171" s="109">
        <f t="shared" si="44"/>
        <v>1</v>
      </c>
      <c r="AJ171" s="35" t="str">
        <f t="shared" si="30"/>
        <v>UNKNOWN</v>
      </c>
      <c r="AK171" s="48"/>
      <c r="AL171" s="48" t="str">
        <f t="shared" si="33"/>
        <v>3F</v>
      </c>
      <c r="AM171" s="48" t="str">
        <f t="shared" si="34"/>
        <v>00</v>
      </c>
      <c r="AN171" s="48" t="str">
        <f t="shared" si="35"/>
        <v>00</v>
      </c>
      <c r="AO171" s="48" t="str">
        <f t="shared" si="36"/>
        <v>00</v>
      </c>
      <c r="AQ171" t="str">
        <f t="shared" si="31"/>
        <v xml:space="preserve">    (U4)0x0000003FU,                                                           /* 35 UNKNOWN                                         */</v>
      </c>
    </row>
    <row r="172" spans="2:43">
      <c r="B172" s="116"/>
      <c r="C172" s="35">
        <f t="shared" si="32"/>
        <v>36</v>
      </c>
      <c r="D172" s="109">
        <f t="shared" si="44"/>
        <v>0</v>
      </c>
      <c r="E172" s="109">
        <f t="shared" si="44"/>
        <v>0</v>
      </c>
      <c r="F172" s="109">
        <f t="shared" si="44"/>
        <v>0</v>
      </c>
      <c r="G172" s="109">
        <f t="shared" si="44"/>
        <v>0</v>
      </c>
      <c r="H172" s="109">
        <f t="shared" si="44"/>
        <v>0</v>
      </c>
      <c r="I172" s="109">
        <f t="shared" si="44"/>
        <v>0</v>
      </c>
      <c r="J172" s="109">
        <f t="shared" si="44"/>
        <v>0</v>
      </c>
      <c r="K172" s="109">
        <f t="shared" si="44"/>
        <v>0</v>
      </c>
      <c r="L172" s="109">
        <f t="shared" si="44"/>
        <v>0</v>
      </c>
      <c r="M172" s="109">
        <f t="shared" si="44"/>
        <v>0</v>
      </c>
      <c r="N172" s="109">
        <f t="shared" si="44"/>
        <v>0</v>
      </c>
      <c r="O172" s="109">
        <f t="shared" si="44"/>
        <v>0</v>
      </c>
      <c r="P172" s="109">
        <f t="shared" si="44"/>
        <v>0</v>
      </c>
      <c r="Q172" s="109">
        <f t="shared" si="44"/>
        <v>0</v>
      </c>
      <c r="R172" s="109">
        <f t="shared" si="44"/>
        <v>0</v>
      </c>
      <c r="S172" s="109">
        <f t="shared" si="44"/>
        <v>0</v>
      </c>
      <c r="T172" s="109">
        <f t="shared" si="44"/>
        <v>0</v>
      </c>
      <c r="U172" s="109">
        <f t="shared" si="44"/>
        <v>0</v>
      </c>
      <c r="V172" s="109">
        <f t="shared" si="44"/>
        <v>0</v>
      </c>
      <c r="W172" s="109">
        <f t="shared" si="44"/>
        <v>0</v>
      </c>
      <c r="X172" s="109">
        <f t="shared" si="44"/>
        <v>0</v>
      </c>
      <c r="Y172" s="109">
        <f t="shared" si="44"/>
        <v>0</v>
      </c>
      <c r="Z172" s="109">
        <f t="shared" si="44"/>
        <v>0</v>
      </c>
      <c r="AA172" s="109">
        <f t="shared" si="44"/>
        <v>0</v>
      </c>
      <c r="AB172" s="109">
        <f t="shared" si="44"/>
        <v>0</v>
      </c>
      <c r="AC172" s="109">
        <f t="shared" si="44"/>
        <v>0</v>
      </c>
      <c r="AD172" s="109">
        <f t="shared" si="44"/>
        <v>1</v>
      </c>
      <c r="AE172" s="109">
        <f t="shared" si="44"/>
        <v>1</v>
      </c>
      <c r="AF172" s="109">
        <f t="shared" si="44"/>
        <v>1</v>
      </c>
      <c r="AG172" s="109">
        <f t="shared" si="44"/>
        <v>1</v>
      </c>
      <c r="AH172" s="109">
        <f t="shared" si="44"/>
        <v>1</v>
      </c>
      <c r="AI172" s="109">
        <f t="shared" si="44"/>
        <v>1</v>
      </c>
      <c r="AJ172" s="35" t="str">
        <f t="shared" si="30"/>
        <v>UNKNOWN</v>
      </c>
      <c r="AK172" s="48"/>
      <c r="AL172" s="48" t="str">
        <f t="shared" si="33"/>
        <v>3F</v>
      </c>
      <c r="AM172" s="48" t="str">
        <f t="shared" si="34"/>
        <v>00</v>
      </c>
      <c r="AN172" s="48" t="str">
        <f t="shared" si="35"/>
        <v>00</v>
      </c>
      <c r="AO172" s="48" t="str">
        <f t="shared" si="36"/>
        <v>00</v>
      </c>
      <c r="AQ172" t="str">
        <f t="shared" si="31"/>
        <v xml:space="preserve">    (U4)0x0000003FU,                                                           /* 36 UNKNOWN                                         */</v>
      </c>
    </row>
    <row r="173" spans="2:43">
      <c r="B173" s="116"/>
      <c r="C173" s="35">
        <f t="shared" si="32"/>
        <v>37</v>
      </c>
      <c r="D173" s="109">
        <f t="shared" si="44"/>
        <v>0</v>
      </c>
      <c r="E173" s="109">
        <f t="shared" si="44"/>
        <v>0</v>
      </c>
      <c r="F173" s="109">
        <f t="shared" si="44"/>
        <v>0</v>
      </c>
      <c r="G173" s="109">
        <f t="shared" si="44"/>
        <v>0</v>
      </c>
      <c r="H173" s="109">
        <f t="shared" si="44"/>
        <v>0</v>
      </c>
      <c r="I173" s="109">
        <f t="shared" si="44"/>
        <v>0</v>
      </c>
      <c r="J173" s="109">
        <f t="shared" si="44"/>
        <v>0</v>
      </c>
      <c r="K173" s="109">
        <f t="shared" si="44"/>
        <v>0</v>
      </c>
      <c r="L173" s="109">
        <f t="shared" si="44"/>
        <v>0</v>
      </c>
      <c r="M173" s="109">
        <f t="shared" si="44"/>
        <v>0</v>
      </c>
      <c r="N173" s="109">
        <f t="shared" si="44"/>
        <v>0</v>
      </c>
      <c r="O173" s="109">
        <f t="shared" si="44"/>
        <v>0</v>
      </c>
      <c r="P173" s="109">
        <f t="shared" si="44"/>
        <v>0</v>
      </c>
      <c r="Q173" s="109">
        <f t="shared" si="44"/>
        <v>0</v>
      </c>
      <c r="R173" s="109">
        <f t="shared" si="44"/>
        <v>0</v>
      </c>
      <c r="S173" s="109">
        <f t="shared" si="44"/>
        <v>0</v>
      </c>
      <c r="T173" s="109">
        <f t="shared" si="44"/>
        <v>0</v>
      </c>
      <c r="U173" s="109">
        <f t="shared" si="44"/>
        <v>0</v>
      </c>
      <c r="V173" s="109">
        <f t="shared" si="44"/>
        <v>0</v>
      </c>
      <c r="W173" s="109">
        <f t="shared" si="44"/>
        <v>0</v>
      </c>
      <c r="X173" s="109">
        <f t="shared" si="44"/>
        <v>0</v>
      </c>
      <c r="Y173" s="109">
        <f t="shared" si="44"/>
        <v>0</v>
      </c>
      <c r="Z173" s="109">
        <f t="shared" si="44"/>
        <v>0</v>
      </c>
      <c r="AA173" s="109">
        <f t="shared" si="44"/>
        <v>0</v>
      </c>
      <c r="AB173" s="109">
        <f t="shared" si="44"/>
        <v>0</v>
      </c>
      <c r="AC173" s="109">
        <f t="shared" si="44"/>
        <v>0</v>
      </c>
      <c r="AD173" s="109">
        <f t="shared" si="44"/>
        <v>1</v>
      </c>
      <c r="AE173" s="109">
        <f t="shared" si="44"/>
        <v>1</v>
      </c>
      <c r="AF173" s="109">
        <f t="shared" si="44"/>
        <v>1</v>
      </c>
      <c r="AG173" s="109">
        <f t="shared" si="44"/>
        <v>1</v>
      </c>
      <c r="AH173" s="109">
        <f t="shared" si="44"/>
        <v>1</v>
      </c>
      <c r="AI173" s="109">
        <f t="shared" si="44"/>
        <v>1</v>
      </c>
      <c r="AJ173" s="35" t="str">
        <f t="shared" si="30"/>
        <v>UNKNOWN</v>
      </c>
      <c r="AK173" s="48"/>
      <c r="AL173" s="48" t="str">
        <f t="shared" si="33"/>
        <v>3F</v>
      </c>
      <c r="AM173" s="48" t="str">
        <f t="shared" si="34"/>
        <v>00</v>
      </c>
      <c r="AN173" s="48" t="str">
        <f t="shared" si="35"/>
        <v>00</v>
      </c>
      <c r="AO173" s="48" t="str">
        <f t="shared" si="36"/>
        <v>00</v>
      </c>
      <c r="AQ173" t="str">
        <f t="shared" si="31"/>
        <v xml:space="preserve">    (U4)0x0000003FU,                                                           /* 37 UNKNOWN                                         */</v>
      </c>
    </row>
    <row r="174" spans="2:43">
      <c r="B174" s="116"/>
      <c r="C174" s="35">
        <f t="shared" si="32"/>
        <v>38</v>
      </c>
      <c r="D174" s="109">
        <f t="shared" si="44"/>
        <v>0</v>
      </c>
      <c r="E174" s="109">
        <f t="shared" si="44"/>
        <v>0</v>
      </c>
      <c r="F174" s="109">
        <f t="shared" si="44"/>
        <v>0</v>
      </c>
      <c r="G174" s="109">
        <f t="shared" si="44"/>
        <v>0</v>
      </c>
      <c r="H174" s="109">
        <f t="shared" si="44"/>
        <v>0</v>
      </c>
      <c r="I174" s="109">
        <f t="shared" si="44"/>
        <v>0</v>
      </c>
      <c r="J174" s="109">
        <f t="shared" si="44"/>
        <v>0</v>
      </c>
      <c r="K174" s="109">
        <f t="shared" si="44"/>
        <v>0</v>
      </c>
      <c r="L174" s="109">
        <f t="shared" si="44"/>
        <v>0</v>
      </c>
      <c r="M174" s="109">
        <f t="shared" si="44"/>
        <v>0</v>
      </c>
      <c r="N174" s="109">
        <f t="shared" si="44"/>
        <v>0</v>
      </c>
      <c r="O174" s="109">
        <f t="shared" si="44"/>
        <v>0</v>
      </c>
      <c r="P174" s="109">
        <f t="shared" si="44"/>
        <v>0</v>
      </c>
      <c r="Q174" s="109">
        <f t="shared" si="44"/>
        <v>0</v>
      </c>
      <c r="R174" s="109">
        <f t="shared" si="44"/>
        <v>0</v>
      </c>
      <c r="S174" s="109">
        <f t="shared" si="44"/>
        <v>0</v>
      </c>
      <c r="T174" s="109">
        <f t="shared" si="44"/>
        <v>0</v>
      </c>
      <c r="U174" s="109">
        <f t="shared" si="44"/>
        <v>0</v>
      </c>
      <c r="V174" s="109">
        <f t="shared" si="44"/>
        <v>0</v>
      </c>
      <c r="W174" s="109">
        <f t="shared" si="44"/>
        <v>0</v>
      </c>
      <c r="X174" s="109">
        <f t="shared" si="44"/>
        <v>0</v>
      </c>
      <c r="Y174" s="109">
        <f t="shared" si="44"/>
        <v>0</v>
      </c>
      <c r="Z174" s="109">
        <f t="shared" si="44"/>
        <v>0</v>
      </c>
      <c r="AA174" s="109">
        <f t="shared" si="44"/>
        <v>0</v>
      </c>
      <c r="AB174" s="109">
        <f t="shared" si="44"/>
        <v>0</v>
      </c>
      <c r="AC174" s="109">
        <f t="shared" si="44"/>
        <v>0</v>
      </c>
      <c r="AD174" s="109">
        <f t="shared" si="44"/>
        <v>1</v>
      </c>
      <c r="AE174" s="109">
        <f t="shared" si="44"/>
        <v>1</v>
      </c>
      <c r="AF174" s="109">
        <f t="shared" si="44"/>
        <v>1</v>
      </c>
      <c r="AG174" s="109">
        <f t="shared" si="44"/>
        <v>1</v>
      </c>
      <c r="AH174" s="109">
        <f t="shared" si="44"/>
        <v>1</v>
      </c>
      <c r="AI174" s="109">
        <f t="shared" si="44"/>
        <v>1</v>
      </c>
      <c r="AJ174" s="35" t="str">
        <f t="shared" si="30"/>
        <v>UNKNOWN</v>
      </c>
      <c r="AK174" s="48"/>
      <c r="AL174" s="48" t="str">
        <f t="shared" si="33"/>
        <v>3F</v>
      </c>
      <c r="AM174" s="48" t="str">
        <f t="shared" si="34"/>
        <v>00</v>
      </c>
      <c r="AN174" s="48" t="str">
        <f t="shared" si="35"/>
        <v>00</v>
      </c>
      <c r="AO174" s="48" t="str">
        <f t="shared" si="36"/>
        <v>00</v>
      </c>
      <c r="AQ174" t="str">
        <f t="shared" si="31"/>
        <v xml:space="preserve">    (U4)0x0000003FU,                                                           /* 38 UNKNOWN                                         */</v>
      </c>
    </row>
    <row r="175" spans="2:43">
      <c r="B175" s="116"/>
      <c r="C175" s="35">
        <f t="shared" si="32"/>
        <v>39</v>
      </c>
      <c r="D175" s="109">
        <f t="shared" si="44"/>
        <v>0</v>
      </c>
      <c r="E175" s="109">
        <f t="shared" si="44"/>
        <v>0</v>
      </c>
      <c r="F175" s="109">
        <f t="shared" si="44"/>
        <v>0</v>
      </c>
      <c r="G175" s="109">
        <f t="shared" si="44"/>
        <v>0</v>
      </c>
      <c r="H175" s="109">
        <f t="shared" si="44"/>
        <v>0</v>
      </c>
      <c r="I175" s="109">
        <f t="shared" si="44"/>
        <v>0</v>
      </c>
      <c r="J175" s="109">
        <f t="shared" si="44"/>
        <v>0</v>
      </c>
      <c r="K175" s="109">
        <f t="shared" si="44"/>
        <v>0</v>
      </c>
      <c r="L175" s="109">
        <f t="shared" si="44"/>
        <v>0</v>
      </c>
      <c r="M175" s="109">
        <f t="shared" si="44"/>
        <v>0</v>
      </c>
      <c r="N175" s="109">
        <f t="shared" si="44"/>
        <v>0</v>
      </c>
      <c r="O175" s="109">
        <f t="shared" si="44"/>
        <v>0</v>
      </c>
      <c r="P175" s="109">
        <f t="shared" si="44"/>
        <v>0</v>
      </c>
      <c r="Q175" s="109">
        <f t="shared" si="44"/>
        <v>0</v>
      </c>
      <c r="R175" s="109">
        <f t="shared" si="44"/>
        <v>0</v>
      </c>
      <c r="S175" s="109">
        <f t="shared" si="44"/>
        <v>0</v>
      </c>
      <c r="T175" s="109">
        <f t="shared" si="44"/>
        <v>0</v>
      </c>
      <c r="U175" s="109">
        <f t="shared" si="44"/>
        <v>0</v>
      </c>
      <c r="V175" s="109">
        <f t="shared" si="44"/>
        <v>0</v>
      </c>
      <c r="W175" s="109">
        <f t="shared" si="44"/>
        <v>0</v>
      </c>
      <c r="X175" s="109">
        <f t="shared" si="44"/>
        <v>0</v>
      </c>
      <c r="Y175" s="109">
        <f t="shared" si="44"/>
        <v>0</v>
      </c>
      <c r="Z175" s="109">
        <f t="shared" si="44"/>
        <v>0</v>
      </c>
      <c r="AA175" s="109">
        <f t="shared" si="44"/>
        <v>0</v>
      </c>
      <c r="AB175" s="109">
        <f t="shared" si="44"/>
        <v>0</v>
      </c>
      <c r="AC175" s="109">
        <f t="shared" si="44"/>
        <v>0</v>
      </c>
      <c r="AD175" s="109">
        <f t="shared" si="44"/>
        <v>1</v>
      </c>
      <c r="AE175" s="109">
        <f t="shared" si="44"/>
        <v>1</v>
      </c>
      <c r="AF175" s="109">
        <f t="shared" si="44"/>
        <v>1</v>
      </c>
      <c r="AG175" s="109">
        <f t="shared" si="44"/>
        <v>1</v>
      </c>
      <c r="AH175" s="109">
        <f t="shared" si="44"/>
        <v>1</v>
      </c>
      <c r="AI175" s="109">
        <f t="shared" ref="AI175" si="45">IF(OR(AI45=0,AI45=1),1,0)</f>
        <v>1</v>
      </c>
      <c r="AJ175" s="35" t="str">
        <f t="shared" si="30"/>
        <v>UNKNOWN</v>
      </c>
      <c r="AK175" s="48"/>
      <c r="AL175" s="48" t="str">
        <f t="shared" si="33"/>
        <v>3F</v>
      </c>
      <c r="AM175" s="48" t="str">
        <f t="shared" si="34"/>
        <v>00</v>
      </c>
      <c r="AN175" s="48" t="str">
        <f t="shared" si="35"/>
        <v>00</v>
      </c>
      <c r="AO175" s="48" t="str">
        <f t="shared" si="36"/>
        <v>00</v>
      </c>
      <c r="AQ175" t="str">
        <f t="shared" si="31"/>
        <v xml:space="preserve">    (U4)0x0000003FU,                                                           /* 39 UNKNOWN                                         */</v>
      </c>
    </row>
    <row r="176" spans="2:43">
      <c r="B176" s="116"/>
      <c r="C176" s="35">
        <f t="shared" si="32"/>
        <v>40</v>
      </c>
      <c r="D176" s="109">
        <f t="shared" ref="D176:AI183" si="46">IF(OR(D46=0,D46=1),1,0)</f>
        <v>0</v>
      </c>
      <c r="E176" s="109">
        <f t="shared" si="46"/>
        <v>0</v>
      </c>
      <c r="F176" s="109">
        <f t="shared" si="46"/>
        <v>0</v>
      </c>
      <c r="G176" s="109">
        <f t="shared" si="46"/>
        <v>0</v>
      </c>
      <c r="H176" s="109">
        <f t="shared" si="46"/>
        <v>0</v>
      </c>
      <c r="I176" s="109">
        <f t="shared" si="46"/>
        <v>0</v>
      </c>
      <c r="J176" s="109">
        <f t="shared" si="46"/>
        <v>0</v>
      </c>
      <c r="K176" s="109">
        <f t="shared" si="46"/>
        <v>0</v>
      </c>
      <c r="L176" s="109">
        <f t="shared" si="46"/>
        <v>0</v>
      </c>
      <c r="M176" s="109">
        <f t="shared" si="46"/>
        <v>0</v>
      </c>
      <c r="N176" s="109">
        <f t="shared" si="46"/>
        <v>0</v>
      </c>
      <c r="O176" s="109">
        <f t="shared" si="46"/>
        <v>0</v>
      </c>
      <c r="P176" s="109">
        <f t="shared" si="46"/>
        <v>0</v>
      </c>
      <c r="Q176" s="109">
        <f t="shared" si="46"/>
        <v>0</v>
      </c>
      <c r="R176" s="109">
        <f t="shared" si="46"/>
        <v>0</v>
      </c>
      <c r="S176" s="109">
        <f t="shared" si="46"/>
        <v>0</v>
      </c>
      <c r="T176" s="109">
        <f t="shared" si="46"/>
        <v>0</v>
      </c>
      <c r="U176" s="109">
        <f t="shared" si="46"/>
        <v>0</v>
      </c>
      <c r="V176" s="109">
        <f t="shared" si="46"/>
        <v>0</v>
      </c>
      <c r="W176" s="109">
        <f t="shared" si="46"/>
        <v>0</v>
      </c>
      <c r="X176" s="109">
        <f t="shared" si="46"/>
        <v>0</v>
      </c>
      <c r="Y176" s="109">
        <f t="shared" si="46"/>
        <v>0</v>
      </c>
      <c r="Z176" s="109">
        <f t="shared" si="46"/>
        <v>0</v>
      </c>
      <c r="AA176" s="109">
        <f t="shared" si="46"/>
        <v>0</v>
      </c>
      <c r="AB176" s="109">
        <f t="shared" si="46"/>
        <v>0</v>
      </c>
      <c r="AC176" s="109">
        <f t="shared" si="46"/>
        <v>0</v>
      </c>
      <c r="AD176" s="109">
        <f t="shared" si="46"/>
        <v>1</v>
      </c>
      <c r="AE176" s="109">
        <f t="shared" si="46"/>
        <v>1</v>
      </c>
      <c r="AF176" s="109">
        <f t="shared" si="46"/>
        <v>1</v>
      </c>
      <c r="AG176" s="109">
        <f t="shared" si="46"/>
        <v>1</v>
      </c>
      <c r="AH176" s="109">
        <f t="shared" si="46"/>
        <v>1</v>
      </c>
      <c r="AI176" s="109">
        <f t="shared" si="46"/>
        <v>1</v>
      </c>
      <c r="AJ176" s="35" t="str">
        <f t="shared" si="30"/>
        <v>UNKNOWN</v>
      </c>
      <c r="AK176" s="48"/>
      <c r="AL176" s="48" t="str">
        <f t="shared" si="33"/>
        <v>3F</v>
      </c>
      <c r="AM176" s="48" t="str">
        <f t="shared" si="34"/>
        <v>00</v>
      </c>
      <c r="AN176" s="48" t="str">
        <f t="shared" si="35"/>
        <v>00</v>
      </c>
      <c r="AO176" s="48" t="str">
        <f t="shared" si="36"/>
        <v>00</v>
      </c>
      <c r="AQ176" t="str">
        <f t="shared" si="31"/>
        <v xml:space="preserve">    (U4)0x0000003FU,                                                           /* 40 UNKNOWN                                         */</v>
      </c>
    </row>
    <row r="177" spans="2:43">
      <c r="B177" s="116"/>
      <c r="C177" s="35">
        <f t="shared" si="32"/>
        <v>41</v>
      </c>
      <c r="D177" s="109">
        <f t="shared" si="46"/>
        <v>0</v>
      </c>
      <c r="E177" s="109">
        <f t="shared" si="46"/>
        <v>0</v>
      </c>
      <c r="F177" s="109">
        <f t="shared" si="46"/>
        <v>0</v>
      </c>
      <c r="G177" s="109">
        <f t="shared" si="46"/>
        <v>0</v>
      </c>
      <c r="H177" s="109">
        <f t="shared" si="46"/>
        <v>0</v>
      </c>
      <c r="I177" s="109">
        <f t="shared" si="46"/>
        <v>0</v>
      </c>
      <c r="J177" s="109">
        <f t="shared" si="46"/>
        <v>0</v>
      </c>
      <c r="K177" s="109">
        <f t="shared" si="46"/>
        <v>0</v>
      </c>
      <c r="L177" s="109">
        <f t="shared" si="46"/>
        <v>0</v>
      </c>
      <c r="M177" s="109">
        <f t="shared" si="46"/>
        <v>0</v>
      </c>
      <c r="N177" s="109">
        <f t="shared" si="46"/>
        <v>0</v>
      </c>
      <c r="O177" s="109">
        <f t="shared" si="46"/>
        <v>0</v>
      </c>
      <c r="P177" s="109">
        <f t="shared" si="46"/>
        <v>0</v>
      </c>
      <c r="Q177" s="109">
        <f t="shared" si="46"/>
        <v>0</v>
      </c>
      <c r="R177" s="109">
        <f t="shared" si="46"/>
        <v>0</v>
      </c>
      <c r="S177" s="109">
        <f t="shared" si="46"/>
        <v>0</v>
      </c>
      <c r="T177" s="109">
        <f t="shared" si="46"/>
        <v>0</v>
      </c>
      <c r="U177" s="109">
        <f t="shared" si="46"/>
        <v>0</v>
      </c>
      <c r="V177" s="109">
        <f t="shared" si="46"/>
        <v>0</v>
      </c>
      <c r="W177" s="109">
        <f t="shared" si="46"/>
        <v>0</v>
      </c>
      <c r="X177" s="109">
        <f t="shared" si="46"/>
        <v>0</v>
      </c>
      <c r="Y177" s="109">
        <f t="shared" si="46"/>
        <v>0</v>
      </c>
      <c r="Z177" s="109">
        <f t="shared" si="46"/>
        <v>0</v>
      </c>
      <c r="AA177" s="109">
        <f t="shared" si="46"/>
        <v>0</v>
      </c>
      <c r="AB177" s="109">
        <f t="shared" si="46"/>
        <v>0</v>
      </c>
      <c r="AC177" s="109">
        <f t="shared" si="46"/>
        <v>0</v>
      </c>
      <c r="AD177" s="109">
        <f t="shared" si="46"/>
        <v>1</v>
      </c>
      <c r="AE177" s="109">
        <f t="shared" si="46"/>
        <v>1</v>
      </c>
      <c r="AF177" s="109">
        <f t="shared" si="46"/>
        <v>1</v>
      </c>
      <c r="AG177" s="109">
        <f t="shared" si="46"/>
        <v>1</v>
      </c>
      <c r="AH177" s="109">
        <f t="shared" si="46"/>
        <v>1</v>
      </c>
      <c r="AI177" s="109">
        <f t="shared" si="46"/>
        <v>1</v>
      </c>
      <c r="AJ177" s="35" t="str">
        <f t="shared" si="30"/>
        <v>UNKNOWN</v>
      </c>
      <c r="AK177" s="48"/>
      <c r="AL177" s="48" t="str">
        <f t="shared" si="33"/>
        <v>3F</v>
      </c>
      <c r="AM177" s="48" t="str">
        <f t="shared" si="34"/>
        <v>00</v>
      </c>
      <c r="AN177" s="48" t="str">
        <f t="shared" si="35"/>
        <v>00</v>
      </c>
      <c r="AO177" s="48" t="str">
        <f t="shared" si="36"/>
        <v>00</v>
      </c>
      <c r="AQ177" t="str">
        <f t="shared" si="31"/>
        <v xml:space="preserve">    (U4)0x0000003FU,                                                           /* 41 UNKNOWN                                         */</v>
      </c>
    </row>
    <row r="178" spans="2:43">
      <c r="B178" s="116"/>
      <c r="C178" s="35">
        <f t="shared" si="32"/>
        <v>42</v>
      </c>
      <c r="D178" s="109">
        <f t="shared" si="46"/>
        <v>0</v>
      </c>
      <c r="E178" s="109">
        <f t="shared" si="46"/>
        <v>0</v>
      </c>
      <c r="F178" s="109">
        <f t="shared" si="46"/>
        <v>0</v>
      </c>
      <c r="G178" s="109">
        <f t="shared" si="46"/>
        <v>0</v>
      </c>
      <c r="H178" s="109">
        <f t="shared" si="46"/>
        <v>0</v>
      </c>
      <c r="I178" s="109">
        <f t="shared" si="46"/>
        <v>0</v>
      </c>
      <c r="J178" s="109">
        <f t="shared" si="46"/>
        <v>0</v>
      </c>
      <c r="K178" s="109">
        <f t="shared" si="46"/>
        <v>0</v>
      </c>
      <c r="L178" s="109">
        <f t="shared" si="46"/>
        <v>0</v>
      </c>
      <c r="M178" s="109">
        <f t="shared" si="46"/>
        <v>0</v>
      </c>
      <c r="N178" s="109">
        <f t="shared" si="46"/>
        <v>0</v>
      </c>
      <c r="O178" s="109">
        <f t="shared" si="46"/>
        <v>0</v>
      </c>
      <c r="P178" s="109">
        <f t="shared" si="46"/>
        <v>0</v>
      </c>
      <c r="Q178" s="109">
        <f t="shared" si="46"/>
        <v>0</v>
      </c>
      <c r="R178" s="109">
        <f t="shared" si="46"/>
        <v>0</v>
      </c>
      <c r="S178" s="109">
        <f t="shared" si="46"/>
        <v>0</v>
      </c>
      <c r="T178" s="109">
        <f t="shared" si="46"/>
        <v>0</v>
      </c>
      <c r="U178" s="109">
        <f t="shared" si="46"/>
        <v>0</v>
      </c>
      <c r="V178" s="109">
        <f t="shared" si="46"/>
        <v>0</v>
      </c>
      <c r="W178" s="109">
        <f t="shared" si="46"/>
        <v>0</v>
      </c>
      <c r="X178" s="109">
        <f t="shared" si="46"/>
        <v>0</v>
      </c>
      <c r="Y178" s="109">
        <f t="shared" si="46"/>
        <v>0</v>
      </c>
      <c r="Z178" s="109">
        <f t="shared" si="46"/>
        <v>0</v>
      </c>
      <c r="AA178" s="109">
        <f t="shared" si="46"/>
        <v>0</v>
      </c>
      <c r="AB178" s="109">
        <f t="shared" si="46"/>
        <v>0</v>
      </c>
      <c r="AC178" s="109">
        <f t="shared" si="46"/>
        <v>0</v>
      </c>
      <c r="AD178" s="109">
        <f t="shared" si="46"/>
        <v>1</v>
      </c>
      <c r="AE178" s="109">
        <f t="shared" si="46"/>
        <v>1</v>
      </c>
      <c r="AF178" s="109">
        <f t="shared" si="46"/>
        <v>1</v>
      </c>
      <c r="AG178" s="109">
        <f t="shared" si="46"/>
        <v>1</v>
      </c>
      <c r="AH178" s="109">
        <f t="shared" si="46"/>
        <v>1</v>
      </c>
      <c r="AI178" s="109">
        <f t="shared" si="46"/>
        <v>1</v>
      </c>
      <c r="AJ178" s="35" t="str">
        <f t="shared" si="30"/>
        <v>ON</v>
      </c>
      <c r="AK178" s="48"/>
      <c r="AL178" s="48" t="str">
        <f t="shared" si="33"/>
        <v>3F</v>
      </c>
      <c r="AM178" s="48" t="str">
        <f t="shared" si="34"/>
        <v>00</v>
      </c>
      <c r="AN178" s="48" t="str">
        <f t="shared" si="35"/>
        <v>00</v>
      </c>
      <c r="AO178" s="48" t="str">
        <f t="shared" si="36"/>
        <v>00</v>
      </c>
      <c r="AQ178" t="str">
        <f t="shared" si="31"/>
        <v xml:space="preserve">    (U4)0x0000003FU,                                                           /* 42 ON                                              */</v>
      </c>
    </row>
    <row r="179" spans="2:43">
      <c r="B179" s="116"/>
      <c r="C179" s="35">
        <f t="shared" si="32"/>
        <v>43</v>
      </c>
      <c r="D179" s="109">
        <f t="shared" si="46"/>
        <v>0</v>
      </c>
      <c r="E179" s="109">
        <f t="shared" si="46"/>
        <v>0</v>
      </c>
      <c r="F179" s="109">
        <f t="shared" si="46"/>
        <v>0</v>
      </c>
      <c r="G179" s="109">
        <f t="shared" si="46"/>
        <v>0</v>
      </c>
      <c r="H179" s="109">
        <f t="shared" si="46"/>
        <v>0</v>
      </c>
      <c r="I179" s="109">
        <f t="shared" si="46"/>
        <v>0</v>
      </c>
      <c r="J179" s="109">
        <f t="shared" si="46"/>
        <v>0</v>
      </c>
      <c r="K179" s="109">
        <f t="shared" si="46"/>
        <v>0</v>
      </c>
      <c r="L179" s="109">
        <f t="shared" si="46"/>
        <v>0</v>
      </c>
      <c r="M179" s="109">
        <f t="shared" si="46"/>
        <v>0</v>
      </c>
      <c r="N179" s="109">
        <f t="shared" si="46"/>
        <v>0</v>
      </c>
      <c r="O179" s="109">
        <f t="shared" si="46"/>
        <v>0</v>
      </c>
      <c r="P179" s="109">
        <f t="shared" si="46"/>
        <v>0</v>
      </c>
      <c r="Q179" s="109">
        <f t="shared" si="46"/>
        <v>0</v>
      </c>
      <c r="R179" s="109">
        <f t="shared" si="46"/>
        <v>0</v>
      </c>
      <c r="S179" s="109">
        <f t="shared" si="46"/>
        <v>0</v>
      </c>
      <c r="T179" s="109">
        <f t="shared" si="46"/>
        <v>0</v>
      </c>
      <c r="U179" s="109">
        <f t="shared" si="46"/>
        <v>0</v>
      </c>
      <c r="V179" s="109">
        <f t="shared" si="46"/>
        <v>0</v>
      </c>
      <c r="W179" s="109">
        <f t="shared" si="46"/>
        <v>0</v>
      </c>
      <c r="X179" s="109">
        <f t="shared" si="46"/>
        <v>0</v>
      </c>
      <c r="Y179" s="109">
        <f t="shared" si="46"/>
        <v>0</v>
      </c>
      <c r="Z179" s="109">
        <f t="shared" si="46"/>
        <v>0</v>
      </c>
      <c r="AA179" s="109">
        <f t="shared" si="46"/>
        <v>0</v>
      </c>
      <c r="AB179" s="109">
        <f t="shared" si="46"/>
        <v>0</v>
      </c>
      <c r="AC179" s="109">
        <f t="shared" si="46"/>
        <v>0</v>
      </c>
      <c r="AD179" s="109">
        <f t="shared" si="46"/>
        <v>1</v>
      </c>
      <c r="AE179" s="109">
        <f t="shared" si="46"/>
        <v>1</v>
      </c>
      <c r="AF179" s="109">
        <f t="shared" si="46"/>
        <v>1</v>
      </c>
      <c r="AG179" s="109">
        <f t="shared" si="46"/>
        <v>1</v>
      </c>
      <c r="AH179" s="109">
        <f t="shared" si="46"/>
        <v>1</v>
      </c>
      <c r="AI179" s="109">
        <f t="shared" si="46"/>
        <v>1</v>
      </c>
      <c r="AJ179" s="35" t="str">
        <f t="shared" si="30"/>
        <v>UNKNOWN</v>
      </c>
      <c r="AK179" s="48"/>
      <c r="AL179" s="48" t="str">
        <f t="shared" si="33"/>
        <v>3F</v>
      </c>
      <c r="AM179" s="48" t="str">
        <f t="shared" si="34"/>
        <v>00</v>
      </c>
      <c r="AN179" s="48" t="str">
        <f t="shared" si="35"/>
        <v>00</v>
      </c>
      <c r="AO179" s="48" t="str">
        <f t="shared" si="36"/>
        <v>00</v>
      </c>
      <c r="AQ179" t="str">
        <f t="shared" si="31"/>
        <v xml:space="preserve">    (U4)0x0000003FU,                                                           /* 43 UNKNOWN                                         */</v>
      </c>
    </row>
    <row r="180" spans="2:43">
      <c r="B180" s="116"/>
      <c r="C180" s="35">
        <f t="shared" si="32"/>
        <v>44</v>
      </c>
      <c r="D180" s="109">
        <f t="shared" si="46"/>
        <v>0</v>
      </c>
      <c r="E180" s="109">
        <f t="shared" si="46"/>
        <v>0</v>
      </c>
      <c r="F180" s="109">
        <f t="shared" si="46"/>
        <v>0</v>
      </c>
      <c r="G180" s="109">
        <f t="shared" si="46"/>
        <v>0</v>
      </c>
      <c r="H180" s="109">
        <f t="shared" si="46"/>
        <v>0</v>
      </c>
      <c r="I180" s="109">
        <f t="shared" si="46"/>
        <v>0</v>
      </c>
      <c r="J180" s="109">
        <f t="shared" si="46"/>
        <v>0</v>
      </c>
      <c r="K180" s="109">
        <f t="shared" si="46"/>
        <v>0</v>
      </c>
      <c r="L180" s="109">
        <f t="shared" si="46"/>
        <v>0</v>
      </c>
      <c r="M180" s="109">
        <f t="shared" si="46"/>
        <v>0</v>
      </c>
      <c r="N180" s="109">
        <f t="shared" si="46"/>
        <v>0</v>
      </c>
      <c r="O180" s="109">
        <f t="shared" si="46"/>
        <v>0</v>
      </c>
      <c r="P180" s="109">
        <f t="shared" si="46"/>
        <v>0</v>
      </c>
      <c r="Q180" s="109">
        <f t="shared" si="46"/>
        <v>0</v>
      </c>
      <c r="R180" s="109">
        <f t="shared" si="46"/>
        <v>0</v>
      </c>
      <c r="S180" s="109">
        <f t="shared" si="46"/>
        <v>0</v>
      </c>
      <c r="T180" s="109">
        <f t="shared" si="46"/>
        <v>0</v>
      </c>
      <c r="U180" s="109">
        <f t="shared" si="46"/>
        <v>0</v>
      </c>
      <c r="V180" s="109">
        <f t="shared" si="46"/>
        <v>0</v>
      </c>
      <c r="W180" s="109">
        <f t="shared" si="46"/>
        <v>0</v>
      </c>
      <c r="X180" s="109">
        <f t="shared" si="46"/>
        <v>0</v>
      </c>
      <c r="Y180" s="109">
        <f t="shared" si="46"/>
        <v>0</v>
      </c>
      <c r="Z180" s="109">
        <f t="shared" si="46"/>
        <v>0</v>
      </c>
      <c r="AA180" s="109">
        <f t="shared" si="46"/>
        <v>0</v>
      </c>
      <c r="AB180" s="109">
        <f t="shared" si="46"/>
        <v>0</v>
      </c>
      <c r="AC180" s="109">
        <f t="shared" si="46"/>
        <v>0</v>
      </c>
      <c r="AD180" s="109">
        <f t="shared" si="46"/>
        <v>1</v>
      </c>
      <c r="AE180" s="109">
        <f t="shared" si="46"/>
        <v>1</v>
      </c>
      <c r="AF180" s="109">
        <f t="shared" si="46"/>
        <v>1</v>
      </c>
      <c r="AG180" s="109">
        <f t="shared" si="46"/>
        <v>1</v>
      </c>
      <c r="AH180" s="109">
        <f t="shared" si="46"/>
        <v>1</v>
      </c>
      <c r="AI180" s="109">
        <f t="shared" si="46"/>
        <v>1</v>
      </c>
      <c r="AJ180" s="35" t="str">
        <f t="shared" si="30"/>
        <v>UNKNOWN</v>
      </c>
      <c r="AK180" s="48"/>
      <c r="AL180" s="48" t="str">
        <f t="shared" si="33"/>
        <v>3F</v>
      </c>
      <c r="AM180" s="48" t="str">
        <f t="shared" si="34"/>
        <v>00</v>
      </c>
      <c r="AN180" s="48" t="str">
        <f t="shared" si="35"/>
        <v>00</v>
      </c>
      <c r="AO180" s="48" t="str">
        <f t="shared" si="36"/>
        <v>00</v>
      </c>
      <c r="AQ180" t="str">
        <f t="shared" si="31"/>
        <v xml:space="preserve">    (U4)0x0000003FU,                                                           /* 44 UNKNOWN                                         */</v>
      </c>
    </row>
    <row r="181" spans="2:43">
      <c r="B181" s="116"/>
      <c r="C181" s="35">
        <f t="shared" si="32"/>
        <v>45</v>
      </c>
      <c r="D181" s="109">
        <f t="shared" si="46"/>
        <v>0</v>
      </c>
      <c r="E181" s="109">
        <f t="shared" si="46"/>
        <v>0</v>
      </c>
      <c r="F181" s="109">
        <f t="shared" si="46"/>
        <v>0</v>
      </c>
      <c r="G181" s="109">
        <f t="shared" si="46"/>
        <v>0</v>
      </c>
      <c r="H181" s="109">
        <f t="shared" si="46"/>
        <v>0</v>
      </c>
      <c r="I181" s="109">
        <f t="shared" si="46"/>
        <v>0</v>
      </c>
      <c r="J181" s="109">
        <f t="shared" si="46"/>
        <v>0</v>
      </c>
      <c r="K181" s="109">
        <f t="shared" si="46"/>
        <v>0</v>
      </c>
      <c r="L181" s="109">
        <f t="shared" si="46"/>
        <v>0</v>
      </c>
      <c r="M181" s="109">
        <f t="shared" si="46"/>
        <v>0</v>
      </c>
      <c r="N181" s="109">
        <f t="shared" si="46"/>
        <v>0</v>
      </c>
      <c r="O181" s="109">
        <f t="shared" si="46"/>
        <v>0</v>
      </c>
      <c r="P181" s="109">
        <f t="shared" si="46"/>
        <v>0</v>
      </c>
      <c r="Q181" s="109">
        <f t="shared" si="46"/>
        <v>0</v>
      </c>
      <c r="R181" s="109">
        <f t="shared" si="46"/>
        <v>0</v>
      </c>
      <c r="S181" s="109">
        <f t="shared" si="46"/>
        <v>0</v>
      </c>
      <c r="T181" s="109">
        <f t="shared" si="46"/>
        <v>0</v>
      </c>
      <c r="U181" s="109">
        <f t="shared" si="46"/>
        <v>0</v>
      </c>
      <c r="V181" s="109">
        <f t="shared" si="46"/>
        <v>0</v>
      </c>
      <c r="W181" s="109">
        <f t="shared" si="46"/>
        <v>0</v>
      </c>
      <c r="X181" s="109">
        <f t="shared" si="46"/>
        <v>0</v>
      </c>
      <c r="Y181" s="109">
        <f t="shared" si="46"/>
        <v>0</v>
      </c>
      <c r="Z181" s="109">
        <f t="shared" si="46"/>
        <v>0</v>
      </c>
      <c r="AA181" s="109">
        <f t="shared" si="46"/>
        <v>0</v>
      </c>
      <c r="AB181" s="109">
        <f t="shared" si="46"/>
        <v>0</v>
      </c>
      <c r="AC181" s="109">
        <f t="shared" si="46"/>
        <v>0</v>
      </c>
      <c r="AD181" s="109">
        <f t="shared" si="46"/>
        <v>1</v>
      </c>
      <c r="AE181" s="109">
        <f t="shared" si="46"/>
        <v>1</v>
      </c>
      <c r="AF181" s="109">
        <f t="shared" si="46"/>
        <v>1</v>
      </c>
      <c r="AG181" s="109">
        <f t="shared" si="46"/>
        <v>1</v>
      </c>
      <c r="AH181" s="109">
        <f t="shared" si="46"/>
        <v>1</v>
      </c>
      <c r="AI181" s="109">
        <f t="shared" si="46"/>
        <v>1</v>
      </c>
      <c r="AJ181" s="35" t="str">
        <f t="shared" si="30"/>
        <v>UNKNOWN</v>
      </c>
      <c r="AK181" s="48"/>
      <c r="AL181" s="48" t="str">
        <f t="shared" si="33"/>
        <v>3F</v>
      </c>
      <c r="AM181" s="48" t="str">
        <f t="shared" si="34"/>
        <v>00</v>
      </c>
      <c r="AN181" s="48" t="str">
        <f t="shared" si="35"/>
        <v>00</v>
      </c>
      <c r="AO181" s="48" t="str">
        <f t="shared" si="36"/>
        <v>00</v>
      </c>
      <c r="AQ181" t="str">
        <f t="shared" si="31"/>
        <v xml:space="preserve">    (U4)0x0000003FU,                                                           /* 45 UNKNOWN                                         */</v>
      </c>
    </row>
    <row r="182" spans="2:43">
      <c r="B182" s="116"/>
      <c r="C182" s="35">
        <f t="shared" si="32"/>
        <v>46</v>
      </c>
      <c r="D182" s="109">
        <f t="shared" si="46"/>
        <v>0</v>
      </c>
      <c r="E182" s="109">
        <f t="shared" si="46"/>
        <v>0</v>
      </c>
      <c r="F182" s="109">
        <f t="shared" si="46"/>
        <v>0</v>
      </c>
      <c r="G182" s="109">
        <f t="shared" si="46"/>
        <v>0</v>
      </c>
      <c r="H182" s="109">
        <f t="shared" si="46"/>
        <v>0</v>
      </c>
      <c r="I182" s="109">
        <f t="shared" si="46"/>
        <v>0</v>
      </c>
      <c r="J182" s="109">
        <f t="shared" si="46"/>
        <v>0</v>
      </c>
      <c r="K182" s="109">
        <f t="shared" si="46"/>
        <v>0</v>
      </c>
      <c r="L182" s="109">
        <f t="shared" si="46"/>
        <v>0</v>
      </c>
      <c r="M182" s="109">
        <f t="shared" si="46"/>
        <v>0</v>
      </c>
      <c r="N182" s="109">
        <f t="shared" si="46"/>
        <v>0</v>
      </c>
      <c r="O182" s="109">
        <f t="shared" si="46"/>
        <v>0</v>
      </c>
      <c r="P182" s="109">
        <f t="shared" si="46"/>
        <v>0</v>
      </c>
      <c r="Q182" s="109">
        <f t="shared" si="46"/>
        <v>0</v>
      </c>
      <c r="R182" s="109">
        <f t="shared" si="46"/>
        <v>0</v>
      </c>
      <c r="S182" s="109">
        <f t="shared" si="46"/>
        <v>0</v>
      </c>
      <c r="T182" s="109">
        <f t="shared" si="46"/>
        <v>0</v>
      </c>
      <c r="U182" s="109">
        <f t="shared" si="46"/>
        <v>0</v>
      </c>
      <c r="V182" s="109">
        <f t="shared" si="46"/>
        <v>0</v>
      </c>
      <c r="W182" s="109">
        <f t="shared" si="46"/>
        <v>0</v>
      </c>
      <c r="X182" s="109">
        <f t="shared" si="46"/>
        <v>0</v>
      </c>
      <c r="Y182" s="109">
        <f t="shared" si="46"/>
        <v>0</v>
      </c>
      <c r="Z182" s="109">
        <f t="shared" si="46"/>
        <v>0</v>
      </c>
      <c r="AA182" s="109">
        <f t="shared" si="46"/>
        <v>0</v>
      </c>
      <c r="AB182" s="109">
        <f t="shared" si="46"/>
        <v>0</v>
      </c>
      <c r="AC182" s="109">
        <f t="shared" si="46"/>
        <v>0</v>
      </c>
      <c r="AD182" s="109">
        <f t="shared" si="46"/>
        <v>1</v>
      </c>
      <c r="AE182" s="109">
        <f t="shared" si="46"/>
        <v>1</v>
      </c>
      <c r="AF182" s="109">
        <f t="shared" si="46"/>
        <v>1</v>
      </c>
      <c r="AG182" s="109">
        <f t="shared" si="46"/>
        <v>1</v>
      </c>
      <c r="AH182" s="109">
        <f t="shared" si="46"/>
        <v>1</v>
      </c>
      <c r="AI182" s="109">
        <f t="shared" si="46"/>
        <v>1</v>
      </c>
      <c r="AJ182" s="35" t="str">
        <f t="shared" si="30"/>
        <v>ON</v>
      </c>
      <c r="AK182" s="48"/>
      <c r="AL182" s="48" t="str">
        <f t="shared" si="33"/>
        <v>3F</v>
      </c>
      <c r="AM182" s="48" t="str">
        <f t="shared" si="34"/>
        <v>00</v>
      </c>
      <c r="AN182" s="48" t="str">
        <f t="shared" si="35"/>
        <v>00</v>
      </c>
      <c r="AO182" s="48" t="str">
        <f t="shared" si="36"/>
        <v>00</v>
      </c>
      <c r="AQ182" t="str">
        <f t="shared" si="31"/>
        <v xml:space="preserve">    (U4)0x0000003FU,                                                           /* 46 ON                                              */</v>
      </c>
    </row>
    <row r="183" spans="2:43">
      <c r="B183" s="116"/>
      <c r="C183" s="35">
        <f t="shared" si="32"/>
        <v>47</v>
      </c>
      <c r="D183" s="109">
        <f t="shared" si="46"/>
        <v>0</v>
      </c>
      <c r="E183" s="109">
        <f t="shared" si="46"/>
        <v>0</v>
      </c>
      <c r="F183" s="109">
        <f t="shared" si="46"/>
        <v>0</v>
      </c>
      <c r="G183" s="109">
        <f t="shared" si="46"/>
        <v>0</v>
      </c>
      <c r="H183" s="109">
        <f t="shared" si="46"/>
        <v>0</v>
      </c>
      <c r="I183" s="109">
        <f t="shared" si="46"/>
        <v>0</v>
      </c>
      <c r="J183" s="109">
        <f t="shared" si="46"/>
        <v>0</v>
      </c>
      <c r="K183" s="109">
        <f t="shared" si="46"/>
        <v>0</v>
      </c>
      <c r="L183" s="109">
        <f t="shared" si="46"/>
        <v>0</v>
      </c>
      <c r="M183" s="109">
        <f t="shared" si="46"/>
        <v>0</v>
      </c>
      <c r="N183" s="109">
        <f t="shared" si="46"/>
        <v>0</v>
      </c>
      <c r="O183" s="109">
        <f t="shared" si="46"/>
        <v>0</v>
      </c>
      <c r="P183" s="109">
        <f t="shared" si="46"/>
        <v>0</v>
      </c>
      <c r="Q183" s="109">
        <f t="shared" si="46"/>
        <v>0</v>
      </c>
      <c r="R183" s="109">
        <f t="shared" si="46"/>
        <v>0</v>
      </c>
      <c r="S183" s="109">
        <f t="shared" si="46"/>
        <v>0</v>
      </c>
      <c r="T183" s="109">
        <f t="shared" si="46"/>
        <v>0</v>
      </c>
      <c r="U183" s="109">
        <f t="shared" si="46"/>
        <v>0</v>
      </c>
      <c r="V183" s="109">
        <f t="shared" si="46"/>
        <v>0</v>
      </c>
      <c r="W183" s="109">
        <f t="shared" si="46"/>
        <v>0</v>
      </c>
      <c r="X183" s="109">
        <f t="shared" si="46"/>
        <v>0</v>
      </c>
      <c r="Y183" s="109">
        <f t="shared" si="46"/>
        <v>0</v>
      </c>
      <c r="Z183" s="109">
        <f t="shared" si="46"/>
        <v>0</v>
      </c>
      <c r="AA183" s="109">
        <f t="shared" si="46"/>
        <v>0</v>
      </c>
      <c r="AB183" s="109">
        <f t="shared" si="46"/>
        <v>0</v>
      </c>
      <c r="AC183" s="109">
        <f t="shared" si="46"/>
        <v>0</v>
      </c>
      <c r="AD183" s="109">
        <f t="shared" si="46"/>
        <v>1</v>
      </c>
      <c r="AE183" s="109">
        <f t="shared" si="46"/>
        <v>1</v>
      </c>
      <c r="AF183" s="109">
        <f t="shared" si="46"/>
        <v>1</v>
      </c>
      <c r="AG183" s="109">
        <f t="shared" si="46"/>
        <v>1</v>
      </c>
      <c r="AH183" s="109">
        <f t="shared" si="46"/>
        <v>1</v>
      </c>
      <c r="AI183" s="109">
        <f t="shared" ref="AI183" si="47">IF(OR(AI53=0,AI53=1),1,0)</f>
        <v>1</v>
      </c>
      <c r="AJ183" s="35" t="str">
        <f t="shared" si="30"/>
        <v>ON</v>
      </c>
      <c r="AK183" s="48"/>
      <c r="AL183" s="48" t="str">
        <f t="shared" si="33"/>
        <v>3F</v>
      </c>
      <c r="AM183" s="48" t="str">
        <f t="shared" si="34"/>
        <v>00</v>
      </c>
      <c r="AN183" s="48" t="str">
        <f t="shared" si="35"/>
        <v>00</v>
      </c>
      <c r="AO183" s="48" t="str">
        <f t="shared" si="36"/>
        <v>00</v>
      </c>
      <c r="AQ183" t="str">
        <f t="shared" si="31"/>
        <v xml:space="preserve">    (U4)0x0000003FU,                                                           /* 47 ON                                              */</v>
      </c>
    </row>
    <row r="184" spans="2:43">
      <c r="B184" s="116"/>
      <c r="C184" s="35">
        <f t="shared" si="32"/>
        <v>48</v>
      </c>
      <c r="D184" s="109">
        <f t="shared" ref="D184:AI191" si="48">IF(OR(D54=0,D54=1),1,0)</f>
        <v>0</v>
      </c>
      <c r="E184" s="109">
        <f t="shared" si="48"/>
        <v>0</v>
      </c>
      <c r="F184" s="109">
        <f t="shared" si="48"/>
        <v>0</v>
      </c>
      <c r="G184" s="109">
        <f t="shared" si="48"/>
        <v>0</v>
      </c>
      <c r="H184" s="109">
        <f t="shared" si="48"/>
        <v>0</v>
      </c>
      <c r="I184" s="109">
        <f t="shared" si="48"/>
        <v>0</v>
      </c>
      <c r="J184" s="109">
        <f t="shared" si="48"/>
        <v>0</v>
      </c>
      <c r="K184" s="109">
        <f t="shared" si="48"/>
        <v>0</v>
      </c>
      <c r="L184" s="109">
        <f t="shared" si="48"/>
        <v>0</v>
      </c>
      <c r="M184" s="109">
        <f t="shared" si="48"/>
        <v>0</v>
      </c>
      <c r="N184" s="109">
        <f t="shared" si="48"/>
        <v>0</v>
      </c>
      <c r="O184" s="109">
        <f t="shared" si="48"/>
        <v>0</v>
      </c>
      <c r="P184" s="109">
        <f t="shared" si="48"/>
        <v>0</v>
      </c>
      <c r="Q184" s="109">
        <f t="shared" si="48"/>
        <v>0</v>
      </c>
      <c r="R184" s="109">
        <f t="shared" si="48"/>
        <v>0</v>
      </c>
      <c r="S184" s="109">
        <f t="shared" si="48"/>
        <v>0</v>
      </c>
      <c r="T184" s="109">
        <f t="shared" si="48"/>
        <v>0</v>
      </c>
      <c r="U184" s="109">
        <f t="shared" si="48"/>
        <v>0</v>
      </c>
      <c r="V184" s="109">
        <f t="shared" si="48"/>
        <v>0</v>
      </c>
      <c r="W184" s="109">
        <f t="shared" si="48"/>
        <v>0</v>
      </c>
      <c r="X184" s="109">
        <f t="shared" si="48"/>
        <v>0</v>
      </c>
      <c r="Y184" s="109">
        <f t="shared" si="48"/>
        <v>0</v>
      </c>
      <c r="Z184" s="109">
        <f t="shared" si="48"/>
        <v>0</v>
      </c>
      <c r="AA184" s="109">
        <f t="shared" si="48"/>
        <v>0</v>
      </c>
      <c r="AB184" s="109">
        <f t="shared" si="48"/>
        <v>0</v>
      </c>
      <c r="AC184" s="109">
        <f t="shared" si="48"/>
        <v>0</v>
      </c>
      <c r="AD184" s="109">
        <f t="shared" si="48"/>
        <v>1</v>
      </c>
      <c r="AE184" s="109">
        <f t="shared" si="48"/>
        <v>1</v>
      </c>
      <c r="AF184" s="109">
        <f t="shared" si="48"/>
        <v>1</v>
      </c>
      <c r="AG184" s="109">
        <f t="shared" si="48"/>
        <v>1</v>
      </c>
      <c r="AH184" s="109">
        <f t="shared" si="48"/>
        <v>1</v>
      </c>
      <c r="AI184" s="109">
        <f t="shared" si="48"/>
        <v>1</v>
      </c>
      <c r="AJ184" s="35" t="str">
        <f t="shared" si="30"/>
        <v>UNKNOWN</v>
      </c>
      <c r="AK184" s="48"/>
      <c r="AL184" s="48" t="str">
        <f t="shared" si="33"/>
        <v>3F</v>
      </c>
      <c r="AM184" s="48" t="str">
        <f t="shared" si="34"/>
        <v>00</v>
      </c>
      <c r="AN184" s="48" t="str">
        <f t="shared" si="35"/>
        <v>00</v>
      </c>
      <c r="AO184" s="48" t="str">
        <f t="shared" si="36"/>
        <v>00</v>
      </c>
      <c r="AQ184" t="str">
        <f t="shared" si="31"/>
        <v xml:space="preserve">    (U4)0x0000003FU,                                                           /* 48 UNKNOWN                                         */</v>
      </c>
    </row>
    <row r="185" spans="2:43">
      <c r="B185" s="116"/>
      <c r="C185" s="35">
        <f t="shared" si="32"/>
        <v>49</v>
      </c>
      <c r="D185" s="109">
        <f t="shared" si="48"/>
        <v>0</v>
      </c>
      <c r="E185" s="109">
        <f t="shared" si="48"/>
        <v>0</v>
      </c>
      <c r="F185" s="109">
        <f t="shared" si="48"/>
        <v>0</v>
      </c>
      <c r="G185" s="109">
        <f t="shared" si="48"/>
        <v>0</v>
      </c>
      <c r="H185" s="109">
        <f t="shared" si="48"/>
        <v>0</v>
      </c>
      <c r="I185" s="109">
        <f t="shared" si="48"/>
        <v>0</v>
      </c>
      <c r="J185" s="109">
        <f t="shared" si="48"/>
        <v>0</v>
      </c>
      <c r="K185" s="109">
        <f t="shared" si="48"/>
        <v>0</v>
      </c>
      <c r="L185" s="109">
        <f t="shared" si="48"/>
        <v>0</v>
      </c>
      <c r="M185" s="109">
        <f t="shared" si="48"/>
        <v>0</v>
      </c>
      <c r="N185" s="109">
        <f t="shared" si="48"/>
        <v>0</v>
      </c>
      <c r="O185" s="109">
        <f t="shared" si="48"/>
        <v>0</v>
      </c>
      <c r="P185" s="109">
        <f t="shared" si="48"/>
        <v>0</v>
      </c>
      <c r="Q185" s="109">
        <f t="shared" si="48"/>
        <v>0</v>
      </c>
      <c r="R185" s="109">
        <f t="shared" si="48"/>
        <v>0</v>
      </c>
      <c r="S185" s="109">
        <f t="shared" si="48"/>
        <v>0</v>
      </c>
      <c r="T185" s="109">
        <f t="shared" si="48"/>
        <v>0</v>
      </c>
      <c r="U185" s="109">
        <f t="shared" si="48"/>
        <v>0</v>
      </c>
      <c r="V185" s="109">
        <f t="shared" si="48"/>
        <v>0</v>
      </c>
      <c r="W185" s="109">
        <f t="shared" si="48"/>
        <v>0</v>
      </c>
      <c r="X185" s="109">
        <f t="shared" si="48"/>
        <v>0</v>
      </c>
      <c r="Y185" s="109">
        <f t="shared" si="48"/>
        <v>0</v>
      </c>
      <c r="Z185" s="109">
        <f t="shared" si="48"/>
        <v>0</v>
      </c>
      <c r="AA185" s="109">
        <f t="shared" si="48"/>
        <v>0</v>
      </c>
      <c r="AB185" s="109">
        <f t="shared" si="48"/>
        <v>0</v>
      </c>
      <c r="AC185" s="109">
        <f t="shared" si="48"/>
        <v>0</v>
      </c>
      <c r="AD185" s="109">
        <f t="shared" si="48"/>
        <v>1</v>
      </c>
      <c r="AE185" s="109">
        <f t="shared" si="48"/>
        <v>1</v>
      </c>
      <c r="AF185" s="109">
        <f t="shared" si="48"/>
        <v>1</v>
      </c>
      <c r="AG185" s="109">
        <f t="shared" si="48"/>
        <v>1</v>
      </c>
      <c r="AH185" s="109">
        <f t="shared" si="48"/>
        <v>1</v>
      </c>
      <c r="AI185" s="109">
        <f t="shared" si="48"/>
        <v>1</v>
      </c>
      <c r="AJ185" s="35" t="str">
        <f t="shared" si="30"/>
        <v>UNKNOWN</v>
      </c>
      <c r="AK185" s="48"/>
      <c r="AL185" s="48" t="str">
        <f t="shared" si="33"/>
        <v>3F</v>
      </c>
      <c r="AM185" s="48" t="str">
        <f t="shared" si="34"/>
        <v>00</v>
      </c>
      <c r="AN185" s="48" t="str">
        <f t="shared" si="35"/>
        <v>00</v>
      </c>
      <c r="AO185" s="48" t="str">
        <f t="shared" si="36"/>
        <v>00</v>
      </c>
      <c r="AQ185" t="str">
        <f t="shared" si="31"/>
        <v xml:space="preserve">    (U4)0x0000003FU,                                                           /* 49 UNKNOWN                                         */</v>
      </c>
    </row>
    <row r="186" spans="2:43">
      <c r="B186" s="116"/>
      <c r="C186" s="35">
        <f t="shared" si="32"/>
        <v>50</v>
      </c>
      <c r="D186" s="109">
        <f t="shared" si="48"/>
        <v>0</v>
      </c>
      <c r="E186" s="109">
        <f t="shared" si="48"/>
        <v>0</v>
      </c>
      <c r="F186" s="109">
        <f t="shared" si="48"/>
        <v>0</v>
      </c>
      <c r="G186" s="109">
        <f t="shared" si="48"/>
        <v>0</v>
      </c>
      <c r="H186" s="109">
        <f t="shared" si="48"/>
        <v>0</v>
      </c>
      <c r="I186" s="109">
        <f t="shared" si="48"/>
        <v>0</v>
      </c>
      <c r="J186" s="109">
        <f t="shared" si="48"/>
        <v>0</v>
      </c>
      <c r="K186" s="109">
        <f t="shared" si="48"/>
        <v>0</v>
      </c>
      <c r="L186" s="109">
        <f t="shared" si="48"/>
        <v>0</v>
      </c>
      <c r="M186" s="109">
        <f t="shared" si="48"/>
        <v>0</v>
      </c>
      <c r="N186" s="109">
        <f t="shared" si="48"/>
        <v>0</v>
      </c>
      <c r="O186" s="109">
        <f t="shared" si="48"/>
        <v>0</v>
      </c>
      <c r="P186" s="109">
        <f t="shared" si="48"/>
        <v>0</v>
      </c>
      <c r="Q186" s="109">
        <f t="shared" si="48"/>
        <v>0</v>
      </c>
      <c r="R186" s="109">
        <f t="shared" si="48"/>
        <v>0</v>
      </c>
      <c r="S186" s="109">
        <f t="shared" si="48"/>
        <v>0</v>
      </c>
      <c r="T186" s="109">
        <f t="shared" si="48"/>
        <v>0</v>
      </c>
      <c r="U186" s="109">
        <f t="shared" si="48"/>
        <v>0</v>
      </c>
      <c r="V186" s="109">
        <f t="shared" si="48"/>
        <v>0</v>
      </c>
      <c r="W186" s="109">
        <f t="shared" si="48"/>
        <v>0</v>
      </c>
      <c r="X186" s="109">
        <f t="shared" si="48"/>
        <v>0</v>
      </c>
      <c r="Y186" s="109">
        <f t="shared" si="48"/>
        <v>0</v>
      </c>
      <c r="Z186" s="109">
        <f t="shared" si="48"/>
        <v>0</v>
      </c>
      <c r="AA186" s="109">
        <f t="shared" si="48"/>
        <v>0</v>
      </c>
      <c r="AB186" s="109">
        <f t="shared" si="48"/>
        <v>0</v>
      </c>
      <c r="AC186" s="109">
        <f t="shared" si="48"/>
        <v>0</v>
      </c>
      <c r="AD186" s="109">
        <f t="shared" si="48"/>
        <v>1</v>
      </c>
      <c r="AE186" s="109">
        <f t="shared" si="48"/>
        <v>1</v>
      </c>
      <c r="AF186" s="109">
        <f t="shared" si="48"/>
        <v>1</v>
      </c>
      <c r="AG186" s="109">
        <f t="shared" si="48"/>
        <v>1</v>
      </c>
      <c r="AH186" s="109">
        <f t="shared" si="48"/>
        <v>1</v>
      </c>
      <c r="AI186" s="109">
        <f t="shared" si="48"/>
        <v>1</v>
      </c>
      <c r="AJ186" s="35" t="str">
        <f t="shared" si="30"/>
        <v>UNKNOWN</v>
      </c>
      <c r="AK186" s="48"/>
      <c r="AL186" s="48" t="str">
        <f t="shared" si="33"/>
        <v>3F</v>
      </c>
      <c r="AM186" s="48" t="str">
        <f t="shared" si="34"/>
        <v>00</v>
      </c>
      <c r="AN186" s="48" t="str">
        <f t="shared" si="35"/>
        <v>00</v>
      </c>
      <c r="AO186" s="48" t="str">
        <f t="shared" si="36"/>
        <v>00</v>
      </c>
      <c r="AQ186" t="str">
        <f t="shared" si="31"/>
        <v xml:space="preserve">    (U4)0x0000003FU,                                                           /* 50 UNKNOWN                                         */</v>
      </c>
    </row>
    <row r="187" spans="2:43">
      <c r="B187" s="116"/>
      <c r="C187" s="35">
        <f t="shared" si="32"/>
        <v>51</v>
      </c>
      <c r="D187" s="109">
        <f t="shared" si="48"/>
        <v>0</v>
      </c>
      <c r="E187" s="109">
        <f t="shared" si="48"/>
        <v>0</v>
      </c>
      <c r="F187" s="109">
        <f t="shared" si="48"/>
        <v>0</v>
      </c>
      <c r="G187" s="109">
        <f t="shared" si="48"/>
        <v>0</v>
      </c>
      <c r="H187" s="109">
        <f t="shared" si="48"/>
        <v>0</v>
      </c>
      <c r="I187" s="109">
        <f t="shared" si="48"/>
        <v>0</v>
      </c>
      <c r="J187" s="109">
        <f t="shared" si="48"/>
        <v>0</v>
      </c>
      <c r="K187" s="109">
        <f t="shared" si="48"/>
        <v>0</v>
      </c>
      <c r="L187" s="109">
        <f t="shared" si="48"/>
        <v>0</v>
      </c>
      <c r="M187" s="109">
        <f t="shared" si="48"/>
        <v>0</v>
      </c>
      <c r="N187" s="109">
        <f t="shared" si="48"/>
        <v>0</v>
      </c>
      <c r="O187" s="109">
        <f t="shared" si="48"/>
        <v>0</v>
      </c>
      <c r="P187" s="109">
        <f t="shared" si="48"/>
        <v>0</v>
      </c>
      <c r="Q187" s="109">
        <f t="shared" si="48"/>
        <v>0</v>
      </c>
      <c r="R187" s="109">
        <f t="shared" si="48"/>
        <v>0</v>
      </c>
      <c r="S187" s="109">
        <f t="shared" si="48"/>
        <v>0</v>
      </c>
      <c r="T187" s="109">
        <f t="shared" si="48"/>
        <v>0</v>
      </c>
      <c r="U187" s="109">
        <f t="shared" si="48"/>
        <v>0</v>
      </c>
      <c r="V187" s="109">
        <f t="shared" si="48"/>
        <v>0</v>
      </c>
      <c r="W187" s="109">
        <f t="shared" si="48"/>
        <v>0</v>
      </c>
      <c r="X187" s="109">
        <f t="shared" si="48"/>
        <v>0</v>
      </c>
      <c r="Y187" s="109">
        <f t="shared" si="48"/>
        <v>0</v>
      </c>
      <c r="Z187" s="109">
        <f t="shared" si="48"/>
        <v>0</v>
      </c>
      <c r="AA187" s="109">
        <f t="shared" si="48"/>
        <v>0</v>
      </c>
      <c r="AB187" s="109">
        <f t="shared" si="48"/>
        <v>0</v>
      </c>
      <c r="AC187" s="109">
        <f t="shared" si="48"/>
        <v>0</v>
      </c>
      <c r="AD187" s="109">
        <f t="shared" si="48"/>
        <v>1</v>
      </c>
      <c r="AE187" s="109">
        <f t="shared" si="48"/>
        <v>1</v>
      </c>
      <c r="AF187" s="109">
        <f t="shared" si="48"/>
        <v>1</v>
      </c>
      <c r="AG187" s="109">
        <f t="shared" si="48"/>
        <v>1</v>
      </c>
      <c r="AH187" s="109">
        <f t="shared" si="48"/>
        <v>1</v>
      </c>
      <c r="AI187" s="109">
        <f t="shared" si="48"/>
        <v>1</v>
      </c>
      <c r="AJ187" s="35" t="str">
        <f t="shared" si="30"/>
        <v>UNKNOWN</v>
      </c>
      <c r="AK187" s="48"/>
      <c r="AL187" s="48" t="str">
        <f t="shared" si="33"/>
        <v>3F</v>
      </c>
      <c r="AM187" s="48" t="str">
        <f t="shared" si="34"/>
        <v>00</v>
      </c>
      <c r="AN187" s="48" t="str">
        <f t="shared" si="35"/>
        <v>00</v>
      </c>
      <c r="AO187" s="48" t="str">
        <f t="shared" si="36"/>
        <v>00</v>
      </c>
      <c r="AQ187" t="str">
        <f t="shared" si="31"/>
        <v xml:space="preserve">    (U4)0x0000003FU,                                                           /* 51 UNKNOWN                                         */</v>
      </c>
    </row>
    <row r="188" spans="2:43">
      <c r="B188" s="116"/>
      <c r="C188" s="35">
        <f t="shared" si="32"/>
        <v>52</v>
      </c>
      <c r="D188" s="109">
        <f t="shared" si="48"/>
        <v>0</v>
      </c>
      <c r="E188" s="109">
        <f t="shared" si="48"/>
        <v>0</v>
      </c>
      <c r="F188" s="109">
        <f t="shared" si="48"/>
        <v>0</v>
      </c>
      <c r="G188" s="109">
        <f t="shared" si="48"/>
        <v>0</v>
      </c>
      <c r="H188" s="109">
        <f t="shared" si="48"/>
        <v>0</v>
      </c>
      <c r="I188" s="109">
        <f t="shared" si="48"/>
        <v>0</v>
      </c>
      <c r="J188" s="109">
        <f t="shared" si="48"/>
        <v>0</v>
      </c>
      <c r="K188" s="109">
        <f t="shared" si="48"/>
        <v>0</v>
      </c>
      <c r="L188" s="109">
        <f t="shared" si="48"/>
        <v>0</v>
      </c>
      <c r="M188" s="109">
        <f t="shared" si="48"/>
        <v>0</v>
      </c>
      <c r="N188" s="109">
        <f t="shared" si="48"/>
        <v>0</v>
      </c>
      <c r="O188" s="109">
        <f t="shared" si="48"/>
        <v>0</v>
      </c>
      <c r="P188" s="109">
        <f t="shared" si="48"/>
        <v>0</v>
      </c>
      <c r="Q188" s="109">
        <f t="shared" si="48"/>
        <v>0</v>
      </c>
      <c r="R188" s="109">
        <f t="shared" si="48"/>
        <v>0</v>
      </c>
      <c r="S188" s="109">
        <f t="shared" si="48"/>
        <v>0</v>
      </c>
      <c r="T188" s="109">
        <f t="shared" si="48"/>
        <v>0</v>
      </c>
      <c r="U188" s="109">
        <f t="shared" si="48"/>
        <v>0</v>
      </c>
      <c r="V188" s="109">
        <f t="shared" si="48"/>
        <v>0</v>
      </c>
      <c r="W188" s="109">
        <f t="shared" si="48"/>
        <v>0</v>
      </c>
      <c r="X188" s="109">
        <f t="shared" si="48"/>
        <v>0</v>
      </c>
      <c r="Y188" s="109">
        <f t="shared" si="48"/>
        <v>0</v>
      </c>
      <c r="Z188" s="109">
        <f t="shared" si="48"/>
        <v>0</v>
      </c>
      <c r="AA188" s="109">
        <f t="shared" si="48"/>
        <v>0</v>
      </c>
      <c r="AB188" s="109">
        <f t="shared" si="48"/>
        <v>0</v>
      </c>
      <c r="AC188" s="109">
        <f t="shared" si="48"/>
        <v>0</v>
      </c>
      <c r="AD188" s="109">
        <f t="shared" si="48"/>
        <v>1</v>
      </c>
      <c r="AE188" s="109">
        <f t="shared" si="48"/>
        <v>1</v>
      </c>
      <c r="AF188" s="109">
        <f t="shared" si="48"/>
        <v>1</v>
      </c>
      <c r="AG188" s="109">
        <f t="shared" si="48"/>
        <v>1</v>
      </c>
      <c r="AH188" s="109">
        <f t="shared" si="48"/>
        <v>1</v>
      </c>
      <c r="AI188" s="109">
        <f t="shared" si="48"/>
        <v>1</v>
      </c>
      <c r="AJ188" s="35" t="str">
        <f t="shared" si="30"/>
        <v>UNKNOWN</v>
      </c>
      <c r="AK188" s="48"/>
      <c r="AL188" s="48" t="str">
        <f t="shared" si="33"/>
        <v>3F</v>
      </c>
      <c r="AM188" s="48" t="str">
        <f t="shared" si="34"/>
        <v>00</v>
      </c>
      <c r="AN188" s="48" t="str">
        <f t="shared" si="35"/>
        <v>00</v>
      </c>
      <c r="AO188" s="48" t="str">
        <f t="shared" si="36"/>
        <v>00</v>
      </c>
      <c r="AQ188" t="str">
        <f t="shared" si="31"/>
        <v xml:space="preserve">    (U4)0x0000003FU,                                                           /* 52 UNKNOWN                                         */</v>
      </c>
    </row>
    <row r="189" spans="2:43">
      <c r="B189" s="116"/>
      <c r="C189" s="35">
        <f t="shared" si="32"/>
        <v>53</v>
      </c>
      <c r="D189" s="109">
        <f t="shared" si="48"/>
        <v>0</v>
      </c>
      <c r="E189" s="109">
        <f t="shared" si="48"/>
        <v>0</v>
      </c>
      <c r="F189" s="109">
        <f t="shared" si="48"/>
        <v>0</v>
      </c>
      <c r="G189" s="109">
        <f t="shared" si="48"/>
        <v>0</v>
      </c>
      <c r="H189" s="109">
        <f t="shared" si="48"/>
        <v>0</v>
      </c>
      <c r="I189" s="109">
        <f t="shared" si="48"/>
        <v>0</v>
      </c>
      <c r="J189" s="109">
        <f t="shared" si="48"/>
        <v>0</v>
      </c>
      <c r="K189" s="109">
        <f t="shared" si="48"/>
        <v>0</v>
      </c>
      <c r="L189" s="109">
        <f t="shared" si="48"/>
        <v>0</v>
      </c>
      <c r="M189" s="109">
        <f t="shared" si="48"/>
        <v>0</v>
      </c>
      <c r="N189" s="109">
        <f t="shared" si="48"/>
        <v>0</v>
      </c>
      <c r="O189" s="109">
        <f t="shared" si="48"/>
        <v>0</v>
      </c>
      <c r="P189" s="109">
        <f t="shared" si="48"/>
        <v>0</v>
      </c>
      <c r="Q189" s="109">
        <f t="shared" si="48"/>
        <v>0</v>
      </c>
      <c r="R189" s="109">
        <f t="shared" si="48"/>
        <v>0</v>
      </c>
      <c r="S189" s="109">
        <f t="shared" si="48"/>
        <v>0</v>
      </c>
      <c r="T189" s="109">
        <f t="shared" si="48"/>
        <v>0</v>
      </c>
      <c r="U189" s="109">
        <f t="shared" si="48"/>
        <v>0</v>
      </c>
      <c r="V189" s="109">
        <f t="shared" si="48"/>
        <v>0</v>
      </c>
      <c r="W189" s="109">
        <f t="shared" si="48"/>
        <v>0</v>
      </c>
      <c r="X189" s="109">
        <f t="shared" si="48"/>
        <v>0</v>
      </c>
      <c r="Y189" s="109">
        <f t="shared" si="48"/>
        <v>0</v>
      </c>
      <c r="Z189" s="109">
        <f t="shared" si="48"/>
        <v>0</v>
      </c>
      <c r="AA189" s="109">
        <f t="shared" si="48"/>
        <v>0</v>
      </c>
      <c r="AB189" s="109">
        <f t="shared" si="48"/>
        <v>0</v>
      </c>
      <c r="AC189" s="109">
        <f t="shared" si="48"/>
        <v>0</v>
      </c>
      <c r="AD189" s="109">
        <f t="shared" si="48"/>
        <v>1</v>
      </c>
      <c r="AE189" s="109">
        <f t="shared" si="48"/>
        <v>1</v>
      </c>
      <c r="AF189" s="109">
        <f t="shared" si="48"/>
        <v>1</v>
      </c>
      <c r="AG189" s="109">
        <f t="shared" si="48"/>
        <v>1</v>
      </c>
      <c r="AH189" s="109">
        <f t="shared" si="48"/>
        <v>1</v>
      </c>
      <c r="AI189" s="109">
        <f t="shared" si="48"/>
        <v>1</v>
      </c>
      <c r="AJ189" s="35" t="str">
        <f t="shared" si="30"/>
        <v>UNKNOWN</v>
      </c>
      <c r="AK189" s="48"/>
      <c r="AL189" s="48" t="str">
        <f t="shared" si="33"/>
        <v>3F</v>
      </c>
      <c r="AM189" s="48" t="str">
        <f t="shared" si="34"/>
        <v>00</v>
      </c>
      <c r="AN189" s="48" t="str">
        <f t="shared" si="35"/>
        <v>00</v>
      </c>
      <c r="AO189" s="48" t="str">
        <f t="shared" si="36"/>
        <v>00</v>
      </c>
      <c r="AQ189" t="str">
        <f t="shared" si="31"/>
        <v xml:space="preserve">    (U4)0x0000003FU,                                                           /* 53 UNKNOWN                                         */</v>
      </c>
    </row>
    <row r="190" spans="2:43">
      <c r="B190" s="116"/>
      <c r="C190" s="35">
        <f t="shared" si="32"/>
        <v>54</v>
      </c>
      <c r="D190" s="109">
        <f t="shared" si="48"/>
        <v>0</v>
      </c>
      <c r="E190" s="109">
        <f t="shared" si="48"/>
        <v>0</v>
      </c>
      <c r="F190" s="109">
        <f t="shared" si="48"/>
        <v>0</v>
      </c>
      <c r="G190" s="109">
        <f t="shared" si="48"/>
        <v>0</v>
      </c>
      <c r="H190" s="109">
        <f t="shared" si="48"/>
        <v>0</v>
      </c>
      <c r="I190" s="109">
        <f t="shared" si="48"/>
        <v>0</v>
      </c>
      <c r="J190" s="109">
        <f t="shared" si="48"/>
        <v>0</v>
      </c>
      <c r="K190" s="109">
        <f t="shared" si="48"/>
        <v>0</v>
      </c>
      <c r="L190" s="109">
        <f t="shared" si="48"/>
        <v>0</v>
      </c>
      <c r="M190" s="109">
        <f t="shared" si="48"/>
        <v>0</v>
      </c>
      <c r="N190" s="109">
        <f t="shared" si="48"/>
        <v>0</v>
      </c>
      <c r="O190" s="109">
        <f t="shared" si="48"/>
        <v>0</v>
      </c>
      <c r="P190" s="109">
        <f t="shared" si="48"/>
        <v>0</v>
      </c>
      <c r="Q190" s="109">
        <f t="shared" si="48"/>
        <v>0</v>
      </c>
      <c r="R190" s="109">
        <f t="shared" si="48"/>
        <v>0</v>
      </c>
      <c r="S190" s="109">
        <f t="shared" si="48"/>
        <v>0</v>
      </c>
      <c r="T190" s="109">
        <f t="shared" si="48"/>
        <v>0</v>
      </c>
      <c r="U190" s="109">
        <f t="shared" si="48"/>
        <v>0</v>
      </c>
      <c r="V190" s="109">
        <f t="shared" si="48"/>
        <v>0</v>
      </c>
      <c r="W190" s="109">
        <f t="shared" si="48"/>
        <v>0</v>
      </c>
      <c r="X190" s="109">
        <f t="shared" si="48"/>
        <v>0</v>
      </c>
      <c r="Y190" s="109">
        <f t="shared" si="48"/>
        <v>0</v>
      </c>
      <c r="Z190" s="109">
        <f t="shared" si="48"/>
        <v>0</v>
      </c>
      <c r="AA190" s="109">
        <f t="shared" si="48"/>
        <v>0</v>
      </c>
      <c r="AB190" s="109">
        <f t="shared" si="48"/>
        <v>0</v>
      </c>
      <c r="AC190" s="109">
        <f t="shared" si="48"/>
        <v>0</v>
      </c>
      <c r="AD190" s="109">
        <f t="shared" si="48"/>
        <v>1</v>
      </c>
      <c r="AE190" s="109">
        <f t="shared" si="48"/>
        <v>1</v>
      </c>
      <c r="AF190" s="109">
        <f t="shared" si="48"/>
        <v>1</v>
      </c>
      <c r="AG190" s="109">
        <f t="shared" si="48"/>
        <v>1</v>
      </c>
      <c r="AH190" s="109">
        <f t="shared" si="48"/>
        <v>1</v>
      </c>
      <c r="AI190" s="109">
        <f t="shared" si="48"/>
        <v>1</v>
      </c>
      <c r="AJ190" s="35" t="str">
        <f t="shared" si="30"/>
        <v>UNKNOWN</v>
      </c>
      <c r="AK190" s="48"/>
      <c r="AL190" s="48" t="str">
        <f t="shared" si="33"/>
        <v>3F</v>
      </c>
      <c r="AM190" s="48" t="str">
        <f t="shared" si="34"/>
        <v>00</v>
      </c>
      <c r="AN190" s="48" t="str">
        <f t="shared" si="35"/>
        <v>00</v>
      </c>
      <c r="AO190" s="48" t="str">
        <f t="shared" si="36"/>
        <v>00</v>
      </c>
      <c r="AQ190" t="str">
        <f t="shared" si="31"/>
        <v xml:space="preserve">    (U4)0x0000003FU,                                                           /* 54 UNKNOWN                                         */</v>
      </c>
    </row>
    <row r="191" spans="2:43">
      <c r="B191" s="116"/>
      <c r="C191" s="35">
        <f t="shared" si="32"/>
        <v>55</v>
      </c>
      <c r="D191" s="109">
        <f t="shared" si="48"/>
        <v>0</v>
      </c>
      <c r="E191" s="109">
        <f t="shared" si="48"/>
        <v>0</v>
      </c>
      <c r="F191" s="109">
        <f t="shared" si="48"/>
        <v>0</v>
      </c>
      <c r="G191" s="109">
        <f t="shared" si="48"/>
        <v>0</v>
      </c>
      <c r="H191" s="109">
        <f t="shared" si="48"/>
        <v>0</v>
      </c>
      <c r="I191" s="109">
        <f t="shared" si="48"/>
        <v>0</v>
      </c>
      <c r="J191" s="109">
        <f t="shared" si="48"/>
        <v>0</v>
      </c>
      <c r="K191" s="109">
        <f t="shared" si="48"/>
        <v>0</v>
      </c>
      <c r="L191" s="109">
        <f t="shared" si="48"/>
        <v>0</v>
      </c>
      <c r="M191" s="109">
        <f t="shared" si="48"/>
        <v>0</v>
      </c>
      <c r="N191" s="109">
        <f t="shared" si="48"/>
        <v>0</v>
      </c>
      <c r="O191" s="109">
        <f t="shared" si="48"/>
        <v>0</v>
      </c>
      <c r="P191" s="109">
        <f t="shared" si="48"/>
        <v>0</v>
      </c>
      <c r="Q191" s="109">
        <f t="shared" si="48"/>
        <v>0</v>
      </c>
      <c r="R191" s="109">
        <f t="shared" si="48"/>
        <v>0</v>
      </c>
      <c r="S191" s="109">
        <f t="shared" si="48"/>
        <v>0</v>
      </c>
      <c r="T191" s="109">
        <f t="shared" si="48"/>
        <v>0</v>
      </c>
      <c r="U191" s="109">
        <f t="shared" si="48"/>
        <v>0</v>
      </c>
      <c r="V191" s="109">
        <f t="shared" si="48"/>
        <v>0</v>
      </c>
      <c r="W191" s="109">
        <f t="shared" si="48"/>
        <v>0</v>
      </c>
      <c r="X191" s="109">
        <f t="shared" si="48"/>
        <v>0</v>
      </c>
      <c r="Y191" s="109">
        <f t="shared" si="48"/>
        <v>0</v>
      </c>
      <c r="Z191" s="109">
        <f t="shared" si="48"/>
        <v>0</v>
      </c>
      <c r="AA191" s="109">
        <f t="shared" si="48"/>
        <v>0</v>
      </c>
      <c r="AB191" s="109">
        <f t="shared" si="48"/>
        <v>0</v>
      </c>
      <c r="AC191" s="109">
        <f t="shared" si="48"/>
        <v>0</v>
      </c>
      <c r="AD191" s="109">
        <f t="shared" si="48"/>
        <v>1</v>
      </c>
      <c r="AE191" s="109">
        <f t="shared" si="48"/>
        <v>1</v>
      </c>
      <c r="AF191" s="109">
        <f t="shared" si="48"/>
        <v>1</v>
      </c>
      <c r="AG191" s="109">
        <f t="shared" si="48"/>
        <v>1</v>
      </c>
      <c r="AH191" s="109">
        <f t="shared" si="48"/>
        <v>1</v>
      </c>
      <c r="AI191" s="109">
        <f t="shared" ref="AI191" si="49">IF(OR(AI61=0,AI61=1),1,0)</f>
        <v>1</v>
      </c>
      <c r="AJ191" s="35" t="str">
        <f t="shared" si="30"/>
        <v>UNKNOWN</v>
      </c>
      <c r="AK191" s="48"/>
      <c r="AL191" s="48" t="str">
        <f t="shared" si="33"/>
        <v>3F</v>
      </c>
      <c r="AM191" s="48" t="str">
        <f t="shared" si="34"/>
        <v>00</v>
      </c>
      <c r="AN191" s="48" t="str">
        <f t="shared" si="35"/>
        <v>00</v>
      </c>
      <c r="AO191" s="48" t="str">
        <f t="shared" si="36"/>
        <v>00</v>
      </c>
      <c r="AQ191" t="str">
        <f t="shared" si="31"/>
        <v xml:space="preserve">    (U4)0x0000003FU,                                                           /* 55 UNKNOWN                                         */</v>
      </c>
    </row>
    <row r="192" spans="2:43">
      <c r="B192" s="116"/>
      <c r="C192" s="35">
        <f t="shared" si="32"/>
        <v>56</v>
      </c>
      <c r="D192" s="109">
        <f t="shared" ref="D192:AI199" si="50">IF(OR(D62=0,D62=1),1,0)</f>
        <v>0</v>
      </c>
      <c r="E192" s="109">
        <f t="shared" si="50"/>
        <v>0</v>
      </c>
      <c r="F192" s="109">
        <f t="shared" si="50"/>
        <v>0</v>
      </c>
      <c r="G192" s="109">
        <f t="shared" si="50"/>
        <v>0</v>
      </c>
      <c r="H192" s="109">
        <f t="shared" si="50"/>
        <v>0</v>
      </c>
      <c r="I192" s="109">
        <f t="shared" si="50"/>
        <v>0</v>
      </c>
      <c r="J192" s="109">
        <f t="shared" si="50"/>
        <v>0</v>
      </c>
      <c r="K192" s="109">
        <f t="shared" si="50"/>
        <v>0</v>
      </c>
      <c r="L192" s="109">
        <f t="shared" si="50"/>
        <v>0</v>
      </c>
      <c r="M192" s="109">
        <f t="shared" si="50"/>
        <v>0</v>
      </c>
      <c r="N192" s="109">
        <f t="shared" si="50"/>
        <v>0</v>
      </c>
      <c r="O192" s="109">
        <f t="shared" si="50"/>
        <v>0</v>
      </c>
      <c r="P192" s="109">
        <f t="shared" si="50"/>
        <v>0</v>
      </c>
      <c r="Q192" s="109">
        <f t="shared" si="50"/>
        <v>0</v>
      </c>
      <c r="R192" s="109">
        <f t="shared" si="50"/>
        <v>0</v>
      </c>
      <c r="S192" s="109">
        <f t="shared" si="50"/>
        <v>0</v>
      </c>
      <c r="T192" s="109">
        <f t="shared" si="50"/>
        <v>0</v>
      </c>
      <c r="U192" s="109">
        <f t="shared" si="50"/>
        <v>0</v>
      </c>
      <c r="V192" s="109">
        <f t="shared" si="50"/>
        <v>0</v>
      </c>
      <c r="W192" s="109">
        <f t="shared" si="50"/>
        <v>0</v>
      </c>
      <c r="X192" s="109">
        <f t="shared" si="50"/>
        <v>0</v>
      </c>
      <c r="Y192" s="109">
        <f t="shared" si="50"/>
        <v>0</v>
      </c>
      <c r="Z192" s="109">
        <f t="shared" si="50"/>
        <v>0</v>
      </c>
      <c r="AA192" s="109">
        <f t="shared" si="50"/>
        <v>0</v>
      </c>
      <c r="AB192" s="109">
        <f t="shared" si="50"/>
        <v>0</v>
      </c>
      <c r="AC192" s="109">
        <f t="shared" si="50"/>
        <v>0</v>
      </c>
      <c r="AD192" s="109">
        <f t="shared" si="50"/>
        <v>1</v>
      </c>
      <c r="AE192" s="109">
        <f t="shared" si="50"/>
        <v>1</v>
      </c>
      <c r="AF192" s="109">
        <f t="shared" si="50"/>
        <v>1</v>
      </c>
      <c r="AG192" s="109">
        <f t="shared" si="50"/>
        <v>1</v>
      </c>
      <c r="AH192" s="109">
        <f t="shared" si="50"/>
        <v>1</v>
      </c>
      <c r="AI192" s="109">
        <f t="shared" si="50"/>
        <v>1</v>
      </c>
      <c r="AJ192" s="35" t="str">
        <f t="shared" si="30"/>
        <v>ON</v>
      </c>
      <c r="AK192" s="48"/>
      <c r="AL192" s="48" t="str">
        <f t="shared" si="33"/>
        <v>3F</v>
      </c>
      <c r="AM192" s="48" t="str">
        <f t="shared" si="34"/>
        <v>00</v>
      </c>
      <c r="AN192" s="48" t="str">
        <f t="shared" si="35"/>
        <v>00</v>
      </c>
      <c r="AO192" s="48" t="str">
        <f t="shared" si="36"/>
        <v>00</v>
      </c>
      <c r="AQ192" t="str">
        <f t="shared" si="31"/>
        <v xml:space="preserve">    (U4)0x0000003FU,                                                           /* 56 ON                                              */</v>
      </c>
    </row>
    <row r="193" spans="2:43">
      <c r="B193" s="116"/>
      <c r="C193" s="35">
        <f t="shared" si="32"/>
        <v>57</v>
      </c>
      <c r="D193" s="109">
        <f t="shared" si="50"/>
        <v>0</v>
      </c>
      <c r="E193" s="109">
        <f t="shared" si="50"/>
        <v>0</v>
      </c>
      <c r="F193" s="109">
        <f t="shared" si="50"/>
        <v>0</v>
      </c>
      <c r="G193" s="109">
        <f t="shared" si="50"/>
        <v>0</v>
      </c>
      <c r="H193" s="109">
        <f t="shared" si="50"/>
        <v>0</v>
      </c>
      <c r="I193" s="109">
        <f t="shared" si="50"/>
        <v>0</v>
      </c>
      <c r="J193" s="109">
        <f t="shared" si="50"/>
        <v>0</v>
      </c>
      <c r="K193" s="109">
        <f t="shared" si="50"/>
        <v>0</v>
      </c>
      <c r="L193" s="109">
        <f t="shared" si="50"/>
        <v>0</v>
      </c>
      <c r="M193" s="109">
        <f t="shared" si="50"/>
        <v>0</v>
      </c>
      <c r="N193" s="109">
        <f t="shared" si="50"/>
        <v>0</v>
      </c>
      <c r="O193" s="109">
        <f t="shared" si="50"/>
        <v>0</v>
      </c>
      <c r="P193" s="109">
        <f t="shared" si="50"/>
        <v>0</v>
      </c>
      <c r="Q193" s="109">
        <f t="shared" si="50"/>
        <v>0</v>
      </c>
      <c r="R193" s="109">
        <f t="shared" si="50"/>
        <v>0</v>
      </c>
      <c r="S193" s="109">
        <f t="shared" si="50"/>
        <v>0</v>
      </c>
      <c r="T193" s="109">
        <f t="shared" si="50"/>
        <v>0</v>
      </c>
      <c r="U193" s="109">
        <f t="shared" si="50"/>
        <v>0</v>
      </c>
      <c r="V193" s="109">
        <f t="shared" si="50"/>
        <v>0</v>
      </c>
      <c r="W193" s="109">
        <f t="shared" si="50"/>
        <v>0</v>
      </c>
      <c r="X193" s="109">
        <f t="shared" si="50"/>
        <v>0</v>
      </c>
      <c r="Y193" s="109">
        <f t="shared" si="50"/>
        <v>0</v>
      </c>
      <c r="Z193" s="109">
        <f t="shared" si="50"/>
        <v>0</v>
      </c>
      <c r="AA193" s="109">
        <f t="shared" si="50"/>
        <v>0</v>
      </c>
      <c r="AB193" s="109">
        <f t="shared" si="50"/>
        <v>0</v>
      </c>
      <c r="AC193" s="109">
        <f t="shared" si="50"/>
        <v>0</v>
      </c>
      <c r="AD193" s="109">
        <f t="shared" si="50"/>
        <v>1</v>
      </c>
      <c r="AE193" s="109">
        <f t="shared" si="50"/>
        <v>1</v>
      </c>
      <c r="AF193" s="109">
        <f t="shared" si="50"/>
        <v>1</v>
      </c>
      <c r="AG193" s="109">
        <f t="shared" si="50"/>
        <v>1</v>
      </c>
      <c r="AH193" s="109">
        <f t="shared" si="50"/>
        <v>1</v>
      </c>
      <c r="AI193" s="109">
        <f t="shared" si="50"/>
        <v>1</v>
      </c>
      <c r="AJ193" s="35" t="str">
        <f t="shared" si="30"/>
        <v>ON</v>
      </c>
      <c r="AK193" s="48"/>
      <c r="AL193" s="48" t="str">
        <f t="shared" si="33"/>
        <v>3F</v>
      </c>
      <c r="AM193" s="48" t="str">
        <f t="shared" si="34"/>
        <v>00</v>
      </c>
      <c r="AN193" s="48" t="str">
        <f t="shared" si="35"/>
        <v>00</v>
      </c>
      <c r="AO193" s="48" t="str">
        <f t="shared" si="36"/>
        <v>00</v>
      </c>
      <c r="AQ193" t="str">
        <f t="shared" si="31"/>
        <v xml:space="preserve">    (U4)0x0000003FU,                                                           /* 57 ON                                              */</v>
      </c>
    </row>
    <row r="194" spans="2:43">
      <c r="B194" s="116"/>
      <c r="C194" s="35">
        <f t="shared" si="32"/>
        <v>58</v>
      </c>
      <c r="D194" s="109">
        <f t="shared" si="50"/>
        <v>0</v>
      </c>
      <c r="E194" s="109">
        <f t="shared" si="50"/>
        <v>0</v>
      </c>
      <c r="F194" s="109">
        <f t="shared" si="50"/>
        <v>0</v>
      </c>
      <c r="G194" s="109">
        <f t="shared" si="50"/>
        <v>0</v>
      </c>
      <c r="H194" s="109">
        <f t="shared" si="50"/>
        <v>0</v>
      </c>
      <c r="I194" s="109">
        <f t="shared" si="50"/>
        <v>0</v>
      </c>
      <c r="J194" s="109">
        <f t="shared" si="50"/>
        <v>0</v>
      </c>
      <c r="K194" s="109">
        <f t="shared" si="50"/>
        <v>0</v>
      </c>
      <c r="L194" s="109">
        <f t="shared" si="50"/>
        <v>0</v>
      </c>
      <c r="M194" s="109">
        <f t="shared" si="50"/>
        <v>0</v>
      </c>
      <c r="N194" s="109">
        <f t="shared" si="50"/>
        <v>0</v>
      </c>
      <c r="O194" s="109">
        <f t="shared" si="50"/>
        <v>0</v>
      </c>
      <c r="P194" s="109">
        <f t="shared" si="50"/>
        <v>0</v>
      </c>
      <c r="Q194" s="109">
        <f t="shared" si="50"/>
        <v>0</v>
      </c>
      <c r="R194" s="109">
        <f t="shared" si="50"/>
        <v>0</v>
      </c>
      <c r="S194" s="109">
        <f t="shared" si="50"/>
        <v>0</v>
      </c>
      <c r="T194" s="109">
        <f t="shared" si="50"/>
        <v>0</v>
      </c>
      <c r="U194" s="109">
        <f t="shared" si="50"/>
        <v>0</v>
      </c>
      <c r="V194" s="109">
        <f t="shared" si="50"/>
        <v>0</v>
      </c>
      <c r="W194" s="109">
        <f t="shared" si="50"/>
        <v>0</v>
      </c>
      <c r="X194" s="109">
        <f t="shared" si="50"/>
        <v>0</v>
      </c>
      <c r="Y194" s="109">
        <f t="shared" si="50"/>
        <v>0</v>
      </c>
      <c r="Z194" s="109">
        <f t="shared" si="50"/>
        <v>0</v>
      </c>
      <c r="AA194" s="109">
        <f t="shared" si="50"/>
        <v>0</v>
      </c>
      <c r="AB194" s="109">
        <f t="shared" si="50"/>
        <v>0</v>
      </c>
      <c r="AC194" s="109">
        <f t="shared" si="50"/>
        <v>0</v>
      </c>
      <c r="AD194" s="109">
        <f t="shared" si="50"/>
        <v>1</v>
      </c>
      <c r="AE194" s="109">
        <f t="shared" si="50"/>
        <v>1</v>
      </c>
      <c r="AF194" s="109">
        <f t="shared" si="50"/>
        <v>1</v>
      </c>
      <c r="AG194" s="109">
        <f t="shared" si="50"/>
        <v>1</v>
      </c>
      <c r="AH194" s="109">
        <f t="shared" si="50"/>
        <v>1</v>
      </c>
      <c r="AI194" s="109">
        <f t="shared" si="50"/>
        <v>1</v>
      </c>
      <c r="AJ194" s="35" t="str">
        <f t="shared" si="30"/>
        <v>ON</v>
      </c>
      <c r="AK194" s="48"/>
      <c r="AL194" s="48" t="str">
        <f t="shared" si="33"/>
        <v>3F</v>
      </c>
      <c r="AM194" s="48" t="str">
        <f t="shared" si="34"/>
        <v>00</v>
      </c>
      <c r="AN194" s="48" t="str">
        <f t="shared" si="35"/>
        <v>00</v>
      </c>
      <c r="AO194" s="48" t="str">
        <f t="shared" si="36"/>
        <v>00</v>
      </c>
      <c r="AQ194" t="str">
        <f t="shared" si="31"/>
        <v xml:space="preserve">    (U4)0x0000003FU,                                                           /* 58 ON                                              */</v>
      </c>
    </row>
    <row r="195" spans="2:43">
      <c r="B195" s="116"/>
      <c r="C195" s="35">
        <f t="shared" si="32"/>
        <v>59</v>
      </c>
      <c r="D195" s="109">
        <f t="shared" si="50"/>
        <v>0</v>
      </c>
      <c r="E195" s="109">
        <f t="shared" si="50"/>
        <v>0</v>
      </c>
      <c r="F195" s="109">
        <f t="shared" si="50"/>
        <v>0</v>
      </c>
      <c r="G195" s="109">
        <f t="shared" si="50"/>
        <v>0</v>
      </c>
      <c r="H195" s="109">
        <f t="shared" si="50"/>
        <v>0</v>
      </c>
      <c r="I195" s="109">
        <f t="shared" si="50"/>
        <v>0</v>
      </c>
      <c r="J195" s="109">
        <f t="shared" si="50"/>
        <v>0</v>
      </c>
      <c r="K195" s="109">
        <f t="shared" si="50"/>
        <v>0</v>
      </c>
      <c r="L195" s="109">
        <f t="shared" si="50"/>
        <v>0</v>
      </c>
      <c r="M195" s="109">
        <f t="shared" si="50"/>
        <v>0</v>
      </c>
      <c r="N195" s="109">
        <f t="shared" si="50"/>
        <v>0</v>
      </c>
      <c r="O195" s="109">
        <f t="shared" si="50"/>
        <v>0</v>
      </c>
      <c r="P195" s="109">
        <f t="shared" si="50"/>
        <v>0</v>
      </c>
      <c r="Q195" s="109">
        <f t="shared" si="50"/>
        <v>0</v>
      </c>
      <c r="R195" s="109">
        <f t="shared" si="50"/>
        <v>0</v>
      </c>
      <c r="S195" s="109">
        <f t="shared" si="50"/>
        <v>0</v>
      </c>
      <c r="T195" s="109">
        <f t="shared" si="50"/>
        <v>0</v>
      </c>
      <c r="U195" s="109">
        <f t="shared" si="50"/>
        <v>0</v>
      </c>
      <c r="V195" s="109">
        <f t="shared" si="50"/>
        <v>0</v>
      </c>
      <c r="W195" s="109">
        <f t="shared" si="50"/>
        <v>0</v>
      </c>
      <c r="X195" s="109">
        <f t="shared" si="50"/>
        <v>0</v>
      </c>
      <c r="Y195" s="109">
        <f t="shared" si="50"/>
        <v>0</v>
      </c>
      <c r="Z195" s="109">
        <f t="shared" si="50"/>
        <v>0</v>
      </c>
      <c r="AA195" s="109">
        <f t="shared" si="50"/>
        <v>0</v>
      </c>
      <c r="AB195" s="109">
        <f t="shared" si="50"/>
        <v>0</v>
      </c>
      <c r="AC195" s="109">
        <f t="shared" si="50"/>
        <v>0</v>
      </c>
      <c r="AD195" s="109">
        <f t="shared" si="50"/>
        <v>1</v>
      </c>
      <c r="AE195" s="109">
        <f t="shared" si="50"/>
        <v>1</v>
      </c>
      <c r="AF195" s="109">
        <f t="shared" si="50"/>
        <v>1</v>
      </c>
      <c r="AG195" s="109">
        <f t="shared" si="50"/>
        <v>1</v>
      </c>
      <c r="AH195" s="109">
        <f t="shared" si="50"/>
        <v>1</v>
      </c>
      <c r="AI195" s="109">
        <f t="shared" si="50"/>
        <v>1</v>
      </c>
      <c r="AJ195" s="35" t="str">
        <f t="shared" si="30"/>
        <v>ON</v>
      </c>
      <c r="AK195" s="48"/>
      <c r="AL195" s="48" t="str">
        <f t="shared" si="33"/>
        <v>3F</v>
      </c>
      <c r="AM195" s="48" t="str">
        <f t="shared" si="34"/>
        <v>00</v>
      </c>
      <c r="AN195" s="48" t="str">
        <f t="shared" si="35"/>
        <v>00</v>
      </c>
      <c r="AO195" s="48" t="str">
        <f t="shared" si="36"/>
        <v>00</v>
      </c>
      <c r="AQ195" t="str">
        <f t="shared" si="31"/>
        <v xml:space="preserve">    (U4)0x0000003FU,                                                           /* 59 ON                                              */</v>
      </c>
    </row>
    <row r="196" spans="2:43">
      <c r="B196" s="116"/>
      <c r="C196" s="35">
        <f t="shared" si="32"/>
        <v>60</v>
      </c>
      <c r="D196" s="109">
        <f t="shared" si="50"/>
        <v>0</v>
      </c>
      <c r="E196" s="109">
        <f t="shared" si="50"/>
        <v>0</v>
      </c>
      <c r="F196" s="109">
        <f t="shared" si="50"/>
        <v>0</v>
      </c>
      <c r="G196" s="109">
        <f t="shared" si="50"/>
        <v>0</v>
      </c>
      <c r="H196" s="109">
        <f t="shared" si="50"/>
        <v>0</v>
      </c>
      <c r="I196" s="109">
        <f t="shared" si="50"/>
        <v>0</v>
      </c>
      <c r="J196" s="109">
        <f t="shared" si="50"/>
        <v>0</v>
      </c>
      <c r="K196" s="109">
        <f t="shared" si="50"/>
        <v>0</v>
      </c>
      <c r="L196" s="109">
        <f t="shared" si="50"/>
        <v>0</v>
      </c>
      <c r="M196" s="109">
        <f t="shared" si="50"/>
        <v>0</v>
      </c>
      <c r="N196" s="109">
        <f t="shared" si="50"/>
        <v>0</v>
      </c>
      <c r="O196" s="109">
        <f t="shared" si="50"/>
        <v>0</v>
      </c>
      <c r="P196" s="109">
        <f t="shared" si="50"/>
        <v>0</v>
      </c>
      <c r="Q196" s="109">
        <f t="shared" si="50"/>
        <v>0</v>
      </c>
      <c r="R196" s="109">
        <f t="shared" si="50"/>
        <v>0</v>
      </c>
      <c r="S196" s="109">
        <f t="shared" si="50"/>
        <v>0</v>
      </c>
      <c r="T196" s="109">
        <f t="shared" si="50"/>
        <v>0</v>
      </c>
      <c r="U196" s="109">
        <f t="shared" si="50"/>
        <v>0</v>
      </c>
      <c r="V196" s="109">
        <f t="shared" si="50"/>
        <v>0</v>
      </c>
      <c r="W196" s="109">
        <f t="shared" si="50"/>
        <v>0</v>
      </c>
      <c r="X196" s="109">
        <f t="shared" si="50"/>
        <v>0</v>
      </c>
      <c r="Y196" s="109">
        <f t="shared" si="50"/>
        <v>0</v>
      </c>
      <c r="Z196" s="109">
        <f t="shared" si="50"/>
        <v>0</v>
      </c>
      <c r="AA196" s="109">
        <f t="shared" si="50"/>
        <v>0</v>
      </c>
      <c r="AB196" s="109">
        <f t="shared" si="50"/>
        <v>0</v>
      </c>
      <c r="AC196" s="109">
        <f t="shared" si="50"/>
        <v>0</v>
      </c>
      <c r="AD196" s="109">
        <f t="shared" si="50"/>
        <v>1</v>
      </c>
      <c r="AE196" s="109">
        <f t="shared" si="50"/>
        <v>1</v>
      </c>
      <c r="AF196" s="109">
        <f t="shared" si="50"/>
        <v>1</v>
      </c>
      <c r="AG196" s="109">
        <f t="shared" si="50"/>
        <v>1</v>
      </c>
      <c r="AH196" s="109">
        <f t="shared" si="50"/>
        <v>1</v>
      </c>
      <c r="AI196" s="109">
        <f t="shared" si="50"/>
        <v>1</v>
      </c>
      <c r="AJ196" s="35" t="str">
        <f t="shared" si="30"/>
        <v>ON</v>
      </c>
      <c r="AK196" s="48"/>
      <c r="AL196" s="48" t="str">
        <f t="shared" si="33"/>
        <v>3F</v>
      </c>
      <c r="AM196" s="48" t="str">
        <f t="shared" si="34"/>
        <v>00</v>
      </c>
      <c r="AN196" s="48" t="str">
        <f t="shared" si="35"/>
        <v>00</v>
      </c>
      <c r="AO196" s="48" t="str">
        <f t="shared" si="36"/>
        <v>00</v>
      </c>
      <c r="AQ196" t="str">
        <f t="shared" si="31"/>
        <v xml:space="preserve">    (U4)0x0000003FU,                                                           /* 60 ON                                              */</v>
      </c>
    </row>
    <row r="197" spans="2:43">
      <c r="B197" s="116"/>
      <c r="C197" s="35">
        <f t="shared" si="32"/>
        <v>61</v>
      </c>
      <c r="D197" s="109">
        <f t="shared" si="50"/>
        <v>0</v>
      </c>
      <c r="E197" s="109">
        <f t="shared" si="50"/>
        <v>0</v>
      </c>
      <c r="F197" s="109">
        <f t="shared" si="50"/>
        <v>0</v>
      </c>
      <c r="G197" s="109">
        <f t="shared" si="50"/>
        <v>0</v>
      </c>
      <c r="H197" s="109">
        <f t="shared" si="50"/>
        <v>0</v>
      </c>
      <c r="I197" s="109">
        <f t="shared" si="50"/>
        <v>0</v>
      </c>
      <c r="J197" s="109">
        <f t="shared" si="50"/>
        <v>0</v>
      </c>
      <c r="K197" s="109">
        <f t="shared" si="50"/>
        <v>0</v>
      </c>
      <c r="L197" s="109">
        <f t="shared" si="50"/>
        <v>0</v>
      </c>
      <c r="M197" s="109">
        <f t="shared" si="50"/>
        <v>0</v>
      </c>
      <c r="N197" s="109">
        <f t="shared" si="50"/>
        <v>0</v>
      </c>
      <c r="O197" s="109">
        <f t="shared" si="50"/>
        <v>0</v>
      </c>
      <c r="P197" s="109">
        <f t="shared" si="50"/>
        <v>0</v>
      </c>
      <c r="Q197" s="109">
        <f t="shared" si="50"/>
        <v>0</v>
      </c>
      <c r="R197" s="109">
        <f t="shared" si="50"/>
        <v>0</v>
      </c>
      <c r="S197" s="109">
        <f t="shared" si="50"/>
        <v>0</v>
      </c>
      <c r="T197" s="109">
        <f t="shared" si="50"/>
        <v>0</v>
      </c>
      <c r="U197" s="109">
        <f t="shared" si="50"/>
        <v>0</v>
      </c>
      <c r="V197" s="109">
        <f t="shared" si="50"/>
        <v>0</v>
      </c>
      <c r="W197" s="109">
        <f t="shared" si="50"/>
        <v>0</v>
      </c>
      <c r="X197" s="109">
        <f t="shared" si="50"/>
        <v>0</v>
      </c>
      <c r="Y197" s="109">
        <f t="shared" si="50"/>
        <v>0</v>
      </c>
      <c r="Z197" s="109">
        <f t="shared" si="50"/>
        <v>0</v>
      </c>
      <c r="AA197" s="109">
        <f t="shared" si="50"/>
        <v>0</v>
      </c>
      <c r="AB197" s="109">
        <f t="shared" si="50"/>
        <v>0</v>
      </c>
      <c r="AC197" s="109">
        <f t="shared" si="50"/>
        <v>0</v>
      </c>
      <c r="AD197" s="109">
        <f t="shared" si="50"/>
        <v>1</v>
      </c>
      <c r="AE197" s="109">
        <f t="shared" si="50"/>
        <v>1</v>
      </c>
      <c r="AF197" s="109">
        <f t="shared" si="50"/>
        <v>1</v>
      </c>
      <c r="AG197" s="109">
        <f t="shared" si="50"/>
        <v>1</v>
      </c>
      <c r="AH197" s="109">
        <f t="shared" si="50"/>
        <v>1</v>
      </c>
      <c r="AI197" s="109">
        <f t="shared" si="50"/>
        <v>1</v>
      </c>
      <c r="AJ197" s="35" t="str">
        <f t="shared" si="30"/>
        <v>ON</v>
      </c>
      <c r="AK197" s="48"/>
      <c r="AL197" s="48" t="str">
        <f t="shared" si="33"/>
        <v>3F</v>
      </c>
      <c r="AM197" s="48" t="str">
        <f t="shared" si="34"/>
        <v>00</v>
      </c>
      <c r="AN197" s="48" t="str">
        <f t="shared" si="35"/>
        <v>00</v>
      </c>
      <c r="AO197" s="48" t="str">
        <f t="shared" si="36"/>
        <v>00</v>
      </c>
      <c r="AQ197" t="str">
        <f t="shared" si="31"/>
        <v xml:space="preserve">    (U4)0x0000003FU,                                                           /* 61 ON                                              */</v>
      </c>
    </row>
    <row r="198" spans="2:43">
      <c r="B198" s="116"/>
      <c r="C198" s="35">
        <f t="shared" si="32"/>
        <v>62</v>
      </c>
      <c r="D198" s="109">
        <f t="shared" si="50"/>
        <v>0</v>
      </c>
      <c r="E198" s="109">
        <f t="shared" si="50"/>
        <v>0</v>
      </c>
      <c r="F198" s="109">
        <f t="shared" si="50"/>
        <v>0</v>
      </c>
      <c r="G198" s="109">
        <f t="shared" si="50"/>
        <v>0</v>
      </c>
      <c r="H198" s="109">
        <f t="shared" si="50"/>
        <v>0</v>
      </c>
      <c r="I198" s="109">
        <f t="shared" si="50"/>
        <v>0</v>
      </c>
      <c r="J198" s="109">
        <f t="shared" si="50"/>
        <v>0</v>
      </c>
      <c r="K198" s="109">
        <f t="shared" si="50"/>
        <v>0</v>
      </c>
      <c r="L198" s="109">
        <f t="shared" si="50"/>
        <v>0</v>
      </c>
      <c r="M198" s="109">
        <f t="shared" si="50"/>
        <v>0</v>
      </c>
      <c r="N198" s="109">
        <f t="shared" si="50"/>
        <v>0</v>
      </c>
      <c r="O198" s="109">
        <f t="shared" si="50"/>
        <v>0</v>
      </c>
      <c r="P198" s="109">
        <f t="shared" si="50"/>
        <v>0</v>
      </c>
      <c r="Q198" s="109">
        <f t="shared" si="50"/>
        <v>0</v>
      </c>
      <c r="R198" s="109">
        <f t="shared" si="50"/>
        <v>0</v>
      </c>
      <c r="S198" s="109">
        <f t="shared" si="50"/>
        <v>0</v>
      </c>
      <c r="T198" s="109">
        <f t="shared" si="50"/>
        <v>0</v>
      </c>
      <c r="U198" s="109">
        <f t="shared" si="50"/>
        <v>0</v>
      </c>
      <c r="V198" s="109">
        <f t="shared" si="50"/>
        <v>0</v>
      </c>
      <c r="W198" s="109">
        <f t="shared" si="50"/>
        <v>0</v>
      </c>
      <c r="X198" s="109">
        <f t="shared" si="50"/>
        <v>0</v>
      </c>
      <c r="Y198" s="109">
        <f t="shared" si="50"/>
        <v>0</v>
      </c>
      <c r="Z198" s="109">
        <f t="shared" si="50"/>
        <v>0</v>
      </c>
      <c r="AA198" s="109">
        <f t="shared" si="50"/>
        <v>0</v>
      </c>
      <c r="AB198" s="109">
        <f t="shared" si="50"/>
        <v>0</v>
      </c>
      <c r="AC198" s="109">
        <f t="shared" si="50"/>
        <v>0</v>
      </c>
      <c r="AD198" s="109">
        <f t="shared" si="50"/>
        <v>1</v>
      </c>
      <c r="AE198" s="109">
        <f t="shared" si="50"/>
        <v>1</v>
      </c>
      <c r="AF198" s="109">
        <f t="shared" si="50"/>
        <v>1</v>
      </c>
      <c r="AG198" s="109">
        <f t="shared" si="50"/>
        <v>1</v>
      </c>
      <c r="AH198" s="109">
        <f t="shared" si="50"/>
        <v>1</v>
      </c>
      <c r="AI198" s="109">
        <f t="shared" si="50"/>
        <v>1</v>
      </c>
      <c r="AJ198" s="35" t="str">
        <f t="shared" si="30"/>
        <v>ON</v>
      </c>
      <c r="AK198" s="48"/>
      <c r="AL198" s="48" t="str">
        <f t="shared" si="33"/>
        <v>3F</v>
      </c>
      <c r="AM198" s="48" t="str">
        <f t="shared" si="34"/>
        <v>00</v>
      </c>
      <c r="AN198" s="48" t="str">
        <f t="shared" si="35"/>
        <v>00</v>
      </c>
      <c r="AO198" s="48" t="str">
        <f t="shared" si="36"/>
        <v>00</v>
      </c>
      <c r="AQ198" t="str">
        <f t="shared" si="31"/>
        <v xml:space="preserve">    (U4)0x0000003FU,                                                           /* 62 ON                                              */</v>
      </c>
    </row>
    <row r="199" spans="2:43">
      <c r="B199" s="117"/>
      <c r="C199" s="35">
        <f t="shared" si="32"/>
        <v>63</v>
      </c>
      <c r="D199" s="109">
        <f t="shared" si="50"/>
        <v>0</v>
      </c>
      <c r="E199" s="109">
        <f t="shared" si="50"/>
        <v>0</v>
      </c>
      <c r="F199" s="109">
        <f t="shared" si="50"/>
        <v>0</v>
      </c>
      <c r="G199" s="109">
        <f t="shared" si="50"/>
        <v>0</v>
      </c>
      <c r="H199" s="109">
        <f t="shared" si="50"/>
        <v>0</v>
      </c>
      <c r="I199" s="109">
        <f t="shared" si="50"/>
        <v>0</v>
      </c>
      <c r="J199" s="109">
        <f t="shared" si="50"/>
        <v>0</v>
      </c>
      <c r="K199" s="109">
        <f t="shared" si="50"/>
        <v>0</v>
      </c>
      <c r="L199" s="109">
        <f t="shared" si="50"/>
        <v>0</v>
      </c>
      <c r="M199" s="109">
        <f t="shared" si="50"/>
        <v>0</v>
      </c>
      <c r="N199" s="109">
        <f t="shared" si="50"/>
        <v>0</v>
      </c>
      <c r="O199" s="109">
        <f t="shared" si="50"/>
        <v>0</v>
      </c>
      <c r="P199" s="109">
        <f t="shared" si="50"/>
        <v>0</v>
      </c>
      <c r="Q199" s="109">
        <f t="shared" si="50"/>
        <v>0</v>
      </c>
      <c r="R199" s="109">
        <f t="shared" si="50"/>
        <v>0</v>
      </c>
      <c r="S199" s="109">
        <f t="shared" si="50"/>
        <v>0</v>
      </c>
      <c r="T199" s="109">
        <f t="shared" si="50"/>
        <v>0</v>
      </c>
      <c r="U199" s="109">
        <f t="shared" si="50"/>
        <v>0</v>
      </c>
      <c r="V199" s="109">
        <f t="shared" si="50"/>
        <v>0</v>
      </c>
      <c r="W199" s="109">
        <f t="shared" si="50"/>
        <v>0</v>
      </c>
      <c r="X199" s="109">
        <f t="shared" si="50"/>
        <v>0</v>
      </c>
      <c r="Y199" s="109">
        <f t="shared" si="50"/>
        <v>0</v>
      </c>
      <c r="Z199" s="109">
        <f t="shared" si="50"/>
        <v>0</v>
      </c>
      <c r="AA199" s="109">
        <f t="shared" si="50"/>
        <v>0</v>
      </c>
      <c r="AB199" s="109">
        <f t="shared" si="50"/>
        <v>0</v>
      </c>
      <c r="AC199" s="109">
        <f t="shared" si="50"/>
        <v>0</v>
      </c>
      <c r="AD199" s="109">
        <f t="shared" si="50"/>
        <v>1</v>
      </c>
      <c r="AE199" s="109">
        <f t="shared" si="50"/>
        <v>1</v>
      </c>
      <c r="AF199" s="109">
        <f t="shared" si="50"/>
        <v>1</v>
      </c>
      <c r="AG199" s="109">
        <f t="shared" si="50"/>
        <v>1</v>
      </c>
      <c r="AH199" s="109">
        <f t="shared" si="50"/>
        <v>1</v>
      </c>
      <c r="AI199" s="109">
        <f t="shared" ref="AI199" si="51">IF(OR(AI69=0,AI69=1),1,0)</f>
        <v>1</v>
      </c>
      <c r="AJ199" s="35" t="str">
        <f t="shared" si="30"/>
        <v>ON</v>
      </c>
      <c r="AK199" s="48"/>
      <c r="AL199" s="48" t="str">
        <f t="shared" si="33"/>
        <v>3F</v>
      </c>
      <c r="AM199" s="48" t="str">
        <f t="shared" si="34"/>
        <v>00</v>
      </c>
      <c r="AN199" s="48" t="str">
        <f t="shared" si="35"/>
        <v>00</v>
      </c>
      <c r="AO199" s="48" t="str">
        <f t="shared" si="36"/>
        <v>00</v>
      </c>
      <c r="AQ199" t="str">
        <f t="shared" si="31"/>
        <v xml:space="preserve">    (U4)0x0000003FU                                                            /* 63 ON                                              */</v>
      </c>
    </row>
  </sheetData>
  <protectedRanges>
    <protectedRange sqref="AF3 L3:AC3 AF6:AF29 AD22:AE29 D6:AC69 AD30:AF69 AJ6:AJ69" name="Table作成編集範囲"/>
    <protectedRange sqref="AD6:AE21 AG6:AI69" name="Table作成編集範囲_1"/>
    <protectedRange sqref="AD3" name="Table作成編集範囲_3"/>
    <protectedRange sqref="B3" name="Table作成編集範囲_2"/>
  </protectedRanges>
  <mergeCells count="4">
    <mergeCell ref="C2:C3"/>
    <mergeCell ref="AJ2:AJ3"/>
    <mergeCell ref="A4:B5"/>
    <mergeCell ref="AD3:AE3"/>
  </mergeCells>
  <phoneticPr fontId="2"/>
  <conditionalFormatting sqref="D6:AC37">
    <cfRule type="cellIs" dxfId="6" priority="95" operator="equal">
      <formula>1</formula>
    </cfRule>
    <cfRule type="cellIs" dxfId="5" priority="96" operator="equal">
      <formula>"×"</formula>
    </cfRule>
  </conditionalFormatting>
  <conditionalFormatting sqref="D38:AI69">
    <cfRule type="cellIs" dxfId="4" priority="11" operator="equal">
      <formula>1</formula>
    </cfRule>
    <cfRule type="cellIs" dxfId="3" priority="12" operator="equal">
      <formula>"×"</formula>
    </cfRule>
  </conditionalFormatting>
  <conditionalFormatting sqref="AD6:AI69">
    <cfRule type="cellIs" dxfId="2" priority="1" operator="equal">
      <formula>1</formula>
    </cfRule>
    <cfRule type="cellIs" dxfId="1" priority="2" operator="equal">
      <formula>"×"</formula>
    </cfRule>
  </conditionalFormatting>
  <conditionalFormatting sqref="AR5:AS70">
    <cfRule type="expression" dxfId="0" priority="145">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9:BV220"/>
  <sheetViews>
    <sheetView zoomScale="85" zoomScaleNormal="85" workbookViewId="0"/>
  </sheetViews>
  <sheetFormatPr defaultRowHeight="13.5"/>
  <cols>
    <col min="2" max="2" width="71.125" customWidth="1"/>
    <col min="3" max="10" width="3.375" customWidth="1"/>
    <col min="11" max="11" width="23.875" bestFit="1" customWidth="1"/>
    <col min="12" max="12" width="23.875" customWidth="1"/>
    <col min="13" max="13" width="17" customWidth="1"/>
    <col min="14" max="14" width="24.125" bestFit="1" customWidth="1"/>
    <col min="15" max="16" width="17" customWidth="1"/>
    <col min="17" max="17" width="20" customWidth="1"/>
    <col min="18" max="18" width="20.875" customWidth="1"/>
    <col min="19" max="19" width="15" bestFit="1" customWidth="1"/>
    <col min="20" max="23" width="10.875" customWidth="1"/>
  </cols>
  <sheetData>
    <row r="9" spans="2:23" ht="15" thickBot="1">
      <c r="B9" s="23" t="s">
        <v>187</v>
      </c>
    </row>
    <row r="10" spans="2:23" ht="15" thickBot="1">
      <c r="B10" s="83" t="s">
        <v>223</v>
      </c>
      <c r="C10" s="430" t="s">
        <v>188</v>
      </c>
      <c r="D10" s="431"/>
      <c r="E10" s="431"/>
      <c r="F10" s="431"/>
      <c r="G10" s="431"/>
      <c r="H10" s="431"/>
      <c r="I10" s="431"/>
      <c r="J10" s="432"/>
      <c r="K10" s="144"/>
      <c r="L10" s="144"/>
      <c r="M10" s="144"/>
      <c r="N10" s="144"/>
      <c r="O10" s="144"/>
      <c r="P10" s="144"/>
      <c r="Q10" s="144"/>
      <c r="R10" s="147"/>
      <c r="S10" s="145"/>
      <c r="T10" s="145"/>
      <c r="U10" s="145"/>
      <c r="V10" s="145"/>
      <c r="W10" s="146"/>
    </row>
    <row r="11" spans="2:23">
      <c r="B11" s="57"/>
      <c r="C11" s="30" t="s">
        <v>224</v>
      </c>
      <c r="D11" s="30"/>
      <c r="E11" s="30"/>
      <c r="F11" s="30"/>
      <c r="G11" s="30"/>
      <c r="H11" s="30"/>
      <c r="I11" s="30"/>
      <c r="J11" s="30"/>
      <c r="K11" s="30"/>
      <c r="L11" s="30"/>
      <c r="M11" s="30"/>
      <c r="N11" s="30"/>
      <c r="O11" s="30"/>
      <c r="P11" s="30"/>
      <c r="Q11" s="30"/>
      <c r="R11" s="27" t="s">
        <v>225</v>
      </c>
      <c r="S11" s="32" t="s">
        <v>20</v>
      </c>
      <c r="T11" s="33"/>
      <c r="U11" s="33"/>
      <c r="V11" s="33"/>
      <c r="W11" s="34"/>
    </row>
    <row r="12" spans="2:23">
      <c r="B12" s="58" t="s">
        <v>21</v>
      </c>
      <c r="C12" s="426" t="s">
        <v>226</v>
      </c>
      <c r="D12" s="427"/>
      <c r="E12" s="427"/>
      <c r="F12" s="427"/>
      <c r="G12" s="427"/>
      <c r="H12" s="427"/>
      <c r="I12" s="427"/>
      <c r="J12" s="428"/>
      <c r="K12" s="75"/>
      <c r="L12" s="75"/>
      <c r="M12" s="24" t="s">
        <v>189</v>
      </c>
      <c r="N12" s="75" t="s">
        <v>190</v>
      </c>
      <c r="O12" s="75"/>
      <c r="P12" s="24" t="s">
        <v>190</v>
      </c>
      <c r="Q12" s="75"/>
      <c r="R12" s="28" t="s">
        <v>312</v>
      </c>
      <c r="S12" s="26" t="s">
        <v>336</v>
      </c>
      <c r="T12" s="26" t="s">
        <v>362</v>
      </c>
      <c r="U12" s="1" t="s">
        <v>23</v>
      </c>
      <c r="V12" s="63" t="s">
        <v>24</v>
      </c>
      <c r="W12" s="61" t="s">
        <v>25</v>
      </c>
    </row>
    <row r="13" spans="2:23" ht="27">
      <c r="B13" s="58" t="s">
        <v>31</v>
      </c>
      <c r="C13" s="141" t="s">
        <v>216</v>
      </c>
      <c r="D13" s="141" t="s">
        <v>192</v>
      </c>
      <c r="E13" s="141" t="s">
        <v>227</v>
      </c>
      <c r="F13" s="141" t="s">
        <v>216</v>
      </c>
      <c r="G13" s="141" t="s">
        <v>227</v>
      </c>
      <c r="H13" s="141" t="s">
        <v>191</v>
      </c>
      <c r="I13" s="141" t="s">
        <v>228</v>
      </c>
      <c r="J13" s="141" t="s">
        <v>192</v>
      </c>
      <c r="K13" s="166" t="s">
        <v>243</v>
      </c>
      <c r="L13" s="166" t="s">
        <v>379</v>
      </c>
      <c r="M13" s="119" t="s">
        <v>192</v>
      </c>
      <c r="N13" s="166" t="s">
        <v>216</v>
      </c>
      <c r="O13" s="166" t="s">
        <v>243</v>
      </c>
      <c r="P13" s="166" t="s">
        <v>191</v>
      </c>
      <c r="Q13" s="167" t="s">
        <v>192</v>
      </c>
      <c r="R13" s="28" t="s">
        <v>46</v>
      </c>
      <c r="S13" s="31"/>
      <c r="T13" s="31"/>
      <c r="U13" s="31"/>
      <c r="V13" s="64"/>
      <c r="W13" s="77" t="s">
        <v>193</v>
      </c>
    </row>
    <row r="14" spans="2:23" ht="27">
      <c r="B14" s="59" t="s">
        <v>26</v>
      </c>
      <c r="C14" s="429" t="s">
        <v>194</v>
      </c>
      <c r="D14" s="427"/>
      <c r="E14" s="427"/>
      <c r="F14" s="427"/>
      <c r="G14" s="427"/>
      <c r="H14" s="427"/>
      <c r="I14" s="427"/>
      <c r="J14" s="428"/>
      <c r="K14" s="169" t="s">
        <v>246</v>
      </c>
      <c r="L14" s="169" t="s">
        <v>380</v>
      </c>
      <c r="M14" s="1" t="s">
        <v>195</v>
      </c>
      <c r="N14" s="1" t="s">
        <v>196</v>
      </c>
      <c r="O14" s="169" t="s">
        <v>229</v>
      </c>
      <c r="P14" s="24" t="s">
        <v>197</v>
      </c>
      <c r="Q14" s="61" t="s">
        <v>198</v>
      </c>
      <c r="R14" s="29"/>
      <c r="S14" s="31"/>
      <c r="T14" s="31"/>
      <c r="U14" s="31"/>
      <c r="V14" s="64"/>
      <c r="W14" s="61" t="s">
        <v>331</v>
      </c>
    </row>
    <row r="15" spans="2:23" ht="136.5">
      <c r="B15" s="58" t="s">
        <v>27</v>
      </c>
      <c r="C15" s="142" t="s">
        <v>230</v>
      </c>
      <c r="D15" s="142" t="s">
        <v>60</v>
      </c>
      <c r="E15" s="142" t="s">
        <v>231</v>
      </c>
      <c r="F15" s="142" t="s">
        <v>232</v>
      </c>
      <c r="G15" s="142" t="s">
        <v>233</v>
      </c>
      <c r="H15" s="142" t="s">
        <v>234</v>
      </c>
      <c r="I15" s="142" t="s">
        <v>235</v>
      </c>
      <c r="J15" s="142" t="s">
        <v>236</v>
      </c>
      <c r="K15" s="169" t="s">
        <v>529</v>
      </c>
      <c r="L15" s="169" t="s">
        <v>530</v>
      </c>
      <c r="M15" s="1" t="s">
        <v>310</v>
      </c>
      <c r="N15" s="169" t="s">
        <v>199</v>
      </c>
      <c r="O15" s="169" t="s">
        <v>531</v>
      </c>
      <c r="P15" s="24" t="s">
        <v>299</v>
      </c>
      <c r="Q15" s="61" t="s">
        <v>237</v>
      </c>
      <c r="R15" s="28" t="s">
        <v>200</v>
      </c>
      <c r="S15" s="31"/>
      <c r="T15" s="31"/>
      <c r="U15" s="31"/>
      <c r="V15" s="64"/>
      <c r="W15" s="61" t="s">
        <v>296</v>
      </c>
    </row>
    <row r="16" spans="2:23" ht="86.25" customHeight="1" thickBot="1">
      <c r="B16" s="60" t="s">
        <v>28</v>
      </c>
      <c r="C16" s="143" t="s">
        <v>201</v>
      </c>
      <c r="D16" s="143" t="s">
        <v>228</v>
      </c>
      <c r="E16" s="143" t="s">
        <v>201</v>
      </c>
      <c r="F16" s="143" t="s">
        <v>238</v>
      </c>
      <c r="G16" s="143" t="s">
        <v>239</v>
      </c>
      <c r="H16" s="143" t="s">
        <v>202</v>
      </c>
      <c r="I16" s="143" t="s">
        <v>239</v>
      </c>
      <c r="J16" s="143" t="s">
        <v>239</v>
      </c>
      <c r="K16" s="25" t="s">
        <v>300</v>
      </c>
      <c r="L16" s="25" t="s">
        <v>382</v>
      </c>
      <c r="M16" s="170" t="s">
        <v>376</v>
      </c>
      <c r="N16" s="25" t="s">
        <v>351</v>
      </c>
      <c r="O16" s="25" t="s">
        <v>203</v>
      </c>
      <c r="P16" s="289" t="s">
        <v>378</v>
      </c>
      <c r="Q16" s="171" t="s">
        <v>358</v>
      </c>
      <c r="R16" s="172" t="s">
        <v>356</v>
      </c>
      <c r="S16" s="173" t="s">
        <v>204</v>
      </c>
      <c r="T16" s="174" t="s">
        <v>332</v>
      </c>
      <c r="U16" s="174" t="s">
        <v>337</v>
      </c>
      <c r="V16" s="62"/>
      <c r="W16" s="175" t="s">
        <v>205</v>
      </c>
    </row>
    <row r="17" spans="2:23" ht="14.25" customHeight="1" thickTop="1">
      <c r="B17" s="176" t="s">
        <v>396</v>
      </c>
      <c r="C17" s="177" t="s">
        <v>151</v>
      </c>
      <c r="D17" s="177" t="s">
        <v>151</v>
      </c>
      <c r="E17" s="177" t="s">
        <v>151</v>
      </c>
      <c r="F17" s="177" t="s">
        <v>151</v>
      </c>
      <c r="G17" s="177" t="s">
        <v>151</v>
      </c>
      <c r="H17" s="177" t="s">
        <v>151</v>
      </c>
      <c r="I17" s="177" t="s">
        <v>151</v>
      </c>
      <c r="J17" s="177" t="s">
        <v>151</v>
      </c>
      <c r="K17" s="179" t="s">
        <v>302</v>
      </c>
      <c r="L17" s="179" t="s">
        <v>391</v>
      </c>
      <c r="M17" s="178" t="s">
        <v>213</v>
      </c>
      <c r="N17" s="179" t="s">
        <v>220</v>
      </c>
      <c r="O17" s="179" t="s">
        <v>206</v>
      </c>
      <c r="P17" s="179" t="s">
        <v>206</v>
      </c>
      <c r="Q17" s="252" t="s">
        <v>344</v>
      </c>
      <c r="R17" s="259" t="s">
        <v>102</v>
      </c>
      <c r="S17" s="181" t="s">
        <v>29</v>
      </c>
      <c r="T17" s="182" t="s">
        <v>29</v>
      </c>
      <c r="U17" s="182" t="s">
        <v>29</v>
      </c>
      <c r="V17" s="183"/>
      <c r="W17" s="180" t="s">
        <v>29</v>
      </c>
    </row>
    <row r="18" spans="2:23" ht="14.25" customHeight="1">
      <c r="B18" s="176" t="s">
        <v>397</v>
      </c>
      <c r="C18" s="185" t="s">
        <v>151</v>
      </c>
      <c r="D18" s="185" t="s">
        <v>151</v>
      </c>
      <c r="E18" s="185" t="s">
        <v>151</v>
      </c>
      <c r="F18" s="185" t="s">
        <v>151</v>
      </c>
      <c r="G18" s="185" t="s">
        <v>151</v>
      </c>
      <c r="H18" s="185" t="s">
        <v>151</v>
      </c>
      <c r="I18" s="185" t="s">
        <v>151</v>
      </c>
      <c r="J18" s="185" t="s">
        <v>151</v>
      </c>
      <c r="K18" s="179" t="s">
        <v>301</v>
      </c>
      <c r="L18" s="179" t="s">
        <v>391</v>
      </c>
      <c r="M18" s="186" t="s">
        <v>207</v>
      </c>
      <c r="N18" s="187" t="s">
        <v>240</v>
      </c>
      <c r="O18" s="197" t="s">
        <v>213</v>
      </c>
      <c r="P18" s="179" t="s">
        <v>206</v>
      </c>
      <c r="Q18" s="253">
        <v>0</v>
      </c>
      <c r="R18" s="256" t="s">
        <v>298</v>
      </c>
      <c r="S18" s="189" t="s">
        <v>208</v>
      </c>
      <c r="T18" s="190" t="s">
        <v>29</v>
      </c>
      <c r="U18" s="190" t="s">
        <v>29</v>
      </c>
      <c r="V18" s="191"/>
      <c r="W18" s="188" t="s">
        <v>29</v>
      </c>
    </row>
    <row r="19" spans="2:23" ht="14.25" customHeight="1">
      <c r="B19" s="192" t="s">
        <v>398</v>
      </c>
      <c r="C19" s="185" t="s">
        <v>151</v>
      </c>
      <c r="D19" s="185" t="s">
        <v>151</v>
      </c>
      <c r="E19" s="185" t="s">
        <v>151</v>
      </c>
      <c r="F19" s="185" t="s">
        <v>151</v>
      </c>
      <c r="G19" s="185" t="s">
        <v>151</v>
      </c>
      <c r="H19" s="185" t="s">
        <v>151</v>
      </c>
      <c r="I19" s="185" t="s">
        <v>151</v>
      </c>
      <c r="J19" s="185" t="s">
        <v>151</v>
      </c>
      <c r="K19" s="179" t="s">
        <v>301</v>
      </c>
      <c r="L19" s="179" t="s">
        <v>391</v>
      </c>
      <c r="M19" s="186" t="s">
        <v>207</v>
      </c>
      <c r="N19" s="187" t="s">
        <v>240</v>
      </c>
      <c r="O19" s="197" t="s">
        <v>213</v>
      </c>
      <c r="P19" s="179" t="s">
        <v>206</v>
      </c>
      <c r="Q19" s="253">
        <v>1</v>
      </c>
      <c r="R19" s="193" t="s">
        <v>102</v>
      </c>
      <c r="S19" s="190" t="s">
        <v>29</v>
      </c>
      <c r="T19" s="190" t="s">
        <v>29</v>
      </c>
      <c r="U19" s="190" t="s">
        <v>29</v>
      </c>
      <c r="V19" s="191"/>
      <c r="W19" s="188" t="s">
        <v>29</v>
      </c>
    </row>
    <row r="20" spans="2:23" ht="13.5" customHeight="1">
      <c r="B20" s="176" t="s">
        <v>399</v>
      </c>
      <c r="C20" s="185" t="s">
        <v>151</v>
      </c>
      <c r="D20" s="185" t="s">
        <v>151</v>
      </c>
      <c r="E20" s="185" t="s">
        <v>151</v>
      </c>
      <c r="F20" s="185" t="s">
        <v>151</v>
      </c>
      <c r="G20" s="185" t="s">
        <v>151</v>
      </c>
      <c r="H20" s="185" t="s">
        <v>151</v>
      </c>
      <c r="I20" s="185" t="s">
        <v>151</v>
      </c>
      <c r="J20" s="185" t="s">
        <v>151</v>
      </c>
      <c r="K20" s="179" t="s">
        <v>301</v>
      </c>
      <c r="L20" s="179" t="s">
        <v>391</v>
      </c>
      <c r="M20" s="186" t="s">
        <v>207</v>
      </c>
      <c r="N20" s="187" t="s">
        <v>240</v>
      </c>
      <c r="O20" s="195" t="s">
        <v>207</v>
      </c>
      <c r="P20" s="179" t="s">
        <v>206</v>
      </c>
      <c r="Q20" s="253">
        <v>0</v>
      </c>
      <c r="R20" s="193" t="s">
        <v>102</v>
      </c>
      <c r="S20" s="190" t="s">
        <v>29</v>
      </c>
      <c r="T20" s="190" t="s">
        <v>29</v>
      </c>
      <c r="U20" s="190" t="s">
        <v>29</v>
      </c>
      <c r="V20" s="191"/>
      <c r="W20" s="188" t="s">
        <v>29</v>
      </c>
    </row>
    <row r="21" spans="2:23">
      <c r="B21" s="192" t="s">
        <v>400</v>
      </c>
      <c r="C21" s="185" t="s">
        <v>151</v>
      </c>
      <c r="D21" s="185" t="s">
        <v>151</v>
      </c>
      <c r="E21" s="185" t="s">
        <v>151</v>
      </c>
      <c r="F21" s="185" t="s">
        <v>151</v>
      </c>
      <c r="G21" s="185" t="s">
        <v>151</v>
      </c>
      <c r="H21" s="185" t="s">
        <v>151</v>
      </c>
      <c r="I21" s="185" t="s">
        <v>151</v>
      </c>
      <c r="J21" s="185" t="s">
        <v>151</v>
      </c>
      <c r="K21" s="179" t="s">
        <v>301</v>
      </c>
      <c r="L21" s="179" t="s">
        <v>391</v>
      </c>
      <c r="M21" s="186" t="s">
        <v>207</v>
      </c>
      <c r="N21" s="187" t="s">
        <v>240</v>
      </c>
      <c r="O21" s="195" t="s">
        <v>207</v>
      </c>
      <c r="P21" s="179" t="s">
        <v>206</v>
      </c>
      <c r="Q21" s="253">
        <v>1</v>
      </c>
      <c r="R21" s="193" t="s">
        <v>102</v>
      </c>
      <c r="S21" s="181" t="s">
        <v>29</v>
      </c>
      <c r="T21" s="190" t="s">
        <v>29</v>
      </c>
      <c r="U21" s="190" t="s">
        <v>29</v>
      </c>
      <c r="V21" s="191"/>
      <c r="W21" s="188" t="s">
        <v>29</v>
      </c>
    </row>
    <row r="22" spans="2:23" ht="13.5" customHeight="1">
      <c r="B22" s="176" t="s">
        <v>401</v>
      </c>
      <c r="C22" s="185" t="s">
        <v>151</v>
      </c>
      <c r="D22" s="185" t="s">
        <v>151</v>
      </c>
      <c r="E22" s="185" t="s">
        <v>151</v>
      </c>
      <c r="F22" s="185" t="s">
        <v>151</v>
      </c>
      <c r="G22" s="185" t="s">
        <v>151</v>
      </c>
      <c r="H22" s="185" t="s">
        <v>151</v>
      </c>
      <c r="I22" s="185" t="s">
        <v>151</v>
      </c>
      <c r="J22" s="185" t="s">
        <v>151</v>
      </c>
      <c r="K22" s="179" t="s">
        <v>301</v>
      </c>
      <c r="L22" s="179" t="s">
        <v>391</v>
      </c>
      <c r="M22" s="186" t="s">
        <v>207</v>
      </c>
      <c r="N22" s="187" t="s">
        <v>240</v>
      </c>
      <c r="O22" s="179" t="s">
        <v>206</v>
      </c>
      <c r="P22" s="179" t="s">
        <v>206</v>
      </c>
      <c r="Q22" s="253">
        <v>10</v>
      </c>
      <c r="R22" s="193" t="s">
        <v>102</v>
      </c>
      <c r="S22" s="181" t="s">
        <v>29</v>
      </c>
      <c r="T22" s="190" t="s">
        <v>29</v>
      </c>
      <c r="U22" s="190" t="s">
        <v>29</v>
      </c>
      <c r="V22" s="191"/>
      <c r="W22" s="188" t="s">
        <v>29</v>
      </c>
    </row>
    <row r="23" spans="2:23">
      <c r="B23" s="176" t="s">
        <v>402</v>
      </c>
      <c r="C23" s="177" t="s">
        <v>151</v>
      </c>
      <c r="D23" s="177" t="s">
        <v>151</v>
      </c>
      <c r="E23" s="177" t="s">
        <v>151</v>
      </c>
      <c r="F23" s="177" t="s">
        <v>151</v>
      </c>
      <c r="G23" s="177" t="s">
        <v>151</v>
      </c>
      <c r="H23" s="177" t="s">
        <v>151</v>
      </c>
      <c r="I23" s="177" t="s">
        <v>151</v>
      </c>
      <c r="J23" s="177" t="s">
        <v>151</v>
      </c>
      <c r="K23" s="179" t="s">
        <v>301</v>
      </c>
      <c r="L23" s="179" t="s">
        <v>391</v>
      </c>
      <c r="M23" s="194" t="s">
        <v>207</v>
      </c>
      <c r="N23" s="195" t="s">
        <v>240</v>
      </c>
      <c r="O23" s="179" t="s">
        <v>206</v>
      </c>
      <c r="P23" s="179" t="s">
        <v>206</v>
      </c>
      <c r="Q23" s="252">
        <v>11</v>
      </c>
      <c r="R23" s="193" t="s">
        <v>102</v>
      </c>
      <c r="S23" s="181" t="s">
        <v>29</v>
      </c>
      <c r="T23" s="190" t="s">
        <v>29</v>
      </c>
      <c r="U23" s="190" t="s">
        <v>29</v>
      </c>
      <c r="V23" s="183"/>
      <c r="W23" s="188" t="s">
        <v>29</v>
      </c>
    </row>
    <row r="24" spans="2:23" ht="13.5" customHeight="1">
      <c r="B24" s="176" t="s">
        <v>403</v>
      </c>
      <c r="C24" s="177" t="s">
        <v>151</v>
      </c>
      <c r="D24" s="177" t="s">
        <v>151</v>
      </c>
      <c r="E24" s="177" t="s">
        <v>151</v>
      </c>
      <c r="F24" s="177" t="s">
        <v>151</v>
      </c>
      <c r="G24" s="177" t="s">
        <v>151</v>
      </c>
      <c r="H24" s="177" t="s">
        <v>151</v>
      </c>
      <c r="I24" s="177" t="s">
        <v>151</v>
      </c>
      <c r="J24" s="177" t="s">
        <v>151</v>
      </c>
      <c r="K24" s="179" t="s">
        <v>301</v>
      </c>
      <c r="L24" s="179" t="s">
        <v>391</v>
      </c>
      <c r="M24" s="194" t="s">
        <v>207</v>
      </c>
      <c r="N24" s="195" t="s">
        <v>240</v>
      </c>
      <c r="O24" s="179" t="s">
        <v>206</v>
      </c>
      <c r="P24" s="179" t="s">
        <v>206</v>
      </c>
      <c r="Q24" s="252" t="s">
        <v>357</v>
      </c>
      <c r="R24" s="259" t="s">
        <v>30</v>
      </c>
      <c r="S24" s="181" t="s">
        <v>29</v>
      </c>
      <c r="T24" s="190" t="s">
        <v>29</v>
      </c>
      <c r="U24" s="190" t="s">
        <v>29</v>
      </c>
      <c r="V24" s="183"/>
      <c r="W24" s="188" t="s">
        <v>29</v>
      </c>
    </row>
    <row r="25" spans="2:23" ht="13.5" customHeight="1">
      <c r="B25" s="192" t="s">
        <v>404</v>
      </c>
      <c r="C25" s="185" t="s">
        <v>151</v>
      </c>
      <c r="D25" s="185" t="s">
        <v>151</v>
      </c>
      <c r="E25" s="185" t="s">
        <v>151</v>
      </c>
      <c r="F25" s="185" t="s">
        <v>151</v>
      </c>
      <c r="G25" s="185" t="s">
        <v>151</v>
      </c>
      <c r="H25" s="185" t="s">
        <v>151</v>
      </c>
      <c r="I25" s="185" t="s">
        <v>151</v>
      </c>
      <c r="J25" s="185" t="s">
        <v>151</v>
      </c>
      <c r="K25" s="179" t="s">
        <v>301</v>
      </c>
      <c r="L25" s="179" t="s">
        <v>391</v>
      </c>
      <c r="M25" s="186" t="s">
        <v>207</v>
      </c>
      <c r="N25" s="196" t="s">
        <v>210</v>
      </c>
      <c r="O25" s="197" t="s">
        <v>213</v>
      </c>
      <c r="P25" s="179" t="s">
        <v>206</v>
      </c>
      <c r="Q25" s="253">
        <v>0</v>
      </c>
      <c r="R25" s="256" t="s">
        <v>214</v>
      </c>
      <c r="S25" s="189" t="s">
        <v>208</v>
      </c>
      <c r="T25" s="190" t="s">
        <v>29</v>
      </c>
      <c r="U25" s="190" t="s">
        <v>29</v>
      </c>
      <c r="V25" s="191"/>
      <c r="W25" s="188" t="s">
        <v>29</v>
      </c>
    </row>
    <row r="26" spans="2:23" ht="13.5" customHeight="1">
      <c r="B26" s="192" t="s">
        <v>405</v>
      </c>
      <c r="C26" s="185" t="s">
        <v>151</v>
      </c>
      <c r="D26" s="185" t="s">
        <v>151</v>
      </c>
      <c r="E26" s="185" t="s">
        <v>151</v>
      </c>
      <c r="F26" s="185" t="s">
        <v>151</v>
      </c>
      <c r="G26" s="185" t="s">
        <v>151</v>
      </c>
      <c r="H26" s="185" t="s">
        <v>151</v>
      </c>
      <c r="I26" s="185" t="s">
        <v>151</v>
      </c>
      <c r="J26" s="185" t="s">
        <v>151</v>
      </c>
      <c r="K26" s="179" t="s">
        <v>301</v>
      </c>
      <c r="L26" s="179" t="s">
        <v>391</v>
      </c>
      <c r="M26" s="186" t="s">
        <v>207</v>
      </c>
      <c r="N26" s="196" t="s">
        <v>210</v>
      </c>
      <c r="O26" s="197" t="s">
        <v>213</v>
      </c>
      <c r="P26" s="179" t="s">
        <v>206</v>
      </c>
      <c r="Q26" s="253">
        <v>1</v>
      </c>
      <c r="R26" s="259" t="s">
        <v>30</v>
      </c>
      <c r="S26" s="181" t="s">
        <v>29</v>
      </c>
      <c r="T26" s="190" t="s">
        <v>29</v>
      </c>
      <c r="U26" s="190" t="s">
        <v>29</v>
      </c>
      <c r="V26" s="191"/>
      <c r="W26" s="188" t="s">
        <v>29</v>
      </c>
    </row>
    <row r="27" spans="2:23" ht="13.5" customHeight="1">
      <c r="B27" s="192" t="s">
        <v>406</v>
      </c>
      <c r="C27" s="185" t="s">
        <v>151</v>
      </c>
      <c r="D27" s="185" t="s">
        <v>151</v>
      </c>
      <c r="E27" s="185" t="s">
        <v>151</v>
      </c>
      <c r="F27" s="185" t="s">
        <v>151</v>
      </c>
      <c r="G27" s="185" t="s">
        <v>151</v>
      </c>
      <c r="H27" s="185" t="s">
        <v>151</v>
      </c>
      <c r="I27" s="185" t="s">
        <v>151</v>
      </c>
      <c r="J27" s="185" t="s">
        <v>151</v>
      </c>
      <c r="K27" s="179" t="s">
        <v>301</v>
      </c>
      <c r="L27" s="179" t="s">
        <v>391</v>
      </c>
      <c r="M27" s="186" t="s">
        <v>207</v>
      </c>
      <c r="N27" s="196" t="s">
        <v>210</v>
      </c>
      <c r="O27" s="197" t="s">
        <v>213</v>
      </c>
      <c r="P27" s="179" t="s">
        <v>206</v>
      </c>
      <c r="Q27" s="253">
        <v>10</v>
      </c>
      <c r="R27" s="259" t="s">
        <v>30</v>
      </c>
      <c r="S27" s="181" t="s">
        <v>29</v>
      </c>
      <c r="T27" s="190" t="s">
        <v>29</v>
      </c>
      <c r="U27" s="190" t="s">
        <v>29</v>
      </c>
      <c r="V27" s="191"/>
      <c r="W27" s="188" t="s">
        <v>29</v>
      </c>
    </row>
    <row r="28" spans="2:23" ht="13.5" customHeight="1">
      <c r="B28" s="192" t="s">
        <v>407</v>
      </c>
      <c r="C28" s="185" t="s">
        <v>151</v>
      </c>
      <c r="D28" s="185" t="s">
        <v>151</v>
      </c>
      <c r="E28" s="185" t="s">
        <v>151</v>
      </c>
      <c r="F28" s="185" t="s">
        <v>151</v>
      </c>
      <c r="G28" s="185" t="s">
        <v>151</v>
      </c>
      <c r="H28" s="185" t="s">
        <v>151</v>
      </c>
      <c r="I28" s="185" t="s">
        <v>151</v>
      </c>
      <c r="J28" s="185" t="s">
        <v>151</v>
      </c>
      <c r="K28" s="179" t="s">
        <v>301</v>
      </c>
      <c r="L28" s="179" t="s">
        <v>391</v>
      </c>
      <c r="M28" s="186" t="s">
        <v>207</v>
      </c>
      <c r="N28" s="196" t="s">
        <v>210</v>
      </c>
      <c r="O28" s="197" t="s">
        <v>213</v>
      </c>
      <c r="P28" s="179" t="s">
        <v>206</v>
      </c>
      <c r="Q28" s="253">
        <v>11</v>
      </c>
      <c r="R28" s="259" t="s">
        <v>30</v>
      </c>
      <c r="S28" s="181" t="s">
        <v>29</v>
      </c>
      <c r="T28" s="190" t="s">
        <v>29</v>
      </c>
      <c r="U28" s="190" t="s">
        <v>29</v>
      </c>
      <c r="V28" s="191"/>
      <c r="W28" s="188" t="s">
        <v>29</v>
      </c>
    </row>
    <row r="29" spans="2:23" ht="13.5" customHeight="1">
      <c r="B29" s="192" t="s">
        <v>408</v>
      </c>
      <c r="C29" s="185" t="s">
        <v>151</v>
      </c>
      <c r="D29" s="185" t="s">
        <v>151</v>
      </c>
      <c r="E29" s="185" t="s">
        <v>151</v>
      </c>
      <c r="F29" s="185" t="s">
        <v>151</v>
      </c>
      <c r="G29" s="185" t="s">
        <v>151</v>
      </c>
      <c r="H29" s="185" t="s">
        <v>151</v>
      </c>
      <c r="I29" s="185" t="s">
        <v>151</v>
      </c>
      <c r="J29" s="185" t="s">
        <v>151</v>
      </c>
      <c r="K29" s="179" t="s">
        <v>301</v>
      </c>
      <c r="L29" s="179" t="s">
        <v>391</v>
      </c>
      <c r="M29" s="186" t="s">
        <v>207</v>
      </c>
      <c r="N29" s="196" t="s">
        <v>210</v>
      </c>
      <c r="O29" s="197" t="s">
        <v>213</v>
      </c>
      <c r="P29" s="179" t="s">
        <v>206</v>
      </c>
      <c r="Q29" s="252" t="s">
        <v>357</v>
      </c>
      <c r="R29" s="256" t="s">
        <v>214</v>
      </c>
      <c r="S29" s="189" t="s">
        <v>208</v>
      </c>
      <c r="T29" s="190" t="s">
        <v>29</v>
      </c>
      <c r="U29" s="190" t="s">
        <v>29</v>
      </c>
      <c r="V29" s="191"/>
      <c r="W29" s="188" t="s">
        <v>29</v>
      </c>
    </row>
    <row r="30" spans="2:23" ht="13.5" customHeight="1">
      <c r="B30" s="176" t="s">
        <v>409</v>
      </c>
      <c r="C30" s="185" t="s">
        <v>151</v>
      </c>
      <c r="D30" s="185" t="s">
        <v>151</v>
      </c>
      <c r="E30" s="185" t="s">
        <v>151</v>
      </c>
      <c r="F30" s="185" t="s">
        <v>151</v>
      </c>
      <c r="G30" s="185" t="s">
        <v>151</v>
      </c>
      <c r="H30" s="185" t="s">
        <v>151</v>
      </c>
      <c r="I30" s="185" t="s">
        <v>151</v>
      </c>
      <c r="J30" s="185" t="s">
        <v>151</v>
      </c>
      <c r="K30" s="179" t="s">
        <v>301</v>
      </c>
      <c r="L30" s="179" t="s">
        <v>391</v>
      </c>
      <c r="M30" s="186" t="s">
        <v>207</v>
      </c>
      <c r="N30" s="196" t="s">
        <v>210</v>
      </c>
      <c r="O30" s="195" t="s">
        <v>207</v>
      </c>
      <c r="P30" s="179" t="s">
        <v>206</v>
      </c>
      <c r="Q30" s="253">
        <v>0</v>
      </c>
      <c r="R30" s="193" t="s">
        <v>102</v>
      </c>
      <c r="S30" s="190" t="s">
        <v>29</v>
      </c>
      <c r="T30" s="190" t="s">
        <v>29</v>
      </c>
      <c r="U30" s="190" t="s">
        <v>29</v>
      </c>
      <c r="V30" s="191"/>
      <c r="W30" s="188" t="s">
        <v>29</v>
      </c>
    </row>
    <row r="31" spans="2:23">
      <c r="B31" s="192" t="s">
        <v>410</v>
      </c>
      <c r="C31" s="185" t="s">
        <v>151</v>
      </c>
      <c r="D31" s="185" t="s">
        <v>151</v>
      </c>
      <c r="E31" s="185" t="s">
        <v>151</v>
      </c>
      <c r="F31" s="185" t="s">
        <v>151</v>
      </c>
      <c r="G31" s="185" t="s">
        <v>151</v>
      </c>
      <c r="H31" s="185" t="s">
        <v>151</v>
      </c>
      <c r="I31" s="185" t="s">
        <v>151</v>
      </c>
      <c r="J31" s="185" t="s">
        <v>151</v>
      </c>
      <c r="K31" s="179" t="s">
        <v>301</v>
      </c>
      <c r="L31" s="179" t="s">
        <v>391</v>
      </c>
      <c r="M31" s="186" t="s">
        <v>207</v>
      </c>
      <c r="N31" s="196" t="s">
        <v>210</v>
      </c>
      <c r="O31" s="195" t="s">
        <v>207</v>
      </c>
      <c r="P31" s="179" t="s">
        <v>206</v>
      </c>
      <c r="Q31" s="253">
        <v>1</v>
      </c>
      <c r="R31" s="193" t="s">
        <v>102</v>
      </c>
      <c r="S31" s="181" t="s">
        <v>29</v>
      </c>
      <c r="T31" s="190" t="s">
        <v>29</v>
      </c>
      <c r="U31" s="190" t="s">
        <v>29</v>
      </c>
      <c r="V31" s="183"/>
      <c r="W31" s="188" t="s">
        <v>29</v>
      </c>
    </row>
    <row r="32" spans="2:23" ht="13.5" customHeight="1">
      <c r="B32" s="176" t="s">
        <v>411</v>
      </c>
      <c r="C32" s="185" t="s">
        <v>151</v>
      </c>
      <c r="D32" s="185" t="s">
        <v>151</v>
      </c>
      <c r="E32" s="185" t="s">
        <v>151</v>
      </c>
      <c r="F32" s="185" t="s">
        <v>151</v>
      </c>
      <c r="G32" s="185" t="s">
        <v>151</v>
      </c>
      <c r="H32" s="185" t="s">
        <v>151</v>
      </c>
      <c r="I32" s="185" t="s">
        <v>151</v>
      </c>
      <c r="J32" s="185" t="s">
        <v>151</v>
      </c>
      <c r="K32" s="179" t="s">
        <v>301</v>
      </c>
      <c r="L32" s="179" t="s">
        <v>391</v>
      </c>
      <c r="M32" s="186" t="s">
        <v>207</v>
      </c>
      <c r="N32" s="196" t="s">
        <v>210</v>
      </c>
      <c r="O32" s="195" t="s">
        <v>207</v>
      </c>
      <c r="P32" s="179" t="s">
        <v>206</v>
      </c>
      <c r="Q32" s="253">
        <v>10</v>
      </c>
      <c r="R32" s="193" t="s">
        <v>102</v>
      </c>
      <c r="S32" s="181" t="s">
        <v>29</v>
      </c>
      <c r="T32" s="190" t="s">
        <v>29</v>
      </c>
      <c r="U32" s="190" t="s">
        <v>29</v>
      </c>
      <c r="V32" s="191"/>
      <c r="W32" s="188" t="s">
        <v>29</v>
      </c>
    </row>
    <row r="33" spans="2:23">
      <c r="B33" s="176" t="s">
        <v>412</v>
      </c>
      <c r="C33" s="185" t="s">
        <v>151</v>
      </c>
      <c r="D33" s="185" t="s">
        <v>151</v>
      </c>
      <c r="E33" s="185" t="s">
        <v>151</v>
      </c>
      <c r="F33" s="185" t="s">
        <v>151</v>
      </c>
      <c r="G33" s="185" t="s">
        <v>151</v>
      </c>
      <c r="H33" s="185" t="s">
        <v>151</v>
      </c>
      <c r="I33" s="185" t="s">
        <v>151</v>
      </c>
      <c r="J33" s="185" t="s">
        <v>151</v>
      </c>
      <c r="K33" s="179" t="s">
        <v>301</v>
      </c>
      <c r="L33" s="179" t="s">
        <v>391</v>
      </c>
      <c r="M33" s="186" t="s">
        <v>207</v>
      </c>
      <c r="N33" s="196" t="s">
        <v>210</v>
      </c>
      <c r="O33" s="195" t="s">
        <v>207</v>
      </c>
      <c r="P33" s="179" t="s">
        <v>206</v>
      </c>
      <c r="Q33" s="253">
        <v>11</v>
      </c>
      <c r="R33" s="193" t="s">
        <v>102</v>
      </c>
      <c r="S33" s="181" t="s">
        <v>29</v>
      </c>
      <c r="T33" s="190" t="s">
        <v>29</v>
      </c>
      <c r="U33" s="190" t="s">
        <v>29</v>
      </c>
      <c r="V33" s="183"/>
      <c r="W33" s="188" t="s">
        <v>29</v>
      </c>
    </row>
    <row r="34" spans="2:23" ht="13.5" customHeight="1">
      <c r="B34" s="176" t="s">
        <v>412</v>
      </c>
      <c r="C34" s="185" t="s">
        <v>151</v>
      </c>
      <c r="D34" s="185" t="s">
        <v>151</v>
      </c>
      <c r="E34" s="185" t="s">
        <v>151</v>
      </c>
      <c r="F34" s="185" t="s">
        <v>151</v>
      </c>
      <c r="G34" s="185" t="s">
        <v>151</v>
      </c>
      <c r="H34" s="185" t="s">
        <v>151</v>
      </c>
      <c r="I34" s="185" t="s">
        <v>151</v>
      </c>
      <c r="J34" s="185" t="s">
        <v>151</v>
      </c>
      <c r="K34" s="179" t="s">
        <v>301</v>
      </c>
      <c r="L34" s="179" t="s">
        <v>391</v>
      </c>
      <c r="M34" s="186" t="s">
        <v>207</v>
      </c>
      <c r="N34" s="196" t="s">
        <v>210</v>
      </c>
      <c r="O34" s="195" t="s">
        <v>207</v>
      </c>
      <c r="P34" s="179" t="s">
        <v>206</v>
      </c>
      <c r="Q34" s="252" t="s">
        <v>357</v>
      </c>
      <c r="R34" s="193" t="s">
        <v>102</v>
      </c>
      <c r="S34" s="189" t="s">
        <v>29</v>
      </c>
      <c r="T34" s="190" t="s">
        <v>29</v>
      </c>
      <c r="U34" s="190" t="s">
        <v>29</v>
      </c>
      <c r="V34" s="191"/>
      <c r="W34" s="188" t="s">
        <v>29</v>
      </c>
    </row>
    <row r="35" spans="2:23" ht="13.5" customHeight="1">
      <c r="B35" s="176" t="s">
        <v>413</v>
      </c>
      <c r="C35" s="185" t="s">
        <v>151</v>
      </c>
      <c r="D35" s="185" t="s">
        <v>151</v>
      </c>
      <c r="E35" s="185" t="s">
        <v>151</v>
      </c>
      <c r="F35" s="185" t="s">
        <v>151</v>
      </c>
      <c r="G35" s="185" t="s">
        <v>151</v>
      </c>
      <c r="H35" s="185" t="s">
        <v>151</v>
      </c>
      <c r="I35" s="185" t="s">
        <v>151</v>
      </c>
      <c r="J35" s="185" t="s">
        <v>151</v>
      </c>
      <c r="K35" s="179" t="s">
        <v>301</v>
      </c>
      <c r="L35" s="179" t="s">
        <v>391</v>
      </c>
      <c r="M35" s="186" t="s">
        <v>207</v>
      </c>
      <c r="N35" s="196" t="s">
        <v>217</v>
      </c>
      <c r="O35" s="179" t="s">
        <v>213</v>
      </c>
      <c r="P35" s="187" t="s">
        <v>213</v>
      </c>
      <c r="Q35" s="253">
        <v>0</v>
      </c>
      <c r="R35" s="256" t="s">
        <v>214</v>
      </c>
      <c r="S35" s="189" t="s">
        <v>208</v>
      </c>
      <c r="T35" s="190" t="s">
        <v>29</v>
      </c>
      <c r="U35" s="190" t="s">
        <v>29</v>
      </c>
      <c r="V35" s="191"/>
      <c r="W35" s="188" t="s">
        <v>29</v>
      </c>
    </row>
    <row r="36" spans="2:23" ht="13.5" customHeight="1">
      <c r="B36" s="192" t="s">
        <v>414</v>
      </c>
      <c r="C36" s="185" t="s">
        <v>151</v>
      </c>
      <c r="D36" s="185" t="s">
        <v>151</v>
      </c>
      <c r="E36" s="185" t="s">
        <v>151</v>
      </c>
      <c r="F36" s="185" t="s">
        <v>151</v>
      </c>
      <c r="G36" s="185" t="s">
        <v>151</v>
      </c>
      <c r="H36" s="185" t="s">
        <v>151</v>
      </c>
      <c r="I36" s="185" t="s">
        <v>151</v>
      </c>
      <c r="J36" s="185" t="s">
        <v>151</v>
      </c>
      <c r="K36" s="179" t="s">
        <v>301</v>
      </c>
      <c r="L36" s="179" t="s">
        <v>391</v>
      </c>
      <c r="M36" s="186" t="s">
        <v>207</v>
      </c>
      <c r="N36" s="196" t="s">
        <v>217</v>
      </c>
      <c r="O36" s="179" t="s">
        <v>213</v>
      </c>
      <c r="P36" s="187" t="s">
        <v>213</v>
      </c>
      <c r="Q36" s="253">
        <v>1</v>
      </c>
      <c r="R36" s="193" t="s">
        <v>102</v>
      </c>
      <c r="S36" s="189" t="s">
        <v>29</v>
      </c>
      <c r="T36" s="190" t="s">
        <v>29</v>
      </c>
      <c r="U36" s="190" t="s">
        <v>29</v>
      </c>
      <c r="V36" s="191"/>
      <c r="W36" s="188" t="s">
        <v>29</v>
      </c>
    </row>
    <row r="37" spans="2:23" ht="13.5" customHeight="1">
      <c r="B37" s="176" t="s">
        <v>415</v>
      </c>
      <c r="C37" s="185" t="s">
        <v>151</v>
      </c>
      <c r="D37" s="185" t="s">
        <v>151</v>
      </c>
      <c r="E37" s="185" t="s">
        <v>151</v>
      </c>
      <c r="F37" s="185" t="s">
        <v>151</v>
      </c>
      <c r="G37" s="185" t="s">
        <v>151</v>
      </c>
      <c r="H37" s="185" t="s">
        <v>151</v>
      </c>
      <c r="I37" s="185" t="s">
        <v>151</v>
      </c>
      <c r="J37" s="185" t="s">
        <v>151</v>
      </c>
      <c r="K37" s="179" t="s">
        <v>301</v>
      </c>
      <c r="L37" s="179" t="s">
        <v>391</v>
      </c>
      <c r="M37" s="186" t="s">
        <v>207</v>
      </c>
      <c r="N37" s="196" t="s">
        <v>217</v>
      </c>
      <c r="O37" s="179" t="s">
        <v>213</v>
      </c>
      <c r="P37" s="187" t="s">
        <v>213</v>
      </c>
      <c r="Q37" s="253">
        <v>10</v>
      </c>
      <c r="R37" s="193" t="s">
        <v>102</v>
      </c>
      <c r="S37" s="189" t="s">
        <v>29</v>
      </c>
      <c r="T37" s="190" t="s">
        <v>29</v>
      </c>
      <c r="U37" s="190" t="s">
        <v>29</v>
      </c>
      <c r="V37" s="191"/>
      <c r="W37" s="188" t="s">
        <v>29</v>
      </c>
    </row>
    <row r="38" spans="2:23">
      <c r="B38" s="176" t="s">
        <v>416</v>
      </c>
      <c r="C38" s="185" t="s">
        <v>151</v>
      </c>
      <c r="D38" s="185" t="s">
        <v>151</v>
      </c>
      <c r="E38" s="185" t="s">
        <v>151</v>
      </c>
      <c r="F38" s="185" t="s">
        <v>151</v>
      </c>
      <c r="G38" s="185" t="s">
        <v>151</v>
      </c>
      <c r="H38" s="185" t="s">
        <v>151</v>
      </c>
      <c r="I38" s="185" t="s">
        <v>151</v>
      </c>
      <c r="J38" s="185" t="s">
        <v>151</v>
      </c>
      <c r="K38" s="179" t="s">
        <v>301</v>
      </c>
      <c r="L38" s="179" t="s">
        <v>391</v>
      </c>
      <c r="M38" s="186" t="s">
        <v>207</v>
      </c>
      <c r="N38" s="196" t="s">
        <v>217</v>
      </c>
      <c r="O38" s="179" t="s">
        <v>213</v>
      </c>
      <c r="P38" s="187" t="s">
        <v>213</v>
      </c>
      <c r="Q38" s="253">
        <v>11</v>
      </c>
      <c r="R38" s="193" t="s">
        <v>102</v>
      </c>
      <c r="S38" s="181" t="s">
        <v>29</v>
      </c>
      <c r="T38" s="190" t="s">
        <v>29</v>
      </c>
      <c r="U38" s="190" t="s">
        <v>29</v>
      </c>
      <c r="V38" s="183"/>
      <c r="W38" s="188" t="s">
        <v>29</v>
      </c>
    </row>
    <row r="39" spans="2:23" ht="13.5" customHeight="1">
      <c r="B39" s="176" t="s">
        <v>417</v>
      </c>
      <c r="C39" s="185" t="s">
        <v>151</v>
      </c>
      <c r="D39" s="185" t="s">
        <v>151</v>
      </c>
      <c r="E39" s="185" t="s">
        <v>151</v>
      </c>
      <c r="F39" s="185" t="s">
        <v>151</v>
      </c>
      <c r="G39" s="185" t="s">
        <v>151</v>
      </c>
      <c r="H39" s="185" t="s">
        <v>151</v>
      </c>
      <c r="I39" s="185" t="s">
        <v>151</v>
      </c>
      <c r="J39" s="185" t="s">
        <v>151</v>
      </c>
      <c r="K39" s="179" t="s">
        <v>301</v>
      </c>
      <c r="L39" s="179" t="s">
        <v>391</v>
      </c>
      <c r="M39" s="186" t="s">
        <v>207</v>
      </c>
      <c r="N39" s="196" t="s">
        <v>217</v>
      </c>
      <c r="O39" s="179" t="s">
        <v>213</v>
      </c>
      <c r="P39" s="187" t="s">
        <v>213</v>
      </c>
      <c r="Q39" s="252" t="s">
        <v>357</v>
      </c>
      <c r="R39" s="193" t="s">
        <v>102</v>
      </c>
      <c r="S39" s="189" t="s">
        <v>29</v>
      </c>
      <c r="T39" s="190" t="s">
        <v>29</v>
      </c>
      <c r="U39" s="190" t="s">
        <v>29</v>
      </c>
      <c r="V39" s="191"/>
      <c r="W39" s="188" t="s">
        <v>29</v>
      </c>
    </row>
    <row r="40" spans="2:23" ht="13.5" customHeight="1">
      <c r="B40" s="176" t="s">
        <v>418</v>
      </c>
      <c r="C40" s="185" t="s">
        <v>151</v>
      </c>
      <c r="D40" s="185" t="s">
        <v>151</v>
      </c>
      <c r="E40" s="185" t="s">
        <v>151</v>
      </c>
      <c r="F40" s="185" t="s">
        <v>151</v>
      </c>
      <c r="G40" s="185" t="s">
        <v>151</v>
      </c>
      <c r="H40" s="185" t="s">
        <v>151</v>
      </c>
      <c r="I40" s="185" t="s">
        <v>151</v>
      </c>
      <c r="J40" s="185" t="s">
        <v>151</v>
      </c>
      <c r="K40" s="179" t="s">
        <v>301</v>
      </c>
      <c r="L40" s="179" t="s">
        <v>391</v>
      </c>
      <c r="M40" s="186" t="s">
        <v>207</v>
      </c>
      <c r="N40" s="196" t="s">
        <v>217</v>
      </c>
      <c r="O40" s="179" t="s">
        <v>213</v>
      </c>
      <c r="P40" s="196" t="s">
        <v>207</v>
      </c>
      <c r="Q40" s="253" t="s">
        <v>355</v>
      </c>
      <c r="R40" s="193" t="s">
        <v>102</v>
      </c>
      <c r="S40" s="189" t="s">
        <v>29</v>
      </c>
      <c r="T40" s="190" t="s">
        <v>29</v>
      </c>
      <c r="U40" s="190" t="s">
        <v>29</v>
      </c>
      <c r="V40" s="191"/>
      <c r="W40" s="188" t="s">
        <v>29</v>
      </c>
    </row>
    <row r="41" spans="2:23" ht="13.5" customHeight="1">
      <c r="B41" s="176" t="s">
        <v>419</v>
      </c>
      <c r="C41" s="185" t="s">
        <v>151</v>
      </c>
      <c r="D41" s="185" t="s">
        <v>151</v>
      </c>
      <c r="E41" s="185" t="s">
        <v>151</v>
      </c>
      <c r="F41" s="185" t="s">
        <v>151</v>
      </c>
      <c r="G41" s="185" t="s">
        <v>151</v>
      </c>
      <c r="H41" s="185" t="s">
        <v>151</v>
      </c>
      <c r="I41" s="185" t="s">
        <v>151</v>
      </c>
      <c r="J41" s="185" t="s">
        <v>151</v>
      </c>
      <c r="K41" s="179" t="s">
        <v>301</v>
      </c>
      <c r="L41" s="179" t="s">
        <v>391</v>
      </c>
      <c r="M41" s="186" t="s">
        <v>207</v>
      </c>
      <c r="N41" s="196" t="s">
        <v>217</v>
      </c>
      <c r="O41" s="179" t="s">
        <v>207</v>
      </c>
      <c r="P41" s="187" t="s">
        <v>213</v>
      </c>
      <c r="Q41" s="253">
        <v>0</v>
      </c>
      <c r="R41" s="193" t="s">
        <v>102</v>
      </c>
      <c r="S41" s="189" t="s">
        <v>29</v>
      </c>
      <c r="T41" s="190" t="s">
        <v>29</v>
      </c>
      <c r="U41" s="190" t="s">
        <v>29</v>
      </c>
      <c r="V41" s="191"/>
      <c r="W41" s="188" t="s">
        <v>29</v>
      </c>
    </row>
    <row r="42" spans="2:23">
      <c r="B42" s="192" t="s">
        <v>420</v>
      </c>
      <c r="C42" s="185" t="s">
        <v>151</v>
      </c>
      <c r="D42" s="185" t="s">
        <v>151</v>
      </c>
      <c r="E42" s="185" t="s">
        <v>151</v>
      </c>
      <c r="F42" s="185" t="s">
        <v>151</v>
      </c>
      <c r="G42" s="185" t="s">
        <v>151</v>
      </c>
      <c r="H42" s="185" t="s">
        <v>151</v>
      </c>
      <c r="I42" s="185" t="s">
        <v>151</v>
      </c>
      <c r="J42" s="185" t="s">
        <v>151</v>
      </c>
      <c r="K42" s="179" t="s">
        <v>301</v>
      </c>
      <c r="L42" s="179" t="s">
        <v>391</v>
      </c>
      <c r="M42" s="186" t="s">
        <v>207</v>
      </c>
      <c r="N42" s="196" t="s">
        <v>217</v>
      </c>
      <c r="O42" s="179" t="s">
        <v>207</v>
      </c>
      <c r="P42" s="187" t="s">
        <v>218</v>
      </c>
      <c r="Q42" s="253">
        <v>1</v>
      </c>
      <c r="R42" s="193" t="s">
        <v>102</v>
      </c>
      <c r="S42" s="189" t="s">
        <v>29</v>
      </c>
      <c r="T42" s="190" t="s">
        <v>29</v>
      </c>
      <c r="U42" s="190" t="s">
        <v>29</v>
      </c>
      <c r="V42" s="183"/>
      <c r="W42" s="188" t="s">
        <v>29</v>
      </c>
    </row>
    <row r="43" spans="2:23" ht="13.5" customHeight="1">
      <c r="B43" s="176" t="s">
        <v>421</v>
      </c>
      <c r="C43" s="185" t="s">
        <v>151</v>
      </c>
      <c r="D43" s="185" t="s">
        <v>151</v>
      </c>
      <c r="E43" s="185" t="s">
        <v>151</v>
      </c>
      <c r="F43" s="185" t="s">
        <v>151</v>
      </c>
      <c r="G43" s="185" t="s">
        <v>151</v>
      </c>
      <c r="H43" s="185" t="s">
        <v>151</v>
      </c>
      <c r="I43" s="185" t="s">
        <v>151</v>
      </c>
      <c r="J43" s="185" t="s">
        <v>151</v>
      </c>
      <c r="K43" s="179" t="s">
        <v>301</v>
      </c>
      <c r="L43" s="179" t="s">
        <v>391</v>
      </c>
      <c r="M43" s="186" t="s">
        <v>207</v>
      </c>
      <c r="N43" s="196" t="s">
        <v>217</v>
      </c>
      <c r="O43" s="179" t="s">
        <v>207</v>
      </c>
      <c r="P43" s="187" t="s">
        <v>218</v>
      </c>
      <c r="Q43" s="253">
        <v>10</v>
      </c>
      <c r="R43" s="193" t="s">
        <v>102</v>
      </c>
      <c r="S43" s="189" t="s">
        <v>29</v>
      </c>
      <c r="T43" s="190" t="s">
        <v>29</v>
      </c>
      <c r="U43" s="190" t="s">
        <v>29</v>
      </c>
      <c r="V43" s="191"/>
      <c r="W43" s="188" t="s">
        <v>29</v>
      </c>
    </row>
    <row r="44" spans="2:23">
      <c r="B44" s="176" t="s">
        <v>422</v>
      </c>
      <c r="C44" s="185" t="s">
        <v>151</v>
      </c>
      <c r="D44" s="185" t="s">
        <v>151</v>
      </c>
      <c r="E44" s="185" t="s">
        <v>151</v>
      </c>
      <c r="F44" s="185" t="s">
        <v>151</v>
      </c>
      <c r="G44" s="185" t="s">
        <v>151</v>
      </c>
      <c r="H44" s="185" t="s">
        <v>151</v>
      </c>
      <c r="I44" s="185" t="s">
        <v>151</v>
      </c>
      <c r="J44" s="185" t="s">
        <v>151</v>
      </c>
      <c r="K44" s="179" t="s">
        <v>301</v>
      </c>
      <c r="L44" s="179" t="s">
        <v>391</v>
      </c>
      <c r="M44" s="186" t="s">
        <v>207</v>
      </c>
      <c r="N44" s="196" t="s">
        <v>217</v>
      </c>
      <c r="O44" s="179" t="s">
        <v>207</v>
      </c>
      <c r="P44" s="187" t="s">
        <v>218</v>
      </c>
      <c r="Q44" s="253">
        <v>11</v>
      </c>
      <c r="R44" s="193" t="s">
        <v>102</v>
      </c>
      <c r="S44" s="189" t="s">
        <v>29</v>
      </c>
      <c r="T44" s="190" t="s">
        <v>29</v>
      </c>
      <c r="U44" s="190" t="s">
        <v>29</v>
      </c>
      <c r="V44" s="183"/>
      <c r="W44" s="188" t="s">
        <v>29</v>
      </c>
    </row>
    <row r="45" spans="2:23" ht="13.5" customHeight="1">
      <c r="B45" s="176" t="s">
        <v>423</v>
      </c>
      <c r="C45" s="185" t="s">
        <v>151</v>
      </c>
      <c r="D45" s="185" t="s">
        <v>151</v>
      </c>
      <c r="E45" s="185" t="s">
        <v>151</v>
      </c>
      <c r="F45" s="185" t="s">
        <v>151</v>
      </c>
      <c r="G45" s="185" t="s">
        <v>151</v>
      </c>
      <c r="H45" s="185" t="s">
        <v>151</v>
      </c>
      <c r="I45" s="185" t="s">
        <v>151</v>
      </c>
      <c r="J45" s="185" t="s">
        <v>151</v>
      </c>
      <c r="K45" s="179" t="s">
        <v>301</v>
      </c>
      <c r="L45" s="179" t="s">
        <v>391</v>
      </c>
      <c r="M45" s="186" t="s">
        <v>207</v>
      </c>
      <c r="N45" s="196" t="s">
        <v>217</v>
      </c>
      <c r="O45" s="179" t="s">
        <v>207</v>
      </c>
      <c r="P45" s="187" t="s">
        <v>218</v>
      </c>
      <c r="Q45" s="252" t="s">
        <v>357</v>
      </c>
      <c r="R45" s="193" t="s">
        <v>30</v>
      </c>
      <c r="S45" s="189" t="s">
        <v>29</v>
      </c>
      <c r="T45" s="190" t="s">
        <v>29</v>
      </c>
      <c r="U45" s="190" t="s">
        <v>29</v>
      </c>
      <c r="V45" s="191"/>
      <c r="W45" s="188" t="s">
        <v>29</v>
      </c>
    </row>
    <row r="46" spans="2:23" ht="13.5" customHeight="1">
      <c r="B46" s="176" t="s">
        <v>424</v>
      </c>
      <c r="C46" s="185" t="s">
        <v>151</v>
      </c>
      <c r="D46" s="185" t="s">
        <v>151</v>
      </c>
      <c r="E46" s="185" t="s">
        <v>151</v>
      </c>
      <c r="F46" s="185" t="s">
        <v>151</v>
      </c>
      <c r="G46" s="185" t="s">
        <v>151</v>
      </c>
      <c r="H46" s="185" t="s">
        <v>151</v>
      </c>
      <c r="I46" s="185" t="s">
        <v>151</v>
      </c>
      <c r="J46" s="185" t="s">
        <v>151</v>
      </c>
      <c r="K46" s="179" t="s">
        <v>301</v>
      </c>
      <c r="L46" s="179" t="s">
        <v>391</v>
      </c>
      <c r="M46" s="186" t="s">
        <v>207</v>
      </c>
      <c r="N46" s="196" t="s">
        <v>217</v>
      </c>
      <c r="O46" s="179" t="s">
        <v>207</v>
      </c>
      <c r="P46" s="196" t="s">
        <v>207</v>
      </c>
      <c r="Q46" s="253" t="s">
        <v>344</v>
      </c>
      <c r="R46" s="193" t="s">
        <v>30</v>
      </c>
      <c r="S46" s="189" t="s">
        <v>29</v>
      </c>
      <c r="T46" s="190" t="s">
        <v>29</v>
      </c>
      <c r="U46" s="190" t="s">
        <v>29</v>
      </c>
      <c r="V46" s="191"/>
      <c r="W46" s="188" t="s">
        <v>29</v>
      </c>
    </row>
    <row r="47" spans="2:23" ht="13.5" customHeight="1">
      <c r="B47" s="176" t="s">
        <v>454</v>
      </c>
      <c r="C47" s="177" t="s">
        <v>151</v>
      </c>
      <c r="D47" s="177" t="s">
        <v>151</v>
      </c>
      <c r="E47" s="177" t="s">
        <v>151</v>
      </c>
      <c r="F47" s="177" t="s">
        <v>151</v>
      </c>
      <c r="G47" s="177" t="s">
        <v>151</v>
      </c>
      <c r="H47" s="177" t="s">
        <v>151</v>
      </c>
      <c r="I47" s="177" t="s">
        <v>151</v>
      </c>
      <c r="J47" s="177" t="s">
        <v>151</v>
      </c>
      <c r="K47" s="179" t="s">
        <v>302</v>
      </c>
      <c r="L47" s="179" t="s">
        <v>392</v>
      </c>
      <c r="M47" s="178" t="s">
        <v>213</v>
      </c>
      <c r="N47" s="179" t="s">
        <v>220</v>
      </c>
      <c r="O47" s="179" t="s">
        <v>206</v>
      </c>
      <c r="P47" s="179" t="s">
        <v>206</v>
      </c>
      <c r="Q47" s="252" t="s">
        <v>344</v>
      </c>
      <c r="R47" s="259" t="s">
        <v>102</v>
      </c>
      <c r="S47" s="181" t="s">
        <v>29</v>
      </c>
      <c r="T47" s="182" t="s">
        <v>29</v>
      </c>
      <c r="U47" s="182" t="s">
        <v>29</v>
      </c>
      <c r="V47" s="183"/>
      <c r="W47" s="188" t="s">
        <v>29</v>
      </c>
    </row>
    <row r="48" spans="2:23" ht="13.5" customHeight="1">
      <c r="B48" s="176" t="s">
        <v>455</v>
      </c>
      <c r="C48" s="185" t="s">
        <v>151</v>
      </c>
      <c r="D48" s="185" t="s">
        <v>151</v>
      </c>
      <c r="E48" s="185" t="s">
        <v>151</v>
      </c>
      <c r="F48" s="185" t="s">
        <v>151</v>
      </c>
      <c r="G48" s="185" t="s">
        <v>151</v>
      </c>
      <c r="H48" s="185" t="s">
        <v>151</v>
      </c>
      <c r="I48" s="185" t="s">
        <v>151</v>
      </c>
      <c r="J48" s="185" t="s">
        <v>151</v>
      </c>
      <c r="K48" s="179" t="s">
        <v>301</v>
      </c>
      <c r="L48" s="179" t="s">
        <v>392</v>
      </c>
      <c r="M48" s="186" t="s">
        <v>207</v>
      </c>
      <c r="N48" s="187" t="s">
        <v>240</v>
      </c>
      <c r="O48" s="197" t="s">
        <v>213</v>
      </c>
      <c r="P48" s="179" t="s">
        <v>206</v>
      </c>
      <c r="Q48" s="253">
        <v>0</v>
      </c>
      <c r="R48" s="256" t="s">
        <v>298</v>
      </c>
      <c r="S48" s="189" t="s">
        <v>208</v>
      </c>
      <c r="T48" s="190" t="s">
        <v>29</v>
      </c>
      <c r="U48" s="190" t="s">
        <v>29</v>
      </c>
      <c r="V48" s="191"/>
      <c r="W48" s="188" t="s">
        <v>29</v>
      </c>
    </row>
    <row r="49" spans="2:23" ht="13.5" customHeight="1">
      <c r="B49" s="192" t="s">
        <v>456</v>
      </c>
      <c r="C49" s="185" t="s">
        <v>151</v>
      </c>
      <c r="D49" s="185" t="s">
        <v>151</v>
      </c>
      <c r="E49" s="185" t="s">
        <v>151</v>
      </c>
      <c r="F49" s="185" t="s">
        <v>151</v>
      </c>
      <c r="G49" s="185" t="s">
        <v>151</v>
      </c>
      <c r="H49" s="185" t="s">
        <v>151</v>
      </c>
      <c r="I49" s="185" t="s">
        <v>151</v>
      </c>
      <c r="J49" s="185" t="s">
        <v>151</v>
      </c>
      <c r="K49" s="179" t="s">
        <v>301</v>
      </c>
      <c r="L49" s="179" t="s">
        <v>392</v>
      </c>
      <c r="M49" s="186" t="s">
        <v>207</v>
      </c>
      <c r="N49" s="187" t="s">
        <v>240</v>
      </c>
      <c r="O49" s="197" t="s">
        <v>213</v>
      </c>
      <c r="P49" s="179" t="s">
        <v>206</v>
      </c>
      <c r="Q49" s="253">
        <v>1</v>
      </c>
      <c r="R49" s="260" t="s">
        <v>219</v>
      </c>
      <c r="S49" s="189" t="s">
        <v>208</v>
      </c>
      <c r="T49" s="190" t="s">
        <v>339</v>
      </c>
      <c r="U49" s="190" t="s">
        <v>338</v>
      </c>
      <c r="V49" s="191"/>
      <c r="W49" s="188" t="s">
        <v>340</v>
      </c>
    </row>
    <row r="50" spans="2:23" ht="13.5" customHeight="1">
      <c r="B50" s="176" t="s">
        <v>457</v>
      </c>
      <c r="C50" s="185" t="s">
        <v>151</v>
      </c>
      <c r="D50" s="185" t="s">
        <v>151</v>
      </c>
      <c r="E50" s="185" t="s">
        <v>151</v>
      </c>
      <c r="F50" s="185" t="s">
        <v>151</v>
      </c>
      <c r="G50" s="185" t="s">
        <v>151</v>
      </c>
      <c r="H50" s="185" t="s">
        <v>151</v>
      </c>
      <c r="I50" s="185" t="s">
        <v>151</v>
      </c>
      <c r="J50" s="185" t="s">
        <v>151</v>
      </c>
      <c r="K50" s="179" t="s">
        <v>301</v>
      </c>
      <c r="L50" s="179" t="s">
        <v>392</v>
      </c>
      <c r="M50" s="186" t="s">
        <v>207</v>
      </c>
      <c r="N50" s="187" t="s">
        <v>240</v>
      </c>
      <c r="O50" s="195" t="s">
        <v>207</v>
      </c>
      <c r="P50" s="179" t="s">
        <v>206</v>
      </c>
      <c r="Q50" s="253">
        <v>0</v>
      </c>
      <c r="R50" s="193" t="s">
        <v>102</v>
      </c>
      <c r="S50" s="190" t="s">
        <v>29</v>
      </c>
      <c r="T50" s="190" t="s">
        <v>29</v>
      </c>
      <c r="U50" s="190" t="s">
        <v>29</v>
      </c>
      <c r="V50" s="191"/>
      <c r="W50" s="188" t="s">
        <v>29</v>
      </c>
    </row>
    <row r="51" spans="2:23" ht="13.5" customHeight="1">
      <c r="B51" s="192" t="s">
        <v>458</v>
      </c>
      <c r="C51" s="185" t="s">
        <v>151</v>
      </c>
      <c r="D51" s="185" t="s">
        <v>151</v>
      </c>
      <c r="E51" s="185" t="s">
        <v>151</v>
      </c>
      <c r="F51" s="185" t="s">
        <v>151</v>
      </c>
      <c r="G51" s="185" t="s">
        <v>151</v>
      </c>
      <c r="H51" s="185" t="s">
        <v>151</v>
      </c>
      <c r="I51" s="185" t="s">
        <v>151</v>
      </c>
      <c r="J51" s="185" t="s">
        <v>151</v>
      </c>
      <c r="K51" s="179" t="s">
        <v>301</v>
      </c>
      <c r="L51" s="179" t="s">
        <v>392</v>
      </c>
      <c r="M51" s="186" t="s">
        <v>207</v>
      </c>
      <c r="N51" s="187" t="s">
        <v>240</v>
      </c>
      <c r="O51" s="195" t="s">
        <v>207</v>
      </c>
      <c r="P51" s="179" t="s">
        <v>206</v>
      </c>
      <c r="Q51" s="253">
        <v>1</v>
      </c>
      <c r="R51" s="258" t="s">
        <v>343</v>
      </c>
      <c r="S51" s="181" t="s">
        <v>29</v>
      </c>
      <c r="T51" s="190" t="s">
        <v>339</v>
      </c>
      <c r="U51" s="190" t="s">
        <v>338</v>
      </c>
      <c r="V51" s="191"/>
      <c r="W51" s="188" t="s">
        <v>340</v>
      </c>
    </row>
    <row r="52" spans="2:23" ht="13.5" customHeight="1">
      <c r="B52" s="176" t="s">
        <v>459</v>
      </c>
      <c r="C52" s="185" t="s">
        <v>151</v>
      </c>
      <c r="D52" s="185" t="s">
        <v>151</v>
      </c>
      <c r="E52" s="185" t="s">
        <v>151</v>
      </c>
      <c r="F52" s="185" t="s">
        <v>151</v>
      </c>
      <c r="G52" s="185" t="s">
        <v>151</v>
      </c>
      <c r="H52" s="185" t="s">
        <v>151</v>
      </c>
      <c r="I52" s="185" t="s">
        <v>151</v>
      </c>
      <c r="J52" s="185" t="s">
        <v>151</v>
      </c>
      <c r="K52" s="179" t="s">
        <v>301</v>
      </c>
      <c r="L52" s="179" t="s">
        <v>392</v>
      </c>
      <c r="M52" s="186" t="s">
        <v>207</v>
      </c>
      <c r="N52" s="187" t="s">
        <v>240</v>
      </c>
      <c r="O52" s="179" t="s">
        <v>206</v>
      </c>
      <c r="P52" s="179" t="s">
        <v>206</v>
      </c>
      <c r="Q52" s="253">
        <v>10</v>
      </c>
      <c r="R52" s="261" t="s">
        <v>297</v>
      </c>
      <c r="S52" s="189" t="s">
        <v>212</v>
      </c>
      <c r="T52" s="190" t="s">
        <v>339</v>
      </c>
      <c r="U52" s="190" t="s">
        <v>338</v>
      </c>
      <c r="V52" s="191"/>
      <c r="W52" s="188" t="s">
        <v>340</v>
      </c>
    </row>
    <row r="53" spans="2:23" ht="13.5" customHeight="1">
      <c r="B53" s="176" t="s">
        <v>460</v>
      </c>
      <c r="C53" s="177" t="s">
        <v>151</v>
      </c>
      <c r="D53" s="177" t="s">
        <v>151</v>
      </c>
      <c r="E53" s="177" t="s">
        <v>151</v>
      </c>
      <c r="F53" s="177" t="s">
        <v>151</v>
      </c>
      <c r="G53" s="177" t="s">
        <v>151</v>
      </c>
      <c r="H53" s="177" t="s">
        <v>151</v>
      </c>
      <c r="I53" s="177" t="s">
        <v>151</v>
      </c>
      <c r="J53" s="177" t="s">
        <v>151</v>
      </c>
      <c r="K53" s="179" t="s">
        <v>301</v>
      </c>
      <c r="L53" s="179" t="s">
        <v>392</v>
      </c>
      <c r="M53" s="194" t="s">
        <v>207</v>
      </c>
      <c r="N53" s="195" t="s">
        <v>240</v>
      </c>
      <c r="O53" s="179" t="s">
        <v>206</v>
      </c>
      <c r="P53" s="179" t="s">
        <v>206</v>
      </c>
      <c r="Q53" s="252">
        <v>11</v>
      </c>
      <c r="R53" s="257" t="s">
        <v>343</v>
      </c>
      <c r="S53" s="181" t="s">
        <v>29</v>
      </c>
      <c r="T53" s="190" t="s">
        <v>339</v>
      </c>
      <c r="U53" s="190" t="s">
        <v>338</v>
      </c>
      <c r="V53" s="183"/>
      <c r="W53" s="188" t="s">
        <v>340</v>
      </c>
    </row>
    <row r="54" spans="2:23" ht="13.5" customHeight="1">
      <c r="B54" s="176" t="s">
        <v>461</v>
      </c>
      <c r="C54" s="177" t="s">
        <v>151</v>
      </c>
      <c r="D54" s="177" t="s">
        <v>151</v>
      </c>
      <c r="E54" s="177" t="s">
        <v>151</v>
      </c>
      <c r="F54" s="177" t="s">
        <v>151</v>
      </c>
      <c r="G54" s="177" t="s">
        <v>151</v>
      </c>
      <c r="H54" s="177" t="s">
        <v>151</v>
      </c>
      <c r="I54" s="177" t="s">
        <v>151</v>
      </c>
      <c r="J54" s="177" t="s">
        <v>151</v>
      </c>
      <c r="K54" s="179" t="s">
        <v>301</v>
      </c>
      <c r="L54" s="179" t="s">
        <v>392</v>
      </c>
      <c r="M54" s="194" t="s">
        <v>207</v>
      </c>
      <c r="N54" s="195" t="s">
        <v>240</v>
      </c>
      <c r="O54" s="179" t="s">
        <v>206</v>
      </c>
      <c r="P54" s="179" t="s">
        <v>206</v>
      </c>
      <c r="Q54" s="252" t="s">
        <v>357</v>
      </c>
      <c r="R54" s="259" t="s">
        <v>30</v>
      </c>
      <c r="S54" s="181" t="s">
        <v>29</v>
      </c>
      <c r="T54" s="190" t="s">
        <v>29</v>
      </c>
      <c r="U54" s="182" t="s">
        <v>29</v>
      </c>
      <c r="V54" s="183"/>
      <c r="W54" s="188" t="s">
        <v>29</v>
      </c>
    </row>
    <row r="55" spans="2:23" ht="13.5" customHeight="1">
      <c r="B55" s="192" t="s">
        <v>462</v>
      </c>
      <c r="C55" s="185" t="s">
        <v>151</v>
      </c>
      <c r="D55" s="185" t="s">
        <v>151</v>
      </c>
      <c r="E55" s="185" t="s">
        <v>151</v>
      </c>
      <c r="F55" s="185" t="s">
        <v>151</v>
      </c>
      <c r="G55" s="185" t="s">
        <v>151</v>
      </c>
      <c r="H55" s="185" t="s">
        <v>151</v>
      </c>
      <c r="I55" s="185" t="s">
        <v>151</v>
      </c>
      <c r="J55" s="185" t="s">
        <v>151</v>
      </c>
      <c r="K55" s="179" t="s">
        <v>301</v>
      </c>
      <c r="L55" s="179" t="s">
        <v>392</v>
      </c>
      <c r="M55" s="186" t="s">
        <v>207</v>
      </c>
      <c r="N55" s="196" t="s">
        <v>210</v>
      </c>
      <c r="O55" s="197" t="s">
        <v>213</v>
      </c>
      <c r="P55" s="179" t="s">
        <v>206</v>
      </c>
      <c r="Q55" s="253">
        <v>0</v>
      </c>
      <c r="R55" s="256" t="s">
        <v>214</v>
      </c>
      <c r="S55" s="189" t="s">
        <v>208</v>
      </c>
      <c r="T55" s="190" t="s">
        <v>29</v>
      </c>
      <c r="U55" s="190" t="s">
        <v>121</v>
      </c>
      <c r="V55" s="191"/>
      <c r="W55" s="188" t="s">
        <v>29</v>
      </c>
    </row>
    <row r="56" spans="2:23" ht="13.5" customHeight="1">
      <c r="B56" s="192" t="s">
        <v>463</v>
      </c>
      <c r="C56" s="185" t="s">
        <v>151</v>
      </c>
      <c r="D56" s="185" t="s">
        <v>151</v>
      </c>
      <c r="E56" s="185" t="s">
        <v>151</v>
      </c>
      <c r="F56" s="185" t="s">
        <v>151</v>
      </c>
      <c r="G56" s="185" t="s">
        <v>151</v>
      </c>
      <c r="H56" s="185" t="s">
        <v>151</v>
      </c>
      <c r="I56" s="185" t="s">
        <v>151</v>
      </c>
      <c r="J56" s="185" t="s">
        <v>151</v>
      </c>
      <c r="K56" s="179" t="s">
        <v>301</v>
      </c>
      <c r="L56" s="179" t="s">
        <v>392</v>
      </c>
      <c r="M56" s="186" t="s">
        <v>207</v>
      </c>
      <c r="N56" s="196" t="s">
        <v>210</v>
      </c>
      <c r="O56" s="197" t="s">
        <v>213</v>
      </c>
      <c r="P56" s="179" t="s">
        <v>206</v>
      </c>
      <c r="Q56" s="253">
        <v>1</v>
      </c>
      <c r="R56" s="260" t="s">
        <v>215</v>
      </c>
      <c r="S56" s="189" t="s">
        <v>208</v>
      </c>
      <c r="T56" s="190" t="s">
        <v>339</v>
      </c>
      <c r="U56" s="190" t="s">
        <v>338</v>
      </c>
      <c r="V56" s="191"/>
      <c r="W56" s="188" t="s">
        <v>340</v>
      </c>
    </row>
    <row r="57" spans="2:23" ht="13.5" customHeight="1">
      <c r="B57" s="192" t="s">
        <v>464</v>
      </c>
      <c r="C57" s="185" t="s">
        <v>151</v>
      </c>
      <c r="D57" s="185" t="s">
        <v>151</v>
      </c>
      <c r="E57" s="185" t="s">
        <v>151</v>
      </c>
      <c r="F57" s="185" t="s">
        <v>151</v>
      </c>
      <c r="G57" s="185" t="s">
        <v>151</v>
      </c>
      <c r="H57" s="185" t="s">
        <v>151</v>
      </c>
      <c r="I57" s="185" t="s">
        <v>151</v>
      </c>
      <c r="J57" s="185" t="s">
        <v>151</v>
      </c>
      <c r="K57" s="179" t="s">
        <v>301</v>
      </c>
      <c r="L57" s="179" t="s">
        <v>392</v>
      </c>
      <c r="M57" s="186" t="s">
        <v>207</v>
      </c>
      <c r="N57" s="196" t="s">
        <v>210</v>
      </c>
      <c r="O57" s="197" t="s">
        <v>213</v>
      </c>
      <c r="P57" s="179" t="s">
        <v>206</v>
      </c>
      <c r="Q57" s="253">
        <v>10</v>
      </c>
      <c r="R57" s="260" t="s">
        <v>219</v>
      </c>
      <c r="S57" s="189" t="s">
        <v>208</v>
      </c>
      <c r="T57" s="190" t="s">
        <v>339</v>
      </c>
      <c r="U57" s="190" t="s">
        <v>338</v>
      </c>
      <c r="V57" s="191"/>
      <c r="W57" s="188" t="s">
        <v>340</v>
      </c>
    </row>
    <row r="58" spans="2:23" ht="13.5" customHeight="1">
      <c r="B58" s="192" t="s">
        <v>465</v>
      </c>
      <c r="C58" s="185" t="s">
        <v>151</v>
      </c>
      <c r="D58" s="185" t="s">
        <v>151</v>
      </c>
      <c r="E58" s="185" t="s">
        <v>151</v>
      </c>
      <c r="F58" s="185" t="s">
        <v>151</v>
      </c>
      <c r="G58" s="185" t="s">
        <v>151</v>
      </c>
      <c r="H58" s="185" t="s">
        <v>151</v>
      </c>
      <c r="I58" s="185" t="s">
        <v>151</v>
      </c>
      <c r="J58" s="185" t="s">
        <v>151</v>
      </c>
      <c r="K58" s="179" t="s">
        <v>301</v>
      </c>
      <c r="L58" s="179" t="s">
        <v>392</v>
      </c>
      <c r="M58" s="186" t="s">
        <v>207</v>
      </c>
      <c r="N58" s="196" t="s">
        <v>210</v>
      </c>
      <c r="O58" s="197" t="s">
        <v>213</v>
      </c>
      <c r="P58" s="179" t="s">
        <v>206</v>
      </c>
      <c r="Q58" s="253">
        <v>11</v>
      </c>
      <c r="R58" s="260" t="s">
        <v>219</v>
      </c>
      <c r="S58" s="189" t="s">
        <v>208</v>
      </c>
      <c r="T58" s="190" t="s">
        <v>339</v>
      </c>
      <c r="U58" s="190" t="s">
        <v>338</v>
      </c>
      <c r="V58" s="191"/>
      <c r="W58" s="188" t="s">
        <v>340</v>
      </c>
    </row>
    <row r="59" spans="2:23" ht="13.5" customHeight="1">
      <c r="B59" s="192" t="s">
        <v>466</v>
      </c>
      <c r="C59" s="185" t="s">
        <v>151</v>
      </c>
      <c r="D59" s="185" t="s">
        <v>151</v>
      </c>
      <c r="E59" s="185" t="s">
        <v>151</v>
      </c>
      <c r="F59" s="185" t="s">
        <v>151</v>
      </c>
      <c r="G59" s="185" t="s">
        <v>151</v>
      </c>
      <c r="H59" s="185" t="s">
        <v>151</v>
      </c>
      <c r="I59" s="185" t="s">
        <v>151</v>
      </c>
      <c r="J59" s="185" t="s">
        <v>151</v>
      </c>
      <c r="K59" s="179" t="s">
        <v>301</v>
      </c>
      <c r="L59" s="179" t="s">
        <v>392</v>
      </c>
      <c r="M59" s="186" t="s">
        <v>207</v>
      </c>
      <c r="N59" s="196" t="s">
        <v>210</v>
      </c>
      <c r="O59" s="197" t="s">
        <v>213</v>
      </c>
      <c r="P59" s="179" t="s">
        <v>206</v>
      </c>
      <c r="Q59" s="252" t="s">
        <v>357</v>
      </c>
      <c r="R59" s="256" t="s">
        <v>214</v>
      </c>
      <c r="S59" s="189" t="s">
        <v>208</v>
      </c>
      <c r="T59" s="190" t="s">
        <v>29</v>
      </c>
      <c r="U59" s="190" t="s">
        <v>121</v>
      </c>
      <c r="V59" s="191"/>
      <c r="W59" s="188" t="s">
        <v>29</v>
      </c>
    </row>
    <row r="60" spans="2:23" ht="13.5" customHeight="1">
      <c r="B60" s="176" t="s">
        <v>467</v>
      </c>
      <c r="C60" s="185" t="s">
        <v>151</v>
      </c>
      <c r="D60" s="185" t="s">
        <v>151</v>
      </c>
      <c r="E60" s="185" t="s">
        <v>151</v>
      </c>
      <c r="F60" s="185" t="s">
        <v>151</v>
      </c>
      <c r="G60" s="185" t="s">
        <v>151</v>
      </c>
      <c r="H60" s="185" t="s">
        <v>151</v>
      </c>
      <c r="I60" s="185" t="s">
        <v>151</v>
      </c>
      <c r="J60" s="185" t="s">
        <v>151</v>
      </c>
      <c r="K60" s="179" t="s">
        <v>301</v>
      </c>
      <c r="L60" s="179" t="s">
        <v>392</v>
      </c>
      <c r="M60" s="186" t="s">
        <v>207</v>
      </c>
      <c r="N60" s="196" t="s">
        <v>210</v>
      </c>
      <c r="O60" s="195" t="s">
        <v>207</v>
      </c>
      <c r="P60" s="179" t="s">
        <v>206</v>
      </c>
      <c r="Q60" s="253">
        <v>0</v>
      </c>
      <c r="R60" s="193" t="s">
        <v>102</v>
      </c>
      <c r="S60" s="190" t="s">
        <v>29</v>
      </c>
      <c r="T60" s="190" t="s">
        <v>29</v>
      </c>
      <c r="U60" s="190" t="s">
        <v>29</v>
      </c>
      <c r="V60" s="191"/>
      <c r="W60" s="188" t="s">
        <v>29</v>
      </c>
    </row>
    <row r="61" spans="2:23" ht="13.5" customHeight="1">
      <c r="B61" s="192" t="s">
        <v>468</v>
      </c>
      <c r="C61" s="185" t="s">
        <v>151</v>
      </c>
      <c r="D61" s="185" t="s">
        <v>151</v>
      </c>
      <c r="E61" s="185" t="s">
        <v>151</v>
      </c>
      <c r="F61" s="185" t="s">
        <v>151</v>
      </c>
      <c r="G61" s="185" t="s">
        <v>151</v>
      </c>
      <c r="H61" s="185" t="s">
        <v>151</v>
      </c>
      <c r="I61" s="185" t="s">
        <v>151</v>
      </c>
      <c r="J61" s="185" t="s">
        <v>151</v>
      </c>
      <c r="K61" s="179" t="s">
        <v>301</v>
      </c>
      <c r="L61" s="179" t="s">
        <v>392</v>
      </c>
      <c r="M61" s="186" t="s">
        <v>207</v>
      </c>
      <c r="N61" s="196" t="s">
        <v>210</v>
      </c>
      <c r="O61" s="195" t="s">
        <v>207</v>
      </c>
      <c r="P61" s="179" t="s">
        <v>206</v>
      </c>
      <c r="Q61" s="253">
        <v>1</v>
      </c>
      <c r="R61" s="258" t="s">
        <v>343</v>
      </c>
      <c r="S61" s="181" t="s">
        <v>29</v>
      </c>
      <c r="T61" s="190" t="s">
        <v>339</v>
      </c>
      <c r="U61" s="190" t="s">
        <v>338</v>
      </c>
      <c r="V61" s="183"/>
      <c r="W61" s="188" t="s">
        <v>340</v>
      </c>
    </row>
    <row r="62" spans="2:23" ht="13.5" customHeight="1">
      <c r="B62" s="176" t="s">
        <v>469</v>
      </c>
      <c r="C62" s="185" t="s">
        <v>151</v>
      </c>
      <c r="D62" s="185" t="s">
        <v>151</v>
      </c>
      <c r="E62" s="185" t="s">
        <v>151</v>
      </c>
      <c r="F62" s="185" t="s">
        <v>151</v>
      </c>
      <c r="G62" s="185" t="s">
        <v>151</v>
      </c>
      <c r="H62" s="185" t="s">
        <v>151</v>
      </c>
      <c r="I62" s="185" t="s">
        <v>151</v>
      </c>
      <c r="J62" s="185" t="s">
        <v>151</v>
      </c>
      <c r="K62" s="179" t="s">
        <v>301</v>
      </c>
      <c r="L62" s="179" t="s">
        <v>392</v>
      </c>
      <c r="M62" s="186" t="s">
        <v>207</v>
      </c>
      <c r="N62" s="196" t="s">
        <v>210</v>
      </c>
      <c r="O62" s="195" t="s">
        <v>207</v>
      </c>
      <c r="P62" s="179" t="s">
        <v>206</v>
      </c>
      <c r="Q62" s="253">
        <v>10</v>
      </c>
      <c r="R62" s="261" t="s">
        <v>297</v>
      </c>
      <c r="S62" s="189" t="s">
        <v>212</v>
      </c>
      <c r="T62" s="190" t="s">
        <v>339</v>
      </c>
      <c r="U62" s="190" t="s">
        <v>338</v>
      </c>
      <c r="V62" s="191"/>
      <c r="W62" s="188" t="s">
        <v>340</v>
      </c>
    </row>
    <row r="63" spans="2:23" ht="13.5" customHeight="1">
      <c r="B63" s="176" t="s">
        <v>470</v>
      </c>
      <c r="C63" s="185" t="s">
        <v>151</v>
      </c>
      <c r="D63" s="185" t="s">
        <v>151</v>
      </c>
      <c r="E63" s="185" t="s">
        <v>151</v>
      </c>
      <c r="F63" s="185" t="s">
        <v>151</v>
      </c>
      <c r="G63" s="185" t="s">
        <v>151</v>
      </c>
      <c r="H63" s="185" t="s">
        <v>151</v>
      </c>
      <c r="I63" s="185" t="s">
        <v>151</v>
      </c>
      <c r="J63" s="185" t="s">
        <v>151</v>
      </c>
      <c r="K63" s="179" t="s">
        <v>301</v>
      </c>
      <c r="L63" s="179" t="s">
        <v>392</v>
      </c>
      <c r="M63" s="186" t="s">
        <v>207</v>
      </c>
      <c r="N63" s="196" t="s">
        <v>210</v>
      </c>
      <c r="O63" s="195" t="s">
        <v>207</v>
      </c>
      <c r="P63" s="179" t="s">
        <v>206</v>
      </c>
      <c r="Q63" s="253">
        <v>11</v>
      </c>
      <c r="R63" s="258" t="s">
        <v>343</v>
      </c>
      <c r="S63" s="181" t="s">
        <v>29</v>
      </c>
      <c r="T63" s="190" t="s">
        <v>339</v>
      </c>
      <c r="U63" s="190" t="s">
        <v>338</v>
      </c>
      <c r="V63" s="183"/>
      <c r="W63" s="188" t="s">
        <v>340</v>
      </c>
    </row>
    <row r="64" spans="2:23" ht="13.5" customHeight="1">
      <c r="B64" s="176" t="s">
        <v>470</v>
      </c>
      <c r="C64" s="185" t="s">
        <v>151</v>
      </c>
      <c r="D64" s="185" t="s">
        <v>151</v>
      </c>
      <c r="E64" s="185" t="s">
        <v>151</v>
      </c>
      <c r="F64" s="185" t="s">
        <v>151</v>
      </c>
      <c r="G64" s="185" t="s">
        <v>151</v>
      </c>
      <c r="H64" s="185" t="s">
        <v>151</v>
      </c>
      <c r="I64" s="185" t="s">
        <v>151</v>
      </c>
      <c r="J64" s="185" t="s">
        <v>151</v>
      </c>
      <c r="K64" s="179" t="s">
        <v>301</v>
      </c>
      <c r="L64" s="179" t="s">
        <v>392</v>
      </c>
      <c r="M64" s="186" t="s">
        <v>207</v>
      </c>
      <c r="N64" s="196" t="s">
        <v>210</v>
      </c>
      <c r="O64" s="195" t="s">
        <v>207</v>
      </c>
      <c r="P64" s="179" t="s">
        <v>206</v>
      </c>
      <c r="Q64" s="252" t="s">
        <v>357</v>
      </c>
      <c r="R64" s="193" t="s">
        <v>102</v>
      </c>
      <c r="S64" s="189" t="s">
        <v>29</v>
      </c>
      <c r="T64" s="190" t="s">
        <v>29</v>
      </c>
      <c r="U64" s="190" t="s">
        <v>29</v>
      </c>
      <c r="V64" s="191"/>
      <c r="W64" s="188" t="s">
        <v>29</v>
      </c>
    </row>
    <row r="65" spans="2:27" ht="13.5" customHeight="1">
      <c r="B65" s="176" t="s">
        <v>471</v>
      </c>
      <c r="C65" s="185" t="s">
        <v>151</v>
      </c>
      <c r="D65" s="185" t="s">
        <v>151</v>
      </c>
      <c r="E65" s="185" t="s">
        <v>151</v>
      </c>
      <c r="F65" s="185" t="s">
        <v>151</v>
      </c>
      <c r="G65" s="185" t="s">
        <v>151</v>
      </c>
      <c r="H65" s="185" t="s">
        <v>151</v>
      </c>
      <c r="I65" s="185" t="s">
        <v>151</v>
      </c>
      <c r="J65" s="185" t="s">
        <v>151</v>
      </c>
      <c r="K65" s="179" t="s">
        <v>301</v>
      </c>
      <c r="L65" s="179" t="s">
        <v>392</v>
      </c>
      <c r="M65" s="186" t="s">
        <v>207</v>
      </c>
      <c r="N65" s="196" t="s">
        <v>217</v>
      </c>
      <c r="O65" s="179" t="s">
        <v>213</v>
      </c>
      <c r="P65" s="187" t="s">
        <v>213</v>
      </c>
      <c r="Q65" s="253">
        <v>0</v>
      </c>
      <c r="R65" s="256" t="s">
        <v>214</v>
      </c>
      <c r="S65" s="189" t="s">
        <v>208</v>
      </c>
      <c r="T65" s="190" t="s">
        <v>29</v>
      </c>
      <c r="U65" s="190" t="s">
        <v>29</v>
      </c>
      <c r="V65" s="191"/>
      <c r="W65" s="188" t="s">
        <v>29</v>
      </c>
    </row>
    <row r="66" spans="2:27" ht="13.5" customHeight="1">
      <c r="B66" s="192" t="s">
        <v>472</v>
      </c>
      <c r="C66" s="185" t="s">
        <v>151</v>
      </c>
      <c r="D66" s="185" t="s">
        <v>151</v>
      </c>
      <c r="E66" s="185" t="s">
        <v>151</v>
      </c>
      <c r="F66" s="185" t="s">
        <v>151</v>
      </c>
      <c r="G66" s="185" t="s">
        <v>151</v>
      </c>
      <c r="H66" s="185" t="s">
        <v>151</v>
      </c>
      <c r="I66" s="185" t="s">
        <v>151</v>
      </c>
      <c r="J66" s="185" t="s">
        <v>151</v>
      </c>
      <c r="K66" s="179" t="s">
        <v>301</v>
      </c>
      <c r="L66" s="179" t="s">
        <v>392</v>
      </c>
      <c r="M66" s="186" t="s">
        <v>207</v>
      </c>
      <c r="N66" s="196" t="s">
        <v>217</v>
      </c>
      <c r="O66" s="179" t="s">
        <v>213</v>
      </c>
      <c r="P66" s="187" t="s">
        <v>213</v>
      </c>
      <c r="Q66" s="253">
        <v>1</v>
      </c>
      <c r="R66" s="260" t="s">
        <v>219</v>
      </c>
      <c r="S66" s="189" t="s">
        <v>208</v>
      </c>
      <c r="T66" s="190" t="s">
        <v>339</v>
      </c>
      <c r="U66" s="190" t="s">
        <v>338</v>
      </c>
      <c r="V66" s="191"/>
      <c r="W66" s="188" t="s">
        <v>340</v>
      </c>
    </row>
    <row r="67" spans="2:27" ht="13.5" customHeight="1">
      <c r="B67" s="176" t="s">
        <v>473</v>
      </c>
      <c r="C67" s="185" t="s">
        <v>151</v>
      </c>
      <c r="D67" s="185" t="s">
        <v>151</v>
      </c>
      <c r="E67" s="185" t="s">
        <v>151</v>
      </c>
      <c r="F67" s="185" t="s">
        <v>151</v>
      </c>
      <c r="G67" s="185" t="s">
        <v>151</v>
      </c>
      <c r="H67" s="185" t="s">
        <v>151</v>
      </c>
      <c r="I67" s="185" t="s">
        <v>151</v>
      </c>
      <c r="J67" s="185" t="s">
        <v>151</v>
      </c>
      <c r="K67" s="179" t="s">
        <v>301</v>
      </c>
      <c r="L67" s="179" t="s">
        <v>392</v>
      </c>
      <c r="M67" s="186" t="s">
        <v>207</v>
      </c>
      <c r="N67" s="196" t="s">
        <v>217</v>
      </c>
      <c r="O67" s="179" t="s">
        <v>213</v>
      </c>
      <c r="P67" s="187" t="s">
        <v>213</v>
      </c>
      <c r="Q67" s="253">
        <v>10</v>
      </c>
      <c r="R67" s="261" t="s">
        <v>211</v>
      </c>
      <c r="S67" s="189" t="s">
        <v>212</v>
      </c>
      <c r="T67" s="190" t="s">
        <v>339</v>
      </c>
      <c r="U67" s="190" t="s">
        <v>338</v>
      </c>
      <c r="V67" s="191"/>
      <c r="W67" s="188" t="s">
        <v>340</v>
      </c>
    </row>
    <row r="68" spans="2:27" ht="13.5" customHeight="1">
      <c r="B68" s="176" t="s">
        <v>474</v>
      </c>
      <c r="C68" s="185" t="s">
        <v>151</v>
      </c>
      <c r="D68" s="185" t="s">
        <v>151</v>
      </c>
      <c r="E68" s="185" t="s">
        <v>151</v>
      </c>
      <c r="F68" s="185" t="s">
        <v>151</v>
      </c>
      <c r="G68" s="185" t="s">
        <v>151</v>
      </c>
      <c r="H68" s="185" t="s">
        <v>151</v>
      </c>
      <c r="I68" s="185" t="s">
        <v>151</v>
      </c>
      <c r="J68" s="185" t="s">
        <v>151</v>
      </c>
      <c r="K68" s="179" t="s">
        <v>301</v>
      </c>
      <c r="L68" s="179" t="s">
        <v>392</v>
      </c>
      <c r="M68" s="186" t="s">
        <v>207</v>
      </c>
      <c r="N68" s="196" t="s">
        <v>217</v>
      </c>
      <c r="O68" s="179" t="s">
        <v>213</v>
      </c>
      <c r="P68" s="187" t="s">
        <v>213</v>
      </c>
      <c r="Q68" s="253">
        <v>11</v>
      </c>
      <c r="R68" s="258" t="s">
        <v>343</v>
      </c>
      <c r="S68" s="181" t="s">
        <v>29</v>
      </c>
      <c r="T68" s="190" t="s">
        <v>339</v>
      </c>
      <c r="U68" s="190" t="s">
        <v>338</v>
      </c>
      <c r="V68" s="183"/>
      <c r="W68" s="188" t="s">
        <v>340</v>
      </c>
    </row>
    <row r="69" spans="2:27" ht="13.5" customHeight="1">
      <c r="B69" s="176" t="s">
        <v>475</v>
      </c>
      <c r="C69" s="185" t="s">
        <v>151</v>
      </c>
      <c r="D69" s="185" t="s">
        <v>151</v>
      </c>
      <c r="E69" s="185" t="s">
        <v>151</v>
      </c>
      <c r="F69" s="185" t="s">
        <v>151</v>
      </c>
      <c r="G69" s="185" t="s">
        <v>151</v>
      </c>
      <c r="H69" s="185" t="s">
        <v>151</v>
      </c>
      <c r="I69" s="185" t="s">
        <v>151</v>
      </c>
      <c r="J69" s="185" t="s">
        <v>151</v>
      </c>
      <c r="K69" s="179" t="s">
        <v>301</v>
      </c>
      <c r="L69" s="179" t="s">
        <v>392</v>
      </c>
      <c r="M69" s="186" t="s">
        <v>207</v>
      </c>
      <c r="N69" s="196" t="s">
        <v>217</v>
      </c>
      <c r="O69" s="179" t="s">
        <v>213</v>
      </c>
      <c r="P69" s="187" t="s">
        <v>213</v>
      </c>
      <c r="Q69" s="252" t="s">
        <v>357</v>
      </c>
      <c r="R69" s="193" t="s">
        <v>30</v>
      </c>
      <c r="S69" s="189" t="s">
        <v>29</v>
      </c>
      <c r="T69" s="190" t="s">
        <v>29</v>
      </c>
      <c r="U69" s="190" t="s">
        <v>29</v>
      </c>
      <c r="V69" s="191"/>
      <c r="W69" s="188" t="s">
        <v>29</v>
      </c>
    </row>
    <row r="70" spans="2:27" ht="13.5" customHeight="1">
      <c r="B70" s="176" t="s">
        <v>476</v>
      </c>
      <c r="C70" s="185" t="s">
        <v>151</v>
      </c>
      <c r="D70" s="185" t="s">
        <v>151</v>
      </c>
      <c r="E70" s="185" t="s">
        <v>151</v>
      </c>
      <c r="F70" s="185" t="s">
        <v>151</v>
      </c>
      <c r="G70" s="185" t="s">
        <v>151</v>
      </c>
      <c r="H70" s="185" t="s">
        <v>151</v>
      </c>
      <c r="I70" s="185" t="s">
        <v>151</v>
      </c>
      <c r="J70" s="185" t="s">
        <v>151</v>
      </c>
      <c r="K70" s="179" t="s">
        <v>301</v>
      </c>
      <c r="L70" s="179" t="s">
        <v>392</v>
      </c>
      <c r="M70" s="186" t="s">
        <v>207</v>
      </c>
      <c r="N70" s="196" t="s">
        <v>217</v>
      </c>
      <c r="O70" s="179" t="s">
        <v>213</v>
      </c>
      <c r="P70" s="196" t="s">
        <v>207</v>
      </c>
      <c r="Q70" s="253" t="s">
        <v>355</v>
      </c>
      <c r="R70" s="261" t="s">
        <v>211</v>
      </c>
      <c r="S70" s="189" t="s">
        <v>212</v>
      </c>
      <c r="T70" s="190" t="s">
        <v>339</v>
      </c>
      <c r="U70" s="190" t="s">
        <v>338</v>
      </c>
      <c r="V70" s="191"/>
      <c r="W70" s="188" t="s">
        <v>340</v>
      </c>
    </row>
    <row r="71" spans="2:27" ht="13.5" customHeight="1">
      <c r="B71" s="176" t="s">
        <v>477</v>
      </c>
      <c r="C71" s="185" t="s">
        <v>151</v>
      </c>
      <c r="D71" s="185" t="s">
        <v>151</v>
      </c>
      <c r="E71" s="185" t="s">
        <v>151</v>
      </c>
      <c r="F71" s="185" t="s">
        <v>151</v>
      </c>
      <c r="G71" s="185" t="s">
        <v>151</v>
      </c>
      <c r="H71" s="185" t="s">
        <v>151</v>
      </c>
      <c r="I71" s="185" t="s">
        <v>151</v>
      </c>
      <c r="J71" s="185" t="s">
        <v>151</v>
      </c>
      <c r="K71" s="179" t="s">
        <v>301</v>
      </c>
      <c r="L71" s="179" t="s">
        <v>392</v>
      </c>
      <c r="M71" s="186" t="s">
        <v>207</v>
      </c>
      <c r="N71" s="196" t="s">
        <v>217</v>
      </c>
      <c r="O71" s="179" t="s">
        <v>207</v>
      </c>
      <c r="P71" s="187" t="s">
        <v>213</v>
      </c>
      <c r="Q71" s="253">
        <v>0</v>
      </c>
      <c r="R71" s="193" t="s">
        <v>102</v>
      </c>
      <c r="S71" s="190" t="s">
        <v>29</v>
      </c>
      <c r="T71" s="190" t="s">
        <v>29</v>
      </c>
      <c r="U71" s="190" t="s">
        <v>29</v>
      </c>
      <c r="V71" s="191"/>
      <c r="W71" s="188" t="s">
        <v>29</v>
      </c>
    </row>
    <row r="72" spans="2:27" ht="13.5" customHeight="1">
      <c r="B72" s="192" t="s">
        <v>478</v>
      </c>
      <c r="C72" s="185" t="s">
        <v>151</v>
      </c>
      <c r="D72" s="185" t="s">
        <v>151</v>
      </c>
      <c r="E72" s="185" t="s">
        <v>151</v>
      </c>
      <c r="F72" s="185" t="s">
        <v>151</v>
      </c>
      <c r="G72" s="185" t="s">
        <v>151</v>
      </c>
      <c r="H72" s="185" t="s">
        <v>151</v>
      </c>
      <c r="I72" s="185" t="s">
        <v>151</v>
      </c>
      <c r="J72" s="185" t="s">
        <v>151</v>
      </c>
      <c r="K72" s="179" t="s">
        <v>301</v>
      </c>
      <c r="L72" s="179" t="s">
        <v>392</v>
      </c>
      <c r="M72" s="186" t="s">
        <v>207</v>
      </c>
      <c r="N72" s="196" t="s">
        <v>217</v>
      </c>
      <c r="O72" s="179" t="s">
        <v>207</v>
      </c>
      <c r="P72" s="187" t="s">
        <v>218</v>
      </c>
      <c r="Q72" s="253">
        <v>1</v>
      </c>
      <c r="R72" s="258" t="s">
        <v>343</v>
      </c>
      <c r="S72" s="181" t="s">
        <v>29</v>
      </c>
      <c r="T72" s="190" t="s">
        <v>339</v>
      </c>
      <c r="U72" s="190" t="s">
        <v>338</v>
      </c>
      <c r="V72" s="183"/>
      <c r="W72" s="188" t="s">
        <v>340</v>
      </c>
    </row>
    <row r="73" spans="2:27" ht="13.5" customHeight="1">
      <c r="B73" s="176" t="s">
        <v>479</v>
      </c>
      <c r="C73" s="185" t="s">
        <v>151</v>
      </c>
      <c r="D73" s="185" t="s">
        <v>151</v>
      </c>
      <c r="E73" s="185" t="s">
        <v>151</v>
      </c>
      <c r="F73" s="185" t="s">
        <v>151</v>
      </c>
      <c r="G73" s="185" t="s">
        <v>151</v>
      </c>
      <c r="H73" s="185" t="s">
        <v>151</v>
      </c>
      <c r="I73" s="185" t="s">
        <v>151</v>
      </c>
      <c r="J73" s="185" t="s">
        <v>151</v>
      </c>
      <c r="K73" s="179" t="s">
        <v>301</v>
      </c>
      <c r="L73" s="179" t="s">
        <v>392</v>
      </c>
      <c r="M73" s="186" t="s">
        <v>207</v>
      </c>
      <c r="N73" s="196" t="s">
        <v>217</v>
      </c>
      <c r="O73" s="179" t="s">
        <v>207</v>
      </c>
      <c r="P73" s="187" t="s">
        <v>218</v>
      </c>
      <c r="Q73" s="253">
        <v>10</v>
      </c>
      <c r="R73" s="261" t="s">
        <v>211</v>
      </c>
      <c r="S73" s="189" t="s">
        <v>212</v>
      </c>
      <c r="T73" s="190" t="s">
        <v>339</v>
      </c>
      <c r="U73" s="190" t="s">
        <v>338</v>
      </c>
      <c r="V73" s="191"/>
      <c r="W73" s="188" t="s">
        <v>340</v>
      </c>
    </row>
    <row r="74" spans="2:27" ht="13.5" customHeight="1">
      <c r="B74" s="176" t="s">
        <v>480</v>
      </c>
      <c r="C74" s="185" t="s">
        <v>151</v>
      </c>
      <c r="D74" s="185" t="s">
        <v>151</v>
      </c>
      <c r="E74" s="185" t="s">
        <v>151</v>
      </c>
      <c r="F74" s="185" t="s">
        <v>151</v>
      </c>
      <c r="G74" s="185" t="s">
        <v>151</v>
      </c>
      <c r="H74" s="185" t="s">
        <v>151</v>
      </c>
      <c r="I74" s="185" t="s">
        <v>151</v>
      </c>
      <c r="J74" s="185" t="s">
        <v>151</v>
      </c>
      <c r="K74" s="179" t="s">
        <v>301</v>
      </c>
      <c r="L74" s="179" t="s">
        <v>392</v>
      </c>
      <c r="M74" s="186" t="s">
        <v>207</v>
      </c>
      <c r="N74" s="196" t="s">
        <v>217</v>
      </c>
      <c r="O74" s="179" t="s">
        <v>207</v>
      </c>
      <c r="P74" s="187" t="s">
        <v>218</v>
      </c>
      <c r="Q74" s="253">
        <v>11</v>
      </c>
      <c r="R74" s="258" t="s">
        <v>343</v>
      </c>
      <c r="S74" s="181" t="s">
        <v>29</v>
      </c>
      <c r="T74" s="190" t="s">
        <v>339</v>
      </c>
      <c r="U74" s="190" t="s">
        <v>338</v>
      </c>
      <c r="V74" s="183"/>
      <c r="W74" s="188" t="s">
        <v>340</v>
      </c>
    </row>
    <row r="75" spans="2:27" ht="13.5" customHeight="1">
      <c r="B75" s="176" t="s">
        <v>481</v>
      </c>
      <c r="C75" s="185" t="s">
        <v>151</v>
      </c>
      <c r="D75" s="185" t="s">
        <v>151</v>
      </c>
      <c r="E75" s="185" t="s">
        <v>151</v>
      </c>
      <c r="F75" s="185" t="s">
        <v>151</v>
      </c>
      <c r="G75" s="185" t="s">
        <v>151</v>
      </c>
      <c r="H75" s="185" t="s">
        <v>151</v>
      </c>
      <c r="I75" s="185" t="s">
        <v>151</v>
      </c>
      <c r="J75" s="185" t="s">
        <v>151</v>
      </c>
      <c r="K75" s="179" t="s">
        <v>301</v>
      </c>
      <c r="L75" s="179" t="s">
        <v>392</v>
      </c>
      <c r="M75" s="186" t="s">
        <v>207</v>
      </c>
      <c r="N75" s="196" t="s">
        <v>217</v>
      </c>
      <c r="O75" s="179" t="s">
        <v>207</v>
      </c>
      <c r="P75" s="187" t="s">
        <v>218</v>
      </c>
      <c r="Q75" s="252" t="s">
        <v>357</v>
      </c>
      <c r="R75" s="193" t="s">
        <v>30</v>
      </c>
      <c r="S75" s="189" t="s">
        <v>29</v>
      </c>
      <c r="T75" s="190" t="s">
        <v>29</v>
      </c>
      <c r="U75" s="190" t="s">
        <v>29</v>
      </c>
      <c r="V75" s="191"/>
      <c r="W75" s="188" t="s">
        <v>29</v>
      </c>
    </row>
    <row r="76" spans="2:27" ht="13.5" customHeight="1">
      <c r="B76" s="176" t="s">
        <v>482</v>
      </c>
      <c r="C76" s="185" t="s">
        <v>151</v>
      </c>
      <c r="D76" s="185" t="s">
        <v>151</v>
      </c>
      <c r="E76" s="185" t="s">
        <v>151</v>
      </c>
      <c r="F76" s="185" t="s">
        <v>151</v>
      </c>
      <c r="G76" s="185" t="s">
        <v>151</v>
      </c>
      <c r="H76" s="185" t="s">
        <v>151</v>
      </c>
      <c r="I76" s="185" t="s">
        <v>151</v>
      </c>
      <c r="J76" s="185" t="s">
        <v>151</v>
      </c>
      <c r="K76" s="179" t="s">
        <v>301</v>
      </c>
      <c r="L76" s="179" t="s">
        <v>392</v>
      </c>
      <c r="M76" s="186" t="s">
        <v>207</v>
      </c>
      <c r="N76" s="196" t="s">
        <v>217</v>
      </c>
      <c r="O76" s="179" t="s">
        <v>207</v>
      </c>
      <c r="P76" s="196" t="s">
        <v>207</v>
      </c>
      <c r="Q76" s="253" t="s">
        <v>344</v>
      </c>
      <c r="R76" s="261" t="s">
        <v>211</v>
      </c>
      <c r="S76" s="189" t="s">
        <v>212</v>
      </c>
      <c r="T76" s="190" t="s">
        <v>339</v>
      </c>
      <c r="U76" s="190" t="s">
        <v>338</v>
      </c>
      <c r="V76" s="191"/>
      <c r="W76" s="188" t="s">
        <v>340</v>
      </c>
    </row>
    <row r="77" spans="2:27" ht="13.5" customHeight="1">
      <c r="B77" s="176" t="s">
        <v>425</v>
      </c>
      <c r="C77" s="177" t="s">
        <v>151</v>
      </c>
      <c r="D77" s="177" t="s">
        <v>151</v>
      </c>
      <c r="E77" s="177" t="s">
        <v>151</v>
      </c>
      <c r="F77" s="177" t="s">
        <v>151</v>
      </c>
      <c r="G77" s="177" t="s">
        <v>151</v>
      </c>
      <c r="H77" s="177" t="s">
        <v>151</v>
      </c>
      <c r="I77" s="177" t="s">
        <v>151</v>
      </c>
      <c r="J77" s="177" t="s">
        <v>151</v>
      </c>
      <c r="K77" s="179" t="s">
        <v>217</v>
      </c>
      <c r="L77" s="179" t="s">
        <v>218</v>
      </c>
      <c r="M77" s="178" t="s">
        <v>213</v>
      </c>
      <c r="N77" s="179" t="s">
        <v>220</v>
      </c>
      <c r="O77" s="179" t="s">
        <v>206</v>
      </c>
      <c r="P77" s="179" t="s">
        <v>206</v>
      </c>
      <c r="Q77" s="252" t="s">
        <v>344</v>
      </c>
      <c r="R77" s="290" t="s">
        <v>214</v>
      </c>
      <c r="S77" s="189" t="s">
        <v>208</v>
      </c>
      <c r="T77" s="190" t="s">
        <v>29</v>
      </c>
      <c r="U77" s="182" t="s">
        <v>29</v>
      </c>
      <c r="V77" s="183"/>
      <c r="W77" s="188" t="s">
        <v>29</v>
      </c>
      <c r="X77" s="184"/>
      <c r="Y77" s="184"/>
      <c r="Z77" s="184"/>
      <c r="AA77" s="184"/>
    </row>
    <row r="78" spans="2:27" ht="14.25" customHeight="1">
      <c r="B78" s="176" t="s">
        <v>426</v>
      </c>
      <c r="C78" s="185" t="s">
        <v>151</v>
      </c>
      <c r="D78" s="185" t="s">
        <v>151</v>
      </c>
      <c r="E78" s="185" t="s">
        <v>151</v>
      </c>
      <c r="F78" s="185" t="s">
        <v>151</v>
      </c>
      <c r="G78" s="185" t="s">
        <v>151</v>
      </c>
      <c r="H78" s="185" t="s">
        <v>151</v>
      </c>
      <c r="I78" s="185" t="s">
        <v>151</v>
      </c>
      <c r="J78" s="185" t="s">
        <v>151</v>
      </c>
      <c r="K78" s="179" t="s">
        <v>217</v>
      </c>
      <c r="L78" s="179" t="s">
        <v>218</v>
      </c>
      <c r="M78" s="186" t="s">
        <v>207</v>
      </c>
      <c r="N78" s="187" t="s">
        <v>240</v>
      </c>
      <c r="O78" s="197" t="s">
        <v>213</v>
      </c>
      <c r="P78" s="179" t="s">
        <v>206</v>
      </c>
      <c r="Q78" s="253">
        <v>0</v>
      </c>
      <c r="R78" s="198" t="s">
        <v>298</v>
      </c>
      <c r="S78" s="189" t="s">
        <v>208</v>
      </c>
      <c r="T78" s="190" t="s">
        <v>29</v>
      </c>
      <c r="U78" s="190" t="s">
        <v>29</v>
      </c>
      <c r="V78" s="191"/>
      <c r="W78" s="188" t="s">
        <v>29</v>
      </c>
      <c r="X78" s="184"/>
      <c r="Y78" s="184"/>
      <c r="Z78" s="184"/>
      <c r="AA78" s="184"/>
    </row>
    <row r="79" spans="2:27">
      <c r="B79" s="192" t="s">
        <v>427</v>
      </c>
      <c r="C79" s="185" t="s">
        <v>151</v>
      </c>
      <c r="D79" s="185" t="s">
        <v>151</v>
      </c>
      <c r="E79" s="185" t="s">
        <v>151</v>
      </c>
      <c r="F79" s="185" t="s">
        <v>151</v>
      </c>
      <c r="G79" s="185" t="s">
        <v>151</v>
      </c>
      <c r="H79" s="185" t="s">
        <v>151</v>
      </c>
      <c r="I79" s="185" t="s">
        <v>151</v>
      </c>
      <c r="J79" s="185" t="s">
        <v>151</v>
      </c>
      <c r="K79" s="179" t="s">
        <v>217</v>
      </c>
      <c r="L79" s="179" t="s">
        <v>218</v>
      </c>
      <c r="M79" s="186" t="s">
        <v>207</v>
      </c>
      <c r="N79" s="187" t="s">
        <v>240</v>
      </c>
      <c r="O79" s="197" t="s">
        <v>213</v>
      </c>
      <c r="P79" s="179" t="s">
        <v>206</v>
      </c>
      <c r="Q79" s="253">
        <v>1</v>
      </c>
      <c r="R79" s="198" t="s">
        <v>298</v>
      </c>
      <c r="S79" s="189" t="s">
        <v>208</v>
      </c>
      <c r="T79" s="190" t="s">
        <v>29</v>
      </c>
      <c r="U79" s="190" t="s">
        <v>29</v>
      </c>
      <c r="V79" s="191"/>
      <c r="W79" s="188" t="s">
        <v>29</v>
      </c>
      <c r="X79" s="184"/>
      <c r="Y79" s="184"/>
      <c r="Z79" s="184"/>
      <c r="AA79" s="184"/>
    </row>
    <row r="80" spans="2:27">
      <c r="B80" s="176" t="s">
        <v>428</v>
      </c>
      <c r="C80" s="185" t="s">
        <v>151</v>
      </c>
      <c r="D80" s="185" t="s">
        <v>151</v>
      </c>
      <c r="E80" s="185" t="s">
        <v>151</v>
      </c>
      <c r="F80" s="185" t="s">
        <v>151</v>
      </c>
      <c r="G80" s="185" t="s">
        <v>151</v>
      </c>
      <c r="H80" s="185" t="s">
        <v>151</v>
      </c>
      <c r="I80" s="185" t="s">
        <v>151</v>
      </c>
      <c r="J80" s="185" t="s">
        <v>151</v>
      </c>
      <c r="K80" s="179" t="s">
        <v>217</v>
      </c>
      <c r="L80" s="179" t="s">
        <v>218</v>
      </c>
      <c r="M80" s="186" t="s">
        <v>207</v>
      </c>
      <c r="N80" s="187" t="s">
        <v>240</v>
      </c>
      <c r="O80" s="195" t="s">
        <v>207</v>
      </c>
      <c r="P80" s="179" t="s">
        <v>206</v>
      </c>
      <c r="Q80" s="253">
        <v>0</v>
      </c>
      <c r="R80" s="198" t="s">
        <v>298</v>
      </c>
      <c r="S80" s="189" t="s">
        <v>208</v>
      </c>
      <c r="T80" s="190" t="s">
        <v>29</v>
      </c>
      <c r="U80" s="190" t="s">
        <v>29</v>
      </c>
      <c r="V80" s="191"/>
      <c r="W80" s="188" t="s">
        <v>29</v>
      </c>
      <c r="X80" s="184"/>
      <c r="Y80" s="184"/>
      <c r="Z80" s="184"/>
      <c r="AA80" s="184"/>
    </row>
    <row r="81" spans="2:27">
      <c r="B81" s="192" t="s">
        <v>429</v>
      </c>
      <c r="C81" s="185" t="s">
        <v>151</v>
      </c>
      <c r="D81" s="185" t="s">
        <v>151</v>
      </c>
      <c r="E81" s="185" t="s">
        <v>151</v>
      </c>
      <c r="F81" s="185" t="s">
        <v>151</v>
      </c>
      <c r="G81" s="185" t="s">
        <v>151</v>
      </c>
      <c r="H81" s="185" t="s">
        <v>151</v>
      </c>
      <c r="I81" s="185" t="s">
        <v>151</v>
      </c>
      <c r="J81" s="185" t="s">
        <v>151</v>
      </c>
      <c r="K81" s="179" t="s">
        <v>217</v>
      </c>
      <c r="L81" s="179" t="s">
        <v>218</v>
      </c>
      <c r="M81" s="186" t="s">
        <v>207</v>
      </c>
      <c r="N81" s="187" t="s">
        <v>240</v>
      </c>
      <c r="O81" s="195" t="s">
        <v>207</v>
      </c>
      <c r="P81" s="179" t="s">
        <v>206</v>
      </c>
      <c r="Q81" s="253">
        <v>1</v>
      </c>
      <c r="R81" s="198" t="s">
        <v>298</v>
      </c>
      <c r="S81" s="189" t="s">
        <v>208</v>
      </c>
      <c r="T81" s="190" t="s">
        <v>29</v>
      </c>
      <c r="U81" s="190" t="s">
        <v>29</v>
      </c>
      <c r="V81" s="191"/>
      <c r="W81" s="188" t="s">
        <v>29</v>
      </c>
      <c r="X81" s="184"/>
      <c r="Y81" s="184"/>
      <c r="Z81" s="184"/>
      <c r="AA81" s="184"/>
    </row>
    <row r="82" spans="2:27">
      <c r="B82" s="176" t="s">
        <v>430</v>
      </c>
      <c r="C82" s="185" t="s">
        <v>151</v>
      </c>
      <c r="D82" s="185" t="s">
        <v>151</v>
      </c>
      <c r="E82" s="185" t="s">
        <v>151</v>
      </c>
      <c r="F82" s="185" t="s">
        <v>151</v>
      </c>
      <c r="G82" s="185" t="s">
        <v>151</v>
      </c>
      <c r="H82" s="185" t="s">
        <v>151</v>
      </c>
      <c r="I82" s="185" t="s">
        <v>151</v>
      </c>
      <c r="J82" s="185" t="s">
        <v>151</v>
      </c>
      <c r="K82" s="179" t="s">
        <v>217</v>
      </c>
      <c r="L82" s="179" t="s">
        <v>218</v>
      </c>
      <c r="M82" s="186" t="s">
        <v>207</v>
      </c>
      <c r="N82" s="187" t="s">
        <v>240</v>
      </c>
      <c r="O82" s="179" t="s">
        <v>206</v>
      </c>
      <c r="P82" s="179" t="s">
        <v>206</v>
      </c>
      <c r="Q82" s="253">
        <v>10</v>
      </c>
      <c r="R82" s="198" t="s">
        <v>298</v>
      </c>
      <c r="S82" s="189" t="s">
        <v>208</v>
      </c>
      <c r="T82" s="190" t="s">
        <v>29</v>
      </c>
      <c r="U82" s="190" t="s">
        <v>29</v>
      </c>
      <c r="V82" s="191"/>
      <c r="W82" s="188" t="s">
        <v>29</v>
      </c>
      <c r="X82" s="184"/>
      <c r="Y82" s="184"/>
      <c r="Z82" s="184"/>
      <c r="AA82" s="184"/>
    </row>
    <row r="83" spans="2:27">
      <c r="B83" s="176" t="s">
        <v>431</v>
      </c>
      <c r="C83" s="177" t="s">
        <v>151</v>
      </c>
      <c r="D83" s="177" t="s">
        <v>151</v>
      </c>
      <c r="E83" s="177" t="s">
        <v>151</v>
      </c>
      <c r="F83" s="177" t="s">
        <v>151</v>
      </c>
      <c r="G83" s="177" t="s">
        <v>151</v>
      </c>
      <c r="H83" s="177" t="s">
        <v>151</v>
      </c>
      <c r="I83" s="177" t="s">
        <v>151</v>
      </c>
      <c r="J83" s="177" t="s">
        <v>151</v>
      </c>
      <c r="K83" s="179" t="s">
        <v>217</v>
      </c>
      <c r="L83" s="179" t="s">
        <v>218</v>
      </c>
      <c r="M83" s="194" t="s">
        <v>207</v>
      </c>
      <c r="N83" s="195" t="s">
        <v>240</v>
      </c>
      <c r="O83" s="179" t="s">
        <v>206</v>
      </c>
      <c r="P83" s="179" t="s">
        <v>206</v>
      </c>
      <c r="Q83" s="252">
        <v>11</v>
      </c>
      <c r="R83" s="198" t="s">
        <v>298</v>
      </c>
      <c r="S83" s="189" t="s">
        <v>208</v>
      </c>
      <c r="T83" s="190" t="s">
        <v>29</v>
      </c>
      <c r="U83" s="190" t="s">
        <v>29</v>
      </c>
      <c r="V83" s="191"/>
      <c r="W83" s="188" t="s">
        <v>29</v>
      </c>
      <c r="X83" s="184"/>
      <c r="Y83" s="184"/>
      <c r="Z83" s="184"/>
      <c r="AA83" s="184"/>
    </row>
    <row r="84" spans="2:27">
      <c r="B84" s="176" t="s">
        <v>431</v>
      </c>
      <c r="C84" s="177" t="s">
        <v>151</v>
      </c>
      <c r="D84" s="177" t="s">
        <v>151</v>
      </c>
      <c r="E84" s="177" t="s">
        <v>151</v>
      </c>
      <c r="F84" s="177" t="s">
        <v>151</v>
      </c>
      <c r="G84" s="177" t="s">
        <v>151</v>
      </c>
      <c r="H84" s="177" t="s">
        <v>151</v>
      </c>
      <c r="I84" s="177" t="s">
        <v>151</v>
      </c>
      <c r="J84" s="177" t="s">
        <v>151</v>
      </c>
      <c r="K84" s="179" t="s">
        <v>217</v>
      </c>
      <c r="L84" s="179" t="s">
        <v>218</v>
      </c>
      <c r="M84" s="194" t="s">
        <v>207</v>
      </c>
      <c r="N84" s="195" t="s">
        <v>240</v>
      </c>
      <c r="O84" s="179" t="s">
        <v>206</v>
      </c>
      <c r="P84" s="179" t="s">
        <v>206</v>
      </c>
      <c r="Q84" s="252" t="s">
        <v>357</v>
      </c>
      <c r="R84" s="198" t="s">
        <v>298</v>
      </c>
      <c r="S84" s="189" t="s">
        <v>208</v>
      </c>
      <c r="T84" s="190" t="s">
        <v>29</v>
      </c>
      <c r="U84" s="190" t="s">
        <v>29</v>
      </c>
      <c r="V84" s="183"/>
      <c r="W84" s="188" t="s">
        <v>29</v>
      </c>
      <c r="X84" s="184"/>
      <c r="Y84" s="184"/>
      <c r="Z84" s="184"/>
      <c r="AA84" s="184"/>
    </row>
    <row r="85" spans="2:27">
      <c r="B85" s="192" t="s">
        <v>432</v>
      </c>
      <c r="C85" s="185" t="s">
        <v>151</v>
      </c>
      <c r="D85" s="185" t="s">
        <v>151</v>
      </c>
      <c r="E85" s="185" t="s">
        <v>151</v>
      </c>
      <c r="F85" s="185" t="s">
        <v>151</v>
      </c>
      <c r="G85" s="185" t="s">
        <v>151</v>
      </c>
      <c r="H85" s="185" t="s">
        <v>151</v>
      </c>
      <c r="I85" s="185" t="s">
        <v>151</v>
      </c>
      <c r="J85" s="185" t="s">
        <v>151</v>
      </c>
      <c r="K85" s="179" t="s">
        <v>217</v>
      </c>
      <c r="L85" s="179" t="s">
        <v>218</v>
      </c>
      <c r="M85" s="186" t="s">
        <v>207</v>
      </c>
      <c r="N85" s="196" t="s">
        <v>210</v>
      </c>
      <c r="O85" s="197" t="s">
        <v>213</v>
      </c>
      <c r="P85" s="179" t="s">
        <v>206</v>
      </c>
      <c r="Q85" s="253">
        <v>0</v>
      </c>
      <c r="R85" s="198" t="s">
        <v>298</v>
      </c>
      <c r="S85" s="189" t="s">
        <v>208</v>
      </c>
      <c r="T85" s="190" t="s">
        <v>29</v>
      </c>
      <c r="U85" s="190" t="s">
        <v>29</v>
      </c>
      <c r="V85" s="191"/>
      <c r="W85" s="188" t="s">
        <v>29</v>
      </c>
      <c r="X85" s="135"/>
      <c r="Y85" s="135"/>
      <c r="Z85" s="135"/>
      <c r="AA85" s="135"/>
    </row>
    <row r="86" spans="2:27">
      <c r="B86" s="192" t="s">
        <v>433</v>
      </c>
      <c r="C86" s="185" t="s">
        <v>151</v>
      </c>
      <c r="D86" s="185" t="s">
        <v>151</v>
      </c>
      <c r="E86" s="185" t="s">
        <v>151</v>
      </c>
      <c r="F86" s="185" t="s">
        <v>151</v>
      </c>
      <c r="G86" s="185" t="s">
        <v>151</v>
      </c>
      <c r="H86" s="185" t="s">
        <v>151</v>
      </c>
      <c r="I86" s="185" t="s">
        <v>151</v>
      </c>
      <c r="J86" s="185" t="s">
        <v>151</v>
      </c>
      <c r="K86" s="179" t="s">
        <v>217</v>
      </c>
      <c r="L86" s="179" t="s">
        <v>218</v>
      </c>
      <c r="M86" s="186" t="s">
        <v>207</v>
      </c>
      <c r="N86" s="196" t="s">
        <v>210</v>
      </c>
      <c r="O86" s="197" t="s">
        <v>213</v>
      </c>
      <c r="P86" s="179" t="s">
        <v>206</v>
      </c>
      <c r="Q86" s="253">
        <v>1</v>
      </c>
      <c r="R86" s="198" t="s">
        <v>298</v>
      </c>
      <c r="S86" s="189" t="s">
        <v>208</v>
      </c>
      <c r="T86" s="190" t="s">
        <v>29</v>
      </c>
      <c r="U86" s="190" t="s">
        <v>29</v>
      </c>
      <c r="V86" s="191"/>
      <c r="W86" s="188" t="s">
        <v>29</v>
      </c>
      <c r="X86" s="135"/>
      <c r="Y86" s="135"/>
      <c r="Z86" s="135"/>
      <c r="AA86" s="135"/>
    </row>
    <row r="87" spans="2:27">
      <c r="B87" s="192" t="s">
        <v>434</v>
      </c>
      <c r="C87" s="185" t="s">
        <v>151</v>
      </c>
      <c r="D87" s="185" t="s">
        <v>151</v>
      </c>
      <c r="E87" s="185" t="s">
        <v>151</v>
      </c>
      <c r="F87" s="185" t="s">
        <v>151</v>
      </c>
      <c r="G87" s="185" t="s">
        <v>151</v>
      </c>
      <c r="H87" s="185" t="s">
        <v>151</v>
      </c>
      <c r="I87" s="185" t="s">
        <v>151</v>
      </c>
      <c r="J87" s="185" t="s">
        <v>151</v>
      </c>
      <c r="K87" s="179" t="s">
        <v>217</v>
      </c>
      <c r="L87" s="179" t="s">
        <v>218</v>
      </c>
      <c r="M87" s="186" t="s">
        <v>207</v>
      </c>
      <c r="N87" s="196" t="s">
        <v>210</v>
      </c>
      <c r="O87" s="197" t="s">
        <v>213</v>
      </c>
      <c r="P87" s="179" t="s">
        <v>206</v>
      </c>
      <c r="Q87" s="253">
        <v>10</v>
      </c>
      <c r="R87" s="198" t="s">
        <v>298</v>
      </c>
      <c r="S87" s="189" t="s">
        <v>208</v>
      </c>
      <c r="T87" s="190" t="s">
        <v>29</v>
      </c>
      <c r="U87" s="190" t="s">
        <v>29</v>
      </c>
      <c r="V87" s="191"/>
      <c r="W87" s="188" t="s">
        <v>29</v>
      </c>
      <c r="X87" s="135"/>
      <c r="Y87" s="135"/>
      <c r="Z87" s="135"/>
      <c r="AA87" s="135"/>
    </row>
    <row r="88" spans="2:27">
      <c r="B88" s="192" t="s">
        <v>435</v>
      </c>
      <c r="C88" s="185" t="s">
        <v>151</v>
      </c>
      <c r="D88" s="185" t="s">
        <v>151</v>
      </c>
      <c r="E88" s="185" t="s">
        <v>151</v>
      </c>
      <c r="F88" s="185" t="s">
        <v>151</v>
      </c>
      <c r="G88" s="185" t="s">
        <v>151</v>
      </c>
      <c r="H88" s="185" t="s">
        <v>151</v>
      </c>
      <c r="I88" s="185" t="s">
        <v>151</v>
      </c>
      <c r="J88" s="185" t="s">
        <v>151</v>
      </c>
      <c r="K88" s="179" t="s">
        <v>217</v>
      </c>
      <c r="L88" s="179" t="s">
        <v>218</v>
      </c>
      <c r="M88" s="186" t="s">
        <v>207</v>
      </c>
      <c r="N88" s="196" t="s">
        <v>210</v>
      </c>
      <c r="O88" s="197" t="s">
        <v>213</v>
      </c>
      <c r="P88" s="179" t="s">
        <v>206</v>
      </c>
      <c r="Q88" s="253">
        <v>11</v>
      </c>
      <c r="R88" s="198" t="s">
        <v>298</v>
      </c>
      <c r="S88" s="189" t="s">
        <v>208</v>
      </c>
      <c r="T88" s="190" t="s">
        <v>29</v>
      </c>
      <c r="U88" s="190" t="s">
        <v>29</v>
      </c>
      <c r="V88" s="191"/>
      <c r="W88" s="188" t="s">
        <v>29</v>
      </c>
      <c r="X88" s="135"/>
      <c r="Y88" s="135"/>
      <c r="Z88" s="135"/>
      <c r="AA88" s="135"/>
    </row>
    <row r="89" spans="2:27">
      <c r="B89" s="192" t="s">
        <v>435</v>
      </c>
      <c r="C89" s="185" t="s">
        <v>151</v>
      </c>
      <c r="D89" s="185" t="s">
        <v>151</v>
      </c>
      <c r="E89" s="185" t="s">
        <v>151</v>
      </c>
      <c r="F89" s="185" t="s">
        <v>151</v>
      </c>
      <c r="G89" s="185" t="s">
        <v>151</v>
      </c>
      <c r="H89" s="185" t="s">
        <v>151</v>
      </c>
      <c r="I89" s="185" t="s">
        <v>151</v>
      </c>
      <c r="J89" s="185" t="s">
        <v>151</v>
      </c>
      <c r="K89" s="179" t="s">
        <v>217</v>
      </c>
      <c r="L89" s="179" t="s">
        <v>218</v>
      </c>
      <c r="M89" s="186" t="s">
        <v>207</v>
      </c>
      <c r="N89" s="196" t="s">
        <v>210</v>
      </c>
      <c r="O89" s="197" t="s">
        <v>213</v>
      </c>
      <c r="P89" s="179" t="s">
        <v>206</v>
      </c>
      <c r="Q89" s="252" t="s">
        <v>357</v>
      </c>
      <c r="R89" s="198" t="s">
        <v>298</v>
      </c>
      <c r="S89" s="189" t="s">
        <v>208</v>
      </c>
      <c r="T89" s="190" t="s">
        <v>29</v>
      </c>
      <c r="U89" s="190" t="s">
        <v>29</v>
      </c>
      <c r="V89" s="191"/>
      <c r="W89" s="188" t="s">
        <v>29</v>
      </c>
      <c r="X89" s="135"/>
      <c r="Y89" s="135"/>
      <c r="Z89" s="135"/>
      <c r="AA89" s="135"/>
    </row>
    <row r="90" spans="2:27">
      <c r="B90" s="176" t="s">
        <v>436</v>
      </c>
      <c r="C90" s="185" t="s">
        <v>151</v>
      </c>
      <c r="D90" s="185" t="s">
        <v>151</v>
      </c>
      <c r="E90" s="185" t="s">
        <v>151</v>
      </c>
      <c r="F90" s="185" t="s">
        <v>151</v>
      </c>
      <c r="G90" s="185" t="s">
        <v>151</v>
      </c>
      <c r="H90" s="185" t="s">
        <v>151</v>
      </c>
      <c r="I90" s="185" t="s">
        <v>151</v>
      </c>
      <c r="J90" s="185" t="s">
        <v>151</v>
      </c>
      <c r="K90" s="179" t="s">
        <v>217</v>
      </c>
      <c r="L90" s="179" t="s">
        <v>218</v>
      </c>
      <c r="M90" s="186" t="s">
        <v>207</v>
      </c>
      <c r="N90" s="196" t="s">
        <v>210</v>
      </c>
      <c r="O90" s="195" t="s">
        <v>207</v>
      </c>
      <c r="P90" s="179" t="s">
        <v>206</v>
      </c>
      <c r="Q90" s="253">
        <v>0</v>
      </c>
      <c r="R90" s="198" t="s">
        <v>298</v>
      </c>
      <c r="S90" s="189" t="s">
        <v>208</v>
      </c>
      <c r="T90" s="190" t="s">
        <v>29</v>
      </c>
      <c r="U90" s="190" t="s">
        <v>29</v>
      </c>
      <c r="V90" s="191"/>
      <c r="W90" s="188" t="s">
        <v>29</v>
      </c>
      <c r="X90" s="135"/>
      <c r="Y90" s="135"/>
      <c r="Z90" s="135"/>
      <c r="AA90" s="135"/>
    </row>
    <row r="91" spans="2:27">
      <c r="B91" s="192" t="s">
        <v>437</v>
      </c>
      <c r="C91" s="185" t="s">
        <v>151</v>
      </c>
      <c r="D91" s="185" t="s">
        <v>151</v>
      </c>
      <c r="E91" s="185" t="s">
        <v>151</v>
      </c>
      <c r="F91" s="185" t="s">
        <v>151</v>
      </c>
      <c r="G91" s="185" t="s">
        <v>151</v>
      </c>
      <c r="H91" s="185" t="s">
        <v>151</v>
      </c>
      <c r="I91" s="185" t="s">
        <v>151</v>
      </c>
      <c r="J91" s="185" t="s">
        <v>151</v>
      </c>
      <c r="K91" s="179" t="s">
        <v>217</v>
      </c>
      <c r="L91" s="179" t="s">
        <v>218</v>
      </c>
      <c r="M91" s="186" t="s">
        <v>207</v>
      </c>
      <c r="N91" s="196" t="s">
        <v>210</v>
      </c>
      <c r="O91" s="195" t="s">
        <v>207</v>
      </c>
      <c r="P91" s="179" t="s">
        <v>206</v>
      </c>
      <c r="Q91" s="253">
        <v>1</v>
      </c>
      <c r="R91" s="198" t="s">
        <v>298</v>
      </c>
      <c r="S91" s="189" t="s">
        <v>208</v>
      </c>
      <c r="T91" s="190" t="s">
        <v>29</v>
      </c>
      <c r="U91" s="190" t="s">
        <v>29</v>
      </c>
      <c r="V91" s="191"/>
      <c r="W91" s="188" t="s">
        <v>29</v>
      </c>
      <c r="X91" s="135"/>
      <c r="Y91" s="135"/>
      <c r="Z91" s="135"/>
      <c r="AA91" s="135"/>
    </row>
    <row r="92" spans="2:27">
      <c r="B92" s="176" t="s">
        <v>438</v>
      </c>
      <c r="C92" s="185" t="s">
        <v>151</v>
      </c>
      <c r="D92" s="185" t="s">
        <v>151</v>
      </c>
      <c r="E92" s="185" t="s">
        <v>151</v>
      </c>
      <c r="F92" s="185" t="s">
        <v>151</v>
      </c>
      <c r="G92" s="185" t="s">
        <v>151</v>
      </c>
      <c r="H92" s="185" t="s">
        <v>151</v>
      </c>
      <c r="I92" s="185" t="s">
        <v>151</v>
      </c>
      <c r="J92" s="185" t="s">
        <v>151</v>
      </c>
      <c r="K92" s="179" t="s">
        <v>217</v>
      </c>
      <c r="L92" s="179" t="s">
        <v>218</v>
      </c>
      <c r="M92" s="186" t="s">
        <v>207</v>
      </c>
      <c r="N92" s="196" t="s">
        <v>210</v>
      </c>
      <c r="O92" s="195" t="s">
        <v>207</v>
      </c>
      <c r="P92" s="179" t="s">
        <v>206</v>
      </c>
      <c r="Q92" s="253">
        <v>10</v>
      </c>
      <c r="R92" s="198" t="s">
        <v>298</v>
      </c>
      <c r="S92" s="189" t="s">
        <v>208</v>
      </c>
      <c r="T92" s="190" t="s">
        <v>29</v>
      </c>
      <c r="U92" s="190" t="s">
        <v>29</v>
      </c>
      <c r="V92" s="191"/>
      <c r="W92" s="188" t="s">
        <v>29</v>
      </c>
      <c r="X92" s="135"/>
      <c r="Y92" s="135"/>
      <c r="Z92" s="135"/>
      <c r="AA92" s="135"/>
    </row>
    <row r="93" spans="2:27">
      <c r="B93" s="176" t="s">
        <v>439</v>
      </c>
      <c r="C93" s="185" t="s">
        <v>151</v>
      </c>
      <c r="D93" s="185" t="s">
        <v>151</v>
      </c>
      <c r="E93" s="185" t="s">
        <v>151</v>
      </c>
      <c r="F93" s="185" t="s">
        <v>151</v>
      </c>
      <c r="G93" s="185" t="s">
        <v>151</v>
      </c>
      <c r="H93" s="185" t="s">
        <v>151</v>
      </c>
      <c r="I93" s="185" t="s">
        <v>151</v>
      </c>
      <c r="J93" s="185" t="s">
        <v>151</v>
      </c>
      <c r="K93" s="179" t="s">
        <v>217</v>
      </c>
      <c r="L93" s="179" t="s">
        <v>218</v>
      </c>
      <c r="M93" s="186" t="s">
        <v>207</v>
      </c>
      <c r="N93" s="196" t="s">
        <v>210</v>
      </c>
      <c r="O93" s="195" t="s">
        <v>207</v>
      </c>
      <c r="P93" s="179" t="s">
        <v>206</v>
      </c>
      <c r="Q93" s="253">
        <v>11</v>
      </c>
      <c r="R93" s="198" t="s">
        <v>298</v>
      </c>
      <c r="S93" s="189" t="s">
        <v>208</v>
      </c>
      <c r="T93" s="190" t="s">
        <v>29</v>
      </c>
      <c r="U93" s="190" t="s">
        <v>29</v>
      </c>
      <c r="V93" s="191"/>
      <c r="W93" s="188" t="s">
        <v>29</v>
      </c>
      <c r="X93" s="135"/>
      <c r="Y93" s="135"/>
      <c r="Z93" s="135"/>
      <c r="AA93" s="135"/>
    </row>
    <row r="94" spans="2:27">
      <c r="B94" s="176" t="s">
        <v>439</v>
      </c>
      <c r="C94" s="185" t="s">
        <v>151</v>
      </c>
      <c r="D94" s="185" t="s">
        <v>151</v>
      </c>
      <c r="E94" s="185" t="s">
        <v>151</v>
      </c>
      <c r="F94" s="185" t="s">
        <v>151</v>
      </c>
      <c r="G94" s="185" t="s">
        <v>151</v>
      </c>
      <c r="H94" s="185" t="s">
        <v>151</v>
      </c>
      <c r="I94" s="185" t="s">
        <v>151</v>
      </c>
      <c r="J94" s="185" t="s">
        <v>151</v>
      </c>
      <c r="K94" s="179" t="s">
        <v>217</v>
      </c>
      <c r="L94" s="179" t="s">
        <v>218</v>
      </c>
      <c r="M94" s="186" t="s">
        <v>207</v>
      </c>
      <c r="N94" s="196" t="s">
        <v>210</v>
      </c>
      <c r="O94" s="195" t="s">
        <v>207</v>
      </c>
      <c r="P94" s="179" t="s">
        <v>206</v>
      </c>
      <c r="Q94" s="252" t="s">
        <v>357</v>
      </c>
      <c r="R94" s="198" t="s">
        <v>298</v>
      </c>
      <c r="S94" s="189" t="s">
        <v>208</v>
      </c>
      <c r="T94" s="190" t="s">
        <v>29</v>
      </c>
      <c r="U94" s="190" t="s">
        <v>29</v>
      </c>
      <c r="V94" s="191"/>
      <c r="W94" s="188" t="s">
        <v>29</v>
      </c>
      <c r="X94" s="135"/>
      <c r="Y94" s="135"/>
      <c r="Z94" s="135"/>
      <c r="AA94" s="135"/>
    </row>
    <row r="95" spans="2:27">
      <c r="B95" s="176" t="s">
        <v>440</v>
      </c>
      <c r="C95" s="185" t="s">
        <v>151</v>
      </c>
      <c r="D95" s="185" t="s">
        <v>151</v>
      </c>
      <c r="E95" s="185" t="s">
        <v>151</v>
      </c>
      <c r="F95" s="185" t="s">
        <v>151</v>
      </c>
      <c r="G95" s="185" t="s">
        <v>151</v>
      </c>
      <c r="H95" s="185" t="s">
        <v>151</v>
      </c>
      <c r="I95" s="185" t="s">
        <v>151</v>
      </c>
      <c r="J95" s="185" t="s">
        <v>151</v>
      </c>
      <c r="K95" s="179" t="s">
        <v>217</v>
      </c>
      <c r="L95" s="179" t="s">
        <v>218</v>
      </c>
      <c r="M95" s="186" t="s">
        <v>207</v>
      </c>
      <c r="N95" s="196" t="s">
        <v>217</v>
      </c>
      <c r="O95" s="179" t="s">
        <v>213</v>
      </c>
      <c r="P95" s="187" t="s">
        <v>213</v>
      </c>
      <c r="Q95" s="253">
        <v>0</v>
      </c>
      <c r="R95" s="198" t="s">
        <v>298</v>
      </c>
      <c r="S95" s="189" t="s">
        <v>208</v>
      </c>
      <c r="T95" s="190" t="s">
        <v>29</v>
      </c>
      <c r="U95" s="190" t="s">
        <v>29</v>
      </c>
      <c r="V95" s="191"/>
      <c r="W95" s="188" t="s">
        <v>29</v>
      </c>
      <c r="X95" s="135"/>
      <c r="Y95" s="135"/>
      <c r="Z95" s="135"/>
      <c r="AA95" s="135"/>
    </row>
    <row r="96" spans="2:27">
      <c r="B96" s="192" t="s">
        <v>441</v>
      </c>
      <c r="C96" s="185" t="s">
        <v>151</v>
      </c>
      <c r="D96" s="185" t="s">
        <v>151</v>
      </c>
      <c r="E96" s="185" t="s">
        <v>151</v>
      </c>
      <c r="F96" s="185" t="s">
        <v>151</v>
      </c>
      <c r="G96" s="185" t="s">
        <v>151</v>
      </c>
      <c r="H96" s="185" t="s">
        <v>151</v>
      </c>
      <c r="I96" s="185" t="s">
        <v>151</v>
      </c>
      <c r="J96" s="185" t="s">
        <v>151</v>
      </c>
      <c r="K96" s="179" t="s">
        <v>217</v>
      </c>
      <c r="L96" s="179" t="s">
        <v>218</v>
      </c>
      <c r="M96" s="186" t="s">
        <v>207</v>
      </c>
      <c r="N96" s="196" t="s">
        <v>217</v>
      </c>
      <c r="O96" s="179" t="s">
        <v>213</v>
      </c>
      <c r="P96" s="187" t="s">
        <v>213</v>
      </c>
      <c r="Q96" s="253">
        <v>1</v>
      </c>
      <c r="R96" s="198" t="s">
        <v>298</v>
      </c>
      <c r="S96" s="189" t="s">
        <v>208</v>
      </c>
      <c r="T96" s="190" t="s">
        <v>29</v>
      </c>
      <c r="U96" s="190" t="s">
        <v>29</v>
      </c>
      <c r="V96" s="191"/>
      <c r="W96" s="188" t="s">
        <v>29</v>
      </c>
      <c r="X96" s="135"/>
      <c r="Y96" s="135"/>
      <c r="Z96" s="135"/>
      <c r="AA96" s="135"/>
    </row>
    <row r="97" spans="2:27">
      <c r="B97" s="176" t="s">
        <v>442</v>
      </c>
      <c r="C97" s="185" t="s">
        <v>151</v>
      </c>
      <c r="D97" s="185" t="s">
        <v>151</v>
      </c>
      <c r="E97" s="185" t="s">
        <v>151</v>
      </c>
      <c r="F97" s="185" t="s">
        <v>151</v>
      </c>
      <c r="G97" s="185" t="s">
        <v>151</v>
      </c>
      <c r="H97" s="185" t="s">
        <v>151</v>
      </c>
      <c r="I97" s="185" t="s">
        <v>151</v>
      </c>
      <c r="J97" s="185" t="s">
        <v>151</v>
      </c>
      <c r="K97" s="179" t="s">
        <v>217</v>
      </c>
      <c r="L97" s="179" t="s">
        <v>218</v>
      </c>
      <c r="M97" s="186" t="s">
        <v>207</v>
      </c>
      <c r="N97" s="196" t="s">
        <v>217</v>
      </c>
      <c r="O97" s="179" t="s">
        <v>213</v>
      </c>
      <c r="P97" s="187" t="s">
        <v>213</v>
      </c>
      <c r="Q97" s="253">
        <v>10</v>
      </c>
      <c r="R97" s="198" t="s">
        <v>298</v>
      </c>
      <c r="S97" s="189" t="s">
        <v>208</v>
      </c>
      <c r="T97" s="190" t="s">
        <v>29</v>
      </c>
      <c r="U97" s="190" t="s">
        <v>29</v>
      </c>
      <c r="V97" s="191"/>
      <c r="W97" s="188" t="s">
        <v>29</v>
      </c>
      <c r="X97" s="135"/>
      <c r="Y97" s="135"/>
      <c r="Z97" s="135"/>
      <c r="AA97" s="135"/>
    </row>
    <row r="98" spans="2:27">
      <c r="B98" s="176" t="s">
        <v>443</v>
      </c>
      <c r="C98" s="185" t="s">
        <v>151</v>
      </c>
      <c r="D98" s="185" t="s">
        <v>151</v>
      </c>
      <c r="E98" s="185" t="s">
        <v>151</v>
      </c>
      <c r="F98" s="185" t="s">
        <v>151</v>
      </c>
      <c r="G98" s="185" t="s">
        <v>151</v>
      </c>
      <c r="H98" s="185" t="s">
        <v>151</v>
      </c>
      <c r="I98" s="185" t="s">
        <v>151</v>
      </c>
      <c r="J98" s="185" t="s">
        <v>151</v>
      </c>
      <c r="K98" s="179" t="s">
        <v>217</v>
      </c>
      <c r="L98" s="179" t="s">
        <v>218</v>
      </c>
      <c r="M98" s="186" t="s">
        <v>207</v>
      </c>
      <c r="N98" s="196" t="s">
        <v>217</v>
      </c>
      <c r="O98" s="179" t="s">
        <v>213</v>
      </c>
      <c r="P98" s="187" t="s">
        <v>213</v>
      </c>
      <c r="Q98" s="253">
        <v>11</v>
      </c>
      <c r="R98" s="198" t="s">
        <v>298</v>
      </c>
      <c r="S98" s="189" t="s">
        <v>208</v>
      </c>
      <c r="T98" s="190" t="s">
        <v>29</v>
      </c>
      <c r="U98" s="190" t="s">
        <v>29</v>
      </c>
      <c r="V98" s="191"/>
      <c r="W98" s="188" t="s">
        <v>29</v>
      </c>
      <c r="X98" s="135"/>
      <c r="Y98" s="135"/>
      <c r="Z98" s="135"/>
      <c r="AA98" s="135"/>
    </row>
    <row r="99" spans="2:27">
      <c r="B99" s="176" t="s">
        <v>444</v>
      </c>
      <c r="C99" s="185" t="s">
        <v>151</v>
      </c>
      <c r="D99" s="185" t="s">
        <v>151</v>
      </c>
      <c r="E99" s="185" t="s">
        <v>151</v>
      </c>
      <c r="F99" s="185" t="s">
        <v>151</v>
      </c>
      <c r="G99" s="185" t="s">
        <v>151</v>
      </c>
      <c r="H99" s="185" t="s">
        <v>151</v>
      </c>
      <c r="I99" s="185" t="s">
        <v>151</v>
      </c>
      <c r="J99" s="185" t="s">
        <v>151</v>
      </c>
      <c r="K99" s="179" t="s">
        <v>217</v>
      </c>
      <c r="L99" s="179" t="s">
        <v>218</v>
      </c>
      <c r="M99" s="186" t="s">
        <v>207</v>
      </c>
      <c r="N99" s="196" t="s">
        <v>217</v>
      </c>
      <c r="O99" s="179" t="s">
        <v>213</v>
      </c>
      <c r="P99" s="187" t="s">
        <v>213</v>
      </c>
      <c r="Q99" s="252" t="s">
        <v>357</v>
      </c>
      <c r="R99" s="198" t="s">
        <v>298</v>
      </c>
      <c r="S99" s="189" t="s">
        <v>208</v>
      </c>
      <c r="T99" s="190" t="s">
        <v>29</v>
      </c>
      <c r="U99" s="190" t="s">
        <v>29</v>
      </c>
      <c r="V99" s="191"/>
      <c r="W99" s="188" t="s">
        <v>29</v>
      </c>
      <c r="X99" s="135"/>
      <c r="Y99" s="135"/>
      <c r="Z99" s="135"/>
      <c r="AA99" s="135"/>
    </row>
    <row r="100" spans="2:27">
      <c r="B100" s="176" t="s">
        <v>445</v>
      </c>
      <c r="C100" s="185" t="s">
        <v>151</v>
      </c>
      <c r="D100" s="185" t="s">
        <v>151</v>
      </c>
      <c r="E100" s="185" t="s">
        <v>151</v>
      </c>
      <c r="F100" s="185" t="s">
        <v>151</v>
      </c>
      <c r="G100" s="185" t="s">
        <v>151</v>
      </c>
      <c r="H100" s="185" t="s">
        <v>151</v>
      </c>
      <c r="I100" s="185" t="s">
        <v>151</v>
      </c>
      <c r="J100" s="185" t="s">
        <v>151</v>
      </c>
      <c r="K100" s="179" t="s">
        <v>217</v>
      </c>
      <c r="L100" s="179" t="s">
        <v>218</v>
      </c>
      <c r="M100" s="186" t="s">
        <v>207</v>
      </c>
      <c r="N100" s="196" t="s">
        <v>217</v>
      </c>
      <c r="O100" s="179" t="s">
        <v>213</v>
      </c>
      <c r="P100" s="196" t="s">
        <v>207</v>
      </c>
      <c r="Q100" s="253" t="s">
        <v>344</v>
      </c>
      <c r="R100" s="198" t="s">
        <v>298</v>
      </c>
      <c r="S100" s="189" t="s">
        <v>208</v>
      </c>
      <c r="T100" s="190" t="s">
        <v>29</v>
      </c>
      <c r="U100" s="190" t="s">
        <v>29</v>
      </c>
      <c r="V100" s="191"/>
      <c r="W100" s="188" t="s">
        <v>29</v>
      </c>
      <c r="X100" s="135"/>
      <c r="Y100" s="135"/>
      <c r="Z100" s="135"/>
      <c r="AA100" s="135"/>
    </row>
    <row r="101" spans="2:27">
      <c r="B101" s="176" t="s">
        <v>446</v>
      </c>
      <c r="C101" s="185" t="s">
        <v>151</v>
      </c>
      <c r="D101" s="185" t="s">
        <v>151</v>
      </c>
      <c r="E101" s="185" t="s">
        <v>151</v>
      </c>
      <c r="F101" s="185" t="s">
        <v>151</v>
      </c>
      <c r="G101" s="185" t="s">
        <v>151</v>
      </c>
      <c r="H101" s="185" t="s">
        <v>151</v>
      </c>
      <c r="I101" s="185" t="s">
        <v>151</v>
      </c>
      <c r="J101" s="185" t="s">
        <v>151</v>
      </c>
      <c r="K101" s="179" t="s">
        <v>217</v>
      </c>
      <c r="L101" s="179" t="s">
        <v>218</v>
      </c>
      <c r="M101" s="186" t="s">
        <v>207</v>
      </c>
      <c r="N101" s="196" t="s">
        <v>217</v>
      </c>
      <c r="O101" s="179" t="s">
        <v>207</v>
      </c>
      <c r="P101" s="187" t="s">
        <v>213</v>
      </c>
      <c r="Q101" s="253">
        <v>0</v>
      </c>
      <c r="R101" s="198" t="s">
        <v>298</v>
      </c>
      <c r="S101" s="189" t="s">
        <v>208</v>
      </c>
      <c r="T101" s="190" t="s">
        <v>29</v>
      </c>
      <c r="U101" s="190" t="s">
        <v>29</v>
      </c>
      <c r="V101" s="191"/>
      <c r="W101" s="188" t="s">
        <v>29</v>
      </c>
      <c r="X101" s="135"/>
      <c r="Y101" s="135"/>
      <c r="Z101" s="135"/>
      <c r="AA101" s="135"/>
    </row>
    <row r="102" spans="2:27">
      <c r="B102" s="192" t="s">
        <v>447</v>
      </c>
      <c r="C102" s="185" t="s">
        <v>151</v>
      </c>
      <c r="D102" s="185" t="s">
        <v>151</v>
      </c>
      <c r="E102" s="185" t="s">
        <v>151</v>
      </c>
      <c r="F102" s="185" t="s">
        <v>151</v>
      </c>
      <c r="G102" s="185" t="s">
        <v>151</v>
      </c>
      <c r="H102" s="185" t="s">
        <v>151</v>
      </c>
      <c r="I102" s="185" t="s">
        <v>151</v>
      </c>
      <c r="J102" s="185" t="s">
        <v>151</v>
      </c>
      <c r="K102" s="179" t="s">
        <v>217</v>
      </c>
      <c r="L102" s="179" t="s">
        <v>218</v>
      </c>
      <c r="M102" s="186" t="s">
        <v>207</v>
      </c>
      <c r="N102" s="196" t="s">
        <v>217</v>
      </c>
      <c r="O102" s="179" t="s">
        <v>207</v>
      </c>
      <c r="P102" s="187" t="s">
        <v>218</v>
      </c>
      <c r="Q102" s="253">
        <v>1</v>
      </c>
      <c r="R102" s="198" t="s">
        <v>298</v>
      </c>
      <c r="S102" s="189" t="s">
        <v>208</v>
      </c>
      <c r="T102" s="190" t="s">
        <v>29</v>
      </c>
      <c r="U102" s="190" t="s">
        <v>29</v>
      </c>
      <c r="V102" s="191"/>
      <c r="W102" s="188" t="s">
        <v>29</v>
      </c>
      <c r="X102" s="135"/>
      <c r="Y102" s="135"/>
      <c r="Z102" s="135"/>
      <c r="AA102" s="135"/>
    </row>
    <row r="103" spans="2:27">
      <c r="B103" s="176" t="s">
        <v>448</v>
      </c>
      <c r="C103" s="185" t="s">
        <v>151</v>
      </c>
      <c r="D103" s="185" t="s">
        <v>151</v>
      </c>
      <c r="E103" s="185" t="s">
        <v>151</v>
      </c>
      <c r="F103" s="185" t="s">
        <v>151</v>
      </c>
      <c r="G103" s="185" t="s">
        <v>151</v>
      </c>
      <c r="H103" s="185" t="s">
        <v>151</v>
      </c>
      <c r="I103" s="185" t="s">
        <v>151</v>
      </c>
      <c r="J103" s="185" t="s">
        <v>151</v>
      </c>
      <c r="K103" s="179" t="s">
        <v>217</v>
      </c>
      <c r="L103" s="179" t="s">
        <v>218</v>
      </c>
      <c r="M103" s="186" t="s">
        <v>207</v>
      </c>
      <c r="N103" s="196" t="s">
        <v>217</v>
      </c>
      <c r="O103" s="179" t="s">
        <v>207</v>
      </c>
      <c r="P103" s="187" t="s">
        <v>218</v>
      </c>
      <c r="Q103" s="253">
        <v>10</v>
      </c>
      <c r="R103" s="198" t="s">
        <v>298</v>
      </c>
      <c r="S103" s="189" t="s">
        <v>208</v>
      </c>
      <c r="T103" s="190" t="s">
        <v>29</v>
      </c>
      <c r="U103" s="190" t="s">
        <v>29</v>
      </c>
      <c r="V103" s="191"/>
      <c r="W103" s="188" t="s">
        <v>29</v>
      </c>
      <c r="X103" s="135"/>
      <c r="Y103" s="135"/>
      <c r="Z103" s="135"/>
      <c r="AA103" s="135"/>
    </row>
    <row r="104" spans="2:27">
      <c r="B104" s="176" t="s">
        <v>449</v>
      </c>
      <c r="C104" s="185" t="s">
        <v>151</v>
      </c>
      <c r="D104" s="185" t="s">
        <v>151</v>
      </c>
      <c r="E104" s="185" t="s">
        <v>151</v>
      </c>
      <c r="F104" s="185" t="s">
        <v>151</v>
      </c>
      <c r="G104" s="185" t="s">
        <v>151</v>
      </c>
      <c r="H104" s="185" t="s">
        <v>151</v>
      </c>
      <c r="I104" s="185" t="s">
        <v>151</v>
      </c>
      <c r="J104" s="185" t="s">
        <v>151</v>
      </c>
      <c r="K104" s="179" t="s">
        <v>217</v>
      </c>
      <c r="L104" s="179" t="s">
        <v>218</v>
      </c>
      <c r="M104" s="186" t="s">
        <v>207</v>
      </c>
      <c r="N104" s="196" t="s">
        <v>217</v>
      </c>
      <c r="O104" s="179" t="s">
        <v>207</v>
      </c>
      <c r="P104" s="187" t="s">
        <v>218</v>
      </c>
      <c r="Q104" s="253">
        <v>11</v>
      </c>
      <c r="R104" s="198" t="s">
        <v>298</v>
      </c>
      <c r="S104" s="189" t="s">
        <v>208</v>
      </c>
      <c r="T104" s="190" t="s">
        <v>29</v>
      </c>
      <c r="U104" s="190" t="s">
        <v>29</v>
      </c>
      <c r="V104" s="191"/>
      <c r="W104" s="188" t="s">
        <v>29</v>
      </c>
      <c r="X104" s="135"/>
      <c r="Y104" s="135"/>
      <c r="Z104" s="135"/>
      <c r="AA104" s="135"/>
    </row>
    <row r="105" spans="2:27">
      <c r="B105" s="176" t="s">
        <v>450</v>
      </c>
      <c r="C105" s="185" t="s">
        <v>151</v>
      </c>
      <c r="D105" s="185" t="s">
        <v>151</v>
      </c>
      <c r="E105" s="185" t="s">
        <v>151</v>
      </c>
      <c r="F105" s="185" t="s">
        <v>151</v>
      </c>
      <c r="G105" s="185" t="s">
        <v>151</v>
      </c>
      <c r="H105" s="185" t="s">
        <v>151</v>
      </c>
      <c r="I105" s="185" t="s">
        <v>151</v>
      </c>
      <c r="J105" s="185" t="s">
        <v>151</v>
      </c>
      <c r="K105" s="179" t="s">
        <v>217</v>
      </c>
      <c r="L105" s="179" t="s">
        <v>218</v>
      </c>
      <c r="M105" s="186" t="s">
        <v>207</v>
      </c>
      <c r="N105" s="196" t="s">
        <v>217</v>
      </c>
      <c r="O105" s="179" t="s">
        <v>207</v>
      </c>
      <c r="P105" s="187" t="s">
        <v>218</v>
      </c>
      <c r="Q105" s="252" t="s">
        <v>357</v>
      </c>
      <c r="R105" s="198" t="s">
        <v>298</v>
      </c>
      <c r="S105" s="189" t="s">
        <v>208</v>
      </c>
      <c r="T105" s="190" t="s">
        <v>29</v>
      </c>
      <c r="U105" s="190" t="s">
        <v>29</v>
      </c>
      <c r="V105" s="191"/>
      <c r="W105" s="188" t="s">
        <v>29</v>
      </c>
      <c r="X105" s="135"/>
      <c r="Y105" s="135"/>
      <c r="Z105" s="135"/>
      <c r="AA105" s="135"/>
    </row>
    <row r="106" spans="2:27">
      <c r="B106" s="176" t="s">
        <v>451</v>
      </c>
      <c r="C106" s="185" t="s">
        <v>151</v>
      </c>
      <c r="D106" s="185" t="s">
        <v>151</v>
      </c>
      <c r="E106" s="185" t="s">
        <v>151</v>
      </c>
      <c r="F106" s="185" t="s">
        <v>151</v>
      </c>
      <c r="G106" s="185" t="s">
        <v>151</v>
      </c>
      <c r="H106" s="185" t="s">
        <v>151</v>
      </c>
      <c r="I106" s="185" t="s">
        <v>151</v>
      </c>
      <c r="J106" s="185" t="s">
        <v>151</v>
      </c>
      <c r="K106" s="179" t="s">
        <v>217</v>
      </c>
      <c r="L106" s="179" t="s">
        <v>218</v>
      </c>
      <c r="M106" s="186" t="s">
        <v>207</v>
      </c>
      <c r="N106" s="196" t="s">
        <v>217</v>
      </c>
      <c r="O106" s="179" t="s">
        <v>207</v>
      </c>
      <c r="P106" s="196" t="s">
        <v>207</v>
      </c>
      <c r="Q106" s="188" t="s">
        <v>344</v>
      </c>
      <c r="R106" s="198" t="s">
        <v>298</v>
      </c>
      <c r="S106" s="189" t="s">
        <v>208</v>
      </c>
      <c r="T106" s="190" t="s">
        <v>29</v>
      </c>
      <c r="U106" s="190" t="s">
        <v>29</v>
      </c>
      <c r="V106" s="191"/>
      <c r="W106" s="188" t="s">
        <v>29</v>
      </c>
      <c r="X106" s="135"/>
      <c r="Y106" s="135"/>
      <c r="Z106" s="135"/>
      <c r="AA106" s="135"/>
    </row>
    <row r="107" spans="2:27">
      <c r="B107" s="176" t="s">
        <v>483</v>
      </c>
      <c r="C107" s="177" t="s">
        <v>151</v>
      </c>
      <c r="D107" s="177" t="s">
        <v>151</v>
      </c>
      <c r="E107" s="177" t="s">
        <v>151</v>
      </c>
      <c r="F107" s="177" t="s">
        <v>151</v>
      </c>
      <c r="G107" s="177" t="s">
        <v>151</v>
      </c>
      <c r="H107" s="177" t="s">
        <v>151</v>
      </c>
      <c r="I107" s="177" t="s">
        <v>151</v>
      </c>
      <c r="J107" s="177" t="s">
        <v>151</v>
      </c>
      <c r="K107" s="223" t="s">
        <v>217</v>
      </c>
      <c r="L107" s="223" t="s">
        <v>244</v>
      </c>
      <c r="M107" s="178" t="s">
        <v>213</v>
      </c>
      <c r="N107" s="179" t="s">
        <v>220</v>
      </c>
      <c r="O107" s="179" t="s">
        <v>206</v>
      </c>
      <c r="P107" s="179" t="s">
        <v>206</v>
      </c>
      <c r="Q107" s="252" t="s">
        <v>344</v>
      </c>
      <c r="R107" s="251" t="s">
        <v>214</v>
      </c>
      <c r="S107" s="189" t="s">
        <v>208</v>
      </c>
      <c r="T107" s="190" t="s">
        <v>29</v>
      </c>
      <c r="U107" s="182" t="s">
        <v>29</v>
      </c>
      <c r="V107" s="183"/>
      <c r="W107" s="188" t="s">
        <v>29</v>
      </c>
    </row>
    <row r="108" spans="2:27">
      <c r="B108" s="176" t="s">
        <v>484</v>
      </c>
      <c r="C108" s="185" t="s">
        <v>151</v>
      </c>
      <c r="D108" s="185" t="s">
        <v>151</v>
      </c>
      <c r="E108" s="185" t="s">
        <v>151</v>
      </c>
      <c r="F108" s="185" t="s">
        <v>151</v>
      </c>
      <c r="G108" s="185" t="s">
        <v>151</v>
      </c>
      <c r="H108" s="185" t="s">
        <v>151</v>
      </c>
      <c r="I108" s="185" t="s">
        <v>151</v>
      </c>
      <c r="J108" s="185" t="s">
        <v>151</v>
      </c>
      <c r="K108" s="179" t="s">
        <v>217</v>
      </c>
      <c r="L108" s="179" t="s">
        <v>244</v>
      </c>
      <c r="M108" s="186" t="s">
        <v>207</v>
      </c>
      <c r="N108" s="187" t="s">
        <v>240</v>
      </c>
      <c r="O108" s="197" t="s">
        <v>213</v>
      </c>
      <c r="P108" s="179" t="s">
        <v>206</v>
      </c>
      <c r="Q108" s="253">
        <v>0</v>
      </c>
      <c r="R108" s="198" t="s">
        <v>298</v>
      </c>
      <c r="S108" s="189" t="s">
        <v>208</v>
      </c>
      <c r="T108" s="190" t="s">
        <v>29</v>
      </c>
      <c r="U108" s="190" t="s">
        <v>29</v>
      </c>
      <c r="V108" s="191"/>
      <c r="W108" s="188" t="s">
        <v>29</v>
      </c>
    </row>
    <row r="109" spans="2:27">
      <c r="B109" s="192" t="s">
        <v>485</v>
      </c>
      <c r="C109" s="185" t="s">
        <v>151</v>
      </c>
      <c r="D109" s="185" t="s">
        <v>151</v>
      </c>
      <c r="E109" s="185" t="s">
        <v>151</v>
      </c>
      <c r="F109" s="185" t="s">
        <v>151</v>
      </c>
      <c r="G109" s="185" t="s">
        <v>151</v>
      </c>
      <c r="H109" s="185" t="s">
        <v>151</v>
      </c>
      <c r="I109" s="185" t="s">
        <v>151</v>
      </c>
      <c r="J109" s="185" t="s">
        <v>151</v>
      </c>
      <c r="K109" s="179" t="s">
        <v>217</v>
      </c>
      <c r="L109" s="179" t="s">
        <v>244</v>
      </c>
      <c r="M109" s="186" t="s">
        <v>207</v>
      </c>
      <c r="N109" s="187" t="s">
        <v>240</v>
      </c>
      <c r="O109" s="197" t="s">
        <v>213</v>
      </c>
      <c r="P109" s="179" t="s">
        <v>206</v>
      </c>
      <c r="Q109" s="253">
        <v>1</v>
      </c>
      <c r="R109" s="198" t="s">
        <v>219</v>
      </c>
      <c r="S109" s="189" t="s">
        <v>208</v>
      </c>
      <c r="T109" s="190" t="s">
        <v>339</v>
      </c>
      <c r="U109" s="190" t="s">
        <v>338</v>
      </c>
      <c r="V109" s="191"/>
      <c r="W109" s="188" t="s">
        <v>340</v>
      </c>
    </row>
    <row r="110" spans="2:27">
      <c r="B110" s="176" t="s">
        <v>486</v>
      </c>
      <c r="C110" s="185" t="s">
        <v>151</v>
      </c>
      <c r="D110" s="185" t="s">
        <v>151</v>
      </c>
      <c r="E110" s="185" t="s">
        <v>151</v>
      </c>
      <c r="F110" s="185" t="s">
        <v>151</v>
      </c>
      <c r="G110" s="185" t="s">
        <v>151</v>
      </c>
      <c r="H110" s="185" t="s">
        <v>151</v>
      </c>
      <c r="I110" s="185" t="s">
        <v>151</v>
      </c>
      <c r="J110" s="185" t="s">
        <v>151</v>
      </c>
      <c r="K110" s="223" t="s">
        <v>217</v>
      </c>
      <c r="L110" s="223" t="s">
        <v>244</v>
      </c>
      <c r="M110" s="186" t="s">
        <v>207</v>
      </c>
      <c r="N110" s="187" t="s">
        <v>240</v>
      </c>
      <c r="O110" s="195" t="s">
        <v>207</v>
      </c>
      <c r="P110" s="179" t="s">
        <v>206</v>
      </c>
      <c r="Q110" s="253">
        <v>0</v>
      </c>
      <c r="R110" s="251" t="s">
        <v>214</v>
      </c>
      <c r="S110" s="189" t="s">
        <v>208</v>
      </c>
      <c r="T110" s="190" t="s">
        <v>29</v>
      </c>
      <c r="U110" s="190" t="s">
        <v>29</v>
      </c>
      <c r="V110" s="191"/>
      <c r="W110" s="188" t="s">
        <v>29</v>
      </c>
    </row>
    <row r="111" spans="2:27">
      <c r="B111" s="192" t="s">
        <v>487</v>
      </c>
      <c r="C111" s="185" t="s">
        <v>151</v>
      </c>
      <c r="D111" s="185" t="s">
        <v>151</v>
      </c>
      <c r="E111" s="185" t="s">
        <v>151</v>
      </c>
      <c r="F111" s="185" t="s">
        <v>151</v>
      </c>
      <c r="G111" s="185" t="s">
        <v>151</v>
      </c>
      <c r="H111" s="185" t="s">
        <v>151</v>
      </c>
      <c r="I111" s="185" t="s">
        <v>151</v>
      </c>
      <c r="J111" s="185" t="s">
        <v>151</v>
      </c>
      <c r="K111" s="223" t="s">
        <v>217</v>
      </c>
      <c r="L111" s="223" t="s">
        <v>244</v>
      </c>
      <c r="M111" s="186" t="s">
        <v>207</v>
      </c>
      <c r="N111" s="187" t="s">
        <v>240</v>
      </c>
      <c r="O111" s="195" t="s">
        <v>207</v>
      </c>
      <c r="P111" s="179" t="s">
        <v>206</v>
      </c>
      <c r="Q111" s="253">
        <v>1</v>
      </c>
      <c r="R111" s="224" t="s">
        <v>219</v>
      </c>
      <c r="S111" s="189" t="s">
        <v>208</v>
      </c>
      <c r="T111" s="190" t="s">
        <v>339</v>
      </c>
      <c r="U111" s="190" t="s">
        <v>338</v>
      </c>
      <c r="V111" s="191"/>
      <c r="W111" s="188" t="s">
        <v>340</v>
      </c>
    </row>
    <row r="112" spans="2:27">
      <c r="B112" s="176" t="s">
        <v>488</v>
      </c>
      <c r="C112" s="185" t="s">
        <v>151</v>
      </c>
      <c r="D112" s="185" t="s">
        <v>151</v>
      </c>
      <c r="E112" s="185" t="s">
        <v>151</v>
      </c>
      <c r="F112" s="185" t="s">
        <v>151</v>
      </c>
      <c r="G112" s="185" t="s">
        <v>151</v>
      </c>
      <c r="H112" s="185" t="s">
        <v>151</v>
      </c>
      <c r="I112" s="185" t="s">
        <v>151</v>
      </c>
      <c r="J112" s="185" t="s">
        <v>151</v>
      </c>
      <c r="K112" s="179" t="s">
        <v>217</v>
      </c>
      <c r="L112" s="179" t="s">
        <v>244</v>
      </c>
      <c r="M112" s="186" t="s">
        <v>207</v>
      </c>
      <c r="N112" s="187" t="s">
        <v>240</v>
      </c>
      <c r="O112" s="179" t="s">
        <v>206</v>
      </c>
      <c r="P112" s="179" t="s">
        <v>206</v>
      </c>
      <c r="Q112" s="253">
        <v>10</v>
      </c>
      <c r="R112" s="198" t="s">
        <v>297</v>
      </c>
      <c r="S112" s="189" t="s">
        <v>212</v>
      </c>
      <c r="T112" s="190" t="s">
        <v>339</v>
      </c>
      <c r="U112" s="190" t="s">
        <v>338</v>
      </c>
      <c r="V112" s="191"/>
      <c r="W112" s="188" t="s">
        <v>340</v>
      </c>
    </row>
    <row r="113" spans="2:23">
      <c r="B113" s="176" t="s">
        <v>489</v>
      </c>
      <c r="C113" s="177" t="s">
        <v>151</v>
      </c>
      <c r="D113" s="177" t="s">
        <v>151</v>
      </c>
      <c r="E113" s="177" t="s">
        <v>151</v>
      </c>
      <c r="F113" s="177" t="s">
        <v>151</v>
      </c>
      <c r="G113" s="177" t="s">
        <v>151</v>
      </c>
      <c r="H113" s="177" t="s">
        <v>151</v>
      </c>
      <c r="I113" s="177" t="s">
        <v>151</v>
      </c>
      <c r="J113" s="177" t="s">
        <v>151</v>
      </c>
      <c r="K113" s="223" t="s">
        <v>217</v>
      </c>
      <c r="L113" s="223" t="s">
        <v>244</v>
      </c>
      <c r="M113" s="194" t="s">
        <v>207</v>
      </c>
      <c r="N113" s="195" t="s">
        <v>240</v>
      </c>
      <c r="O113" s="179" t="s">
        <v>206</v>
      </c>
      <c r="P113" s="179" t="s">
        <v>206</v>
      </c>
      <c r="Q113" s="252">
        <v>11</v>
      </c>
      <c r="R113" s="224" t="s">
        <v>219</v>
      </c>
      <c r="S113" s="189" t="s">
        <v>208</v>
      </c>
      <c r="T113" s="190" t="s">
        <v>339</v>
      </c>
      <c r="U113" s="190" t="s">
        <v>338</v>
      </c>
      <c r="V113" s="191"/>
      <c r="W113" s="188" t="s">
        <v>340</v>
      </c>
    </row>
    <row r="114" spans="2:23">
      <c r="B114" s="176" t="s">
        <v>489</v>
      </c>
      <c r="C114" s="177" t="s">
        <v>151</v>
      </c>
      <c r="D114" s="177" t="s">
        <v>151</v>
      </c>
      <c r="E114" s="177" t="s">
        <v>151</v>
      </c>
      <c r="F114" s="177" t="s">
        <v>151</v>
      </c>
      <c r="G114" s="177" t="s">
        <v>151</v>
      </c>
      <c r="H114" s="177" t="s">
        <v>151</v>
      </c>
      <c r="I114" s="177" t="s">
        <v>151</v>
      </c>
      <c r="J114" s="177" t="s">
        <v>151</v>
      </c>
      <c r="K114" s="223" t="s">
        <v>217</v>
      </c>
      <c r="L114" s="223" t="s">
        <v>244</v>
      </c>
      <c r="M114" s="194" t="s">
        <v>207</v>
      </c>
      <c r="N114" s="195" t="s">
        <v>240</v>
      </c>
      <c r="O114" s="179" t="s">
        <v>206</v>
      </c>
      <c r="P114" s="179" t="s">
        <v>206</v>
      </c>
      <c r="Q114" s="252" t="s">
        <v>357</v>
      </c>
      <c r="R114" s="251" t="s">
        <v>214</v>
      </c>
      <c r="S114" s="189" t="s">
        <v>208</v>
      </c>
      <c r="T114" s="190" t="s">
        <v>29</v>
      </c>
      <c r="U114" s="182" t="s">
        <v>29</v>
      </c>
      <c r="V114" s="183"/>
      <c r="W114" s="188" t="s">
        <v>29</v>
      </c>
    </row>
    <row r="115" spans="2:23">
      <c r="B115" s="192" t="s">
        <v>490</v>
      </c>
      <c r="C115" s="185" t="s">
        <v>151</v>
      </c>
      <c r="D115" s="185" t="s">
        <v>151</v>
      </c>
      <c r="E115" s="185" t="s">
        <v>151</v>
      </c>
      <c r="F115" s="185" t="s">
        <v>151</v>
      </c>
      <c r="G115" s="185" t="s">
        <v>151</v>
      </c>
      <c r="H115" s="185" t="s">
        <v>151</v>
      </c>
      <c r="I115" s="185" t="s">
        <v>151</v>
      </c>
      <c r="J115" s="185" t="s">
        <v>151</v>
      </c>
      <c r="K115" s="179" t="s">
        <v>217</v>
      </c>
      <c r="L115" s="179" t="s">
        <v>244</v>
      </c>
      <c r="M115" s="186" t="s">
        <v>207</v>
      </c>
      <c r="N115" s="196" t="s">
        <v>210</v>
      </c>
      <c r="O115" s="197" t="s">
        <v>213</v>
      </c>
      <c r="P115" s="179" t="s">
        <v>206</v>
      </c>
      <c r="Q115" s="253">
        <v>0</v>
      </c>
      <c r="R115" s="198" t="s">
        <v>214</v>
      </c>
      <c r="S115" s="189" t="s">
        <v>208</v>
      </c>
      <c r="T115" s="190" t="s">
        <v>29</v>
      </c>
      <c r="U115" s="190" t="s">
        <v>121</v>
      </c>
      <c r="V115" s="191"/>
      <c r="W115" s="188" t="s">
        <v>29</v>
      </c>
    </row>
    <row r="116" spans="2:23">
      <c r="B116" s="192" t="s">
        <v>491</v>
      </c>
      <c r="C116" s="185" t="s">
        <v>151</v>
      </c>
      <c r="D116" s="185" t="s">
        <v>151</v>
      </c>
      <c r="E116" s="185" t="s">
        <v>151</v>
      </c>
      <c r="F116" s="185" t="s">
        <v>151</v>
      </c>
      <c r="G116" s="185" t="s">
        <v>151</v>
      </c>
      <c r="H116" s="185" t="s">
        <v>151</v>
      </c>
      <c r="I116" s="185" t="s">
        <v>151</v>
      </c>
      <c r="J116" s="185" t="s">
        <v>151</v>
      </c>
      <c r="K116" s="179" t="s">
        <v>217</v>
      </c>
      <c r="L116" s="179" t="s">
        <v>244</v>
      </c>
      <c r="M116" s="186" t="s">
        <v>207</v>
      </c>
      <c r="N116" s="196" t="s">
        <v>210</v>
      </c>
      <c r="O116" s="197" t="s">
        <v>213</v>
      </c>
      <c r="P116" s="179" t="s">
        <v>206</v>
      </c>
      <c r="Q116" s="253">
        <v>1</v>
      </c>
      <c r="R116" s="198" t="s">
        <v>215</v>
      </c>
      <c r="S116" s="189" t="s">
        <v>208</v>
      </c>
      <c r="T116" s="190" t="s">
        <v>339</v>
      </c>
      <c r="U116" s="190" t="s">
        <v>338</v>
      </c>
      <c r="V116" s="191"/>
      <c r="W116" s="188" t="s">
        <v>340</v>
      </c>
    </row>
    <row r="117" spans="2:23">
      <c r="B117" s="192" t="s">
        <v>492</v>
      </c>
      <c r="C117" s="185" t="s">
        <v>151</v>
      </c>
      <c r="D117" s="185" t="s">
        <v>151</v>
      </c>
      <c r="E117" s="185" t="s">
        <v>151</v>
      </c>
      <c r="F117" s="185" t="s">
        <v>151</v>
      </c>
      <c r="G117" s="185" t="s">
        <v>151</v>
      </c>
      <c r="H117" s="185" t="s">
        <v>151</v>
      </c>
      <c r="I117" s="185" t="s">
        <v>151</v>
      </c>
      <c r="J117" s="185" t="s">
        <v>151</v>
      </c>
      <c r="K117" s="179" t="s">
        <v>217</v>
      </c>
      <c r="L117" s="179" t="s">
        <v>244</v>
      </c>
      <c r="M117" s="186" t="s">
        <v>207</v>
      </c>
      <c r="N117" s="196" t="s">
        <v>210</v>
      </c>
      <c r="O117" s="197" t="s">
        <v>213</v>
      </c>
      <c r="P117" s="179" t="s">
        <v>206</v>
      </c>
      <c r="Q117" s="253">
        <v>10</v>
      </c>
      <c r="R117" s="198" t="s">
        <v>219</v>
      </c>
      <c r="S117" s="189" t="s">
        <v>208</v>
      </c>
      <c r="T117" s="190" t="s">
        <v>339</v>
      </c>
      <c r="U117" s="190" t="s">
        <v>338</v>
      </c>
      <c r="V117" s="191"/>
      <c r="W117" s="188" t="s">
        <v>340</v>
      </c>
    </row>
    <row r="118" spans="2:23">
      <c r="B118" s="192" t="s">
        <v>493</v>
      </c>
      <c r="C118" s="185" t="s">
        <v>151</v>
      </c>
      <c r="D118" s="185" t="s">
        <v>151</v>
      </c>
      <c r="E118" s="185" t="s">
        <v>151</v>
      </c>
      <c r="F118" s="185" t="s">
        <v>151</v>
      </c>
      <c r="G118" s="185" t="s">
        <v>151</v>
      </c>
      <c r="H118" s="185" t="s">
        <v>151</v>
      </c>
      <c r="I118" s="185" t="s">
        <v>151</v>
      </c>
      <c r="J118" s="185" t="s">
        <v>151</v>
      </c>
      <c r="K118" s="179" t="s">
        <v>217</v>
      </c>
      <c r="L118" s="179" t="s">
        <v>244</v>
      </c>
      <c r="M118" s="186" t="s">
        <v>207</v>
      </c>
      <c r="N118" s="196" t="s">
        <v>210</v>
      </c>
      <c r="O118" s="197" t="s">
        <v>213</v>
      </c>
      <c r="P118" s="179" t="s">
        <v>206</v>
      </c>
      <c r="Q118" s="253">
        <v>11</v>
      </c>
      <c r="R118" s="198" t="s">
        <v>219</v>
      </c>
      <c r="S118" s="189" t="s">
        <v>208</v>
      </c>
      <c r="T118" s="190" t="s">
        <v>339</v>
      </c>
      <c r="U118" s="190" t="s">
        <v>338</v>
      </c>
      <c r="V118" s="191"/>
      <c r="W118" s="188" t="s">
        <v>340</v>
      </c>
    </row>
    <row r="119" spans="2:23">
      <c r="B119" s="192" t="s">
        <v>493</v>
      </c>
      <c r="C119" s="185" t="s">
        <v>151</v>
      </c>
      <c r="D119" s="185" t="s">
        <v>151</v>
      </c>
      <c r="E119" s="185" t="s">
        <v>151</v>
      </c>
      <c r="F119" s="185" t="s">
        <v>151</v>
      </c>
      <c r="G119" s="185" t="s">
        <v>151</v>
      </c>
      <c r="H119" s="185" t="s">
        <v>151</v>
      </c>
      <c r="I119" s="185" t="s">
        <v>151</v>
      </c>
      <c r="J119" s="185" t="s">
        <v>151</v>
      </c>
      <c r="K119" s="179" t="s">
        <v>217</v>
      </c>
      <c r="L119" s="179" t="s">
        <v>244</v>
      </c>
      <c r="M119" s="186" t="s">
        <v>207</v>
      </c>
      <c r="N119" s="196" t="s">
        <v>210</v>
      </c>
      <c r="O119" s="197" t="s">
        <v>213</v>
      </c>
      <c r="P119" s="179" t="s">
        <v>206</v>
      </c>
      <c r="Q119" s="252" t="s">
        <v>357</v>
      </c>
      <c r="R119" s="198" t="s">
        <v>214</v>
      </c>
      <c r="S119" s="189" t="s">
        <v>208</v>
      </c>
      <c r="T119" s="190" t="s">
        <v>29</v>
      </c>
      <c r="U119" s="190" t="s">
        <v>121</v>
      </c>
      <c r="V119" s="191"/>
      <c r="W119" s="188" t="s">
        <v>29</v>
      </c>
    </row>
    <row r="120" spans="2:23">
      <c r="B120" s="176" t="s">
        <v>494</v>
      </c>
      <c r="C120" s="185" t="s">
        <v>151</v>
      </c>
      <c r="D120" s="185" t="s">
        <v>151</v>
      </c>
      <c r="E120" s="185" t="s">
        <v>151</v>
      </c>
      <c r="F120" s="185" t="s">
        <v>151</v>
      </c>
      <c r="G120" s="185" t="s">
        <v>151</v>
      </c>
      <c r="H120" s="185" t="s">
        <v>151</v>
      </c>
      <c r="I120" s="185" t="s">
        <v>151</v>
      </c>
      <c r="J120" s="185" t="s">
        <v>151</v>
      </c>
      <c r="K120" s="223" t="s">
        <v>217</v>
      </c>
      <c r="L120" s="223" t="s">
        <v>244</v>
      </c>
      <c r="M120" s="186" t="s">
        <v>207</v>
      </c>
      <c r="N120" s="196" t="s">
        <v>210</v>
      </c>
      <c r="O120" s="195" t="s">
        <v>207</v>
      </c>
      <c r="P120" s="179" t="s">
        <v>206</v>
      </c>
      <c r="Q120" s="253">
        <v>0</v>
      </c>
      <c r="R120" s="251" t="s">
        <v>214</v>
      </c>
      <c r="S120" s="189" t="s">
        <v>208</v>
      </c>
      <c r="T120" s="190" t="s">
        <v>29</v>
      </c>
      <c r="U120" s="190" t="s">
        <v>29</v>
      </c>
      <c r="V120" s="191"/>
      <c r="W120" s="188" t="s">
        <v>29</v>
      </c>
    </row>
    <row r="121" spans="2:23">
      <c r="B121" s="192" t="s">
        <v>495</v>
      </c>
      <c r="C121" s="185" t="s">
        <v>151</v>
      </c>
      <c r="D121" s="185" t="s">
        <v>151</v>
      </c>
      <c r="E121" s="185" t="s">
        <v>151</v>
      </c>
      <c r="F121" s="185" t="s">
        <v>151</v>
      </c>
      <c r="G121" s="185" t="s">
        <v>151</v>
      </c>
      <c r="H121" s="185" t="s">
        <v>151</v>
      </c>
      <c r="I121" s="185" t="s">
        <v>151</v>
      </c>
      <c r="J121" s="185" t="s">
        <v>151</v>
      </c>
      <c r="K121" s="223" t="s">
        <v>217</v>
      </c>
      <c r="L121" s="223" t="s">
        <v>244</v>
      </c>
      <c r="M121" s="186" t="s">
        <v>207</v>
      </c>
      <c r="N121" s="196" t="s">
        <v>210</v>
      </c>
      <c r="O121" s="195" t="s">
        <v>207</v>
      </c>
      <c r="P121" s="179" t="s">
        <v>206</v>
      </c>
      <c r="Q121" s="253">
        <v>1</v>
      </c>
      <c r="R121" s="224" t="s">
        <v>219</v>
      </c>
      <c r="S121" s="189" t="s">
        <v>208</v>
      </c>
      <c r="T121" s="190" t="s">
        <v>339</v>
      </c>
      <c r="U121" s="190" t="s">
        <v>338</v>
      </c>
      <c r="V121" s="191"/>
      <c r="W121" s="188" t="s">
        <v>340</v>
      </c>
    </row>
    <row r="122" spans="2:23">
      <c r="B122" s="176" t="s">
        <v>496</v>
      </c>
      <c r="C122" s="185" t="s">
        <v>151</v>
      </c>
      <c r="D122" s="185" t="s">
        <v>151</v>
      </c>
      <c r="E122" s="185" t="s">
        <v>151</v>
      </c>
      <c r="F122" s="185" t="s">
        <v>151</v>
      </c>
      <c r="G122" s="185" t="s">
        <v>151</v>
      </c>
      <c r="H122" s="185" t="s">
        <v>151</v>
      </c>
      <c r="I122" s="185" t="s">
        <v>151</v>
      </c>
      <c r="J122" s="185" t="s">
        <v>151</v>
      </c>
      <c r="K122" s="179" t="s">
        <v>217</v>
      </c>
      <c r="L122" s="179" t="s">
        <v>244</v>
      </c>
      <c r="M122" s="186" t="s">
        <v>207</v>
      </c>
      <c r="N122" s="196" t="s">
        <v>210</v>
      </c>
      <c r="O122" s="195" t="s">
        <v>207</v>
      </c>
      <c r="P122" s="179" t="s">
        <v>206</v>
      </c>
      <c r="Q122" s="253">
        <v>10</v>
      </c>
      <c r="R122" s="198" t="s">
        <v>297</v>
      </c>
      <c r="S122" s="189" t="s">
        <v>212</v>
      </c>
      <c r="T122" s="190" t="s">
        <v>339</v>
      </c>
      <c r="U122" s="190" t="s">
        <v>338</v>
      </c>
      <c r="V122" s="191"/>
      <c r="W122" s="188" t="s">
        <v>340</v>
      </c>
    </row>
    <row r="123" spans="2:23">
      <c r="B123" s="176" t="s">
        <v>497</v>
      </c>
      <c r="C123" s="185" t="s">
        <v>151</v>
      </c>
      <c r="D123" s="185" t="s">
        <v>151</v>
      </c>
      <c r="E123" s="185" t="s">
        <v>151</v>
      </c>
      <c r="F123" s="185" t="s">
        <v>151</v>
      </c>
      <c r="G123" s="185" t="s">
        <v>151</v>
      </c>
      <c r="H123" s="185" t="s">
        <v>151</v>
      </c>
      <c r="I123" s="185" t="s">
        <v>151</v>
      </c>
      <c r="J123" s="185" t="s">
        <v>151</v>
      </c>
      <c r="K123" s="223" t="s">
        <v>217</v>
      </c>
      <c r="L123" s="223" t="s">
        <v>244</v>
      </c>
      <c r="M123" s="186" t="s">
        <v>207</v>
      </c>
      <c r="N123" s="196" t="s">
        <v>210</v>
      </c>
      <c r="O123" s="195" t="s">
        <v>207</v>
      </c>
      <c r="P123" s="179" t="s">
        <v>206</v>
      </c>
      <c r="Q123" s="253">
        <v>11</v>
      </c>
      <c r="R123" s="224" t="s">
        <v>219</v>
      </c>
      <c r="S123" s="189" t="s">
        <v>208</v>
      </c>
      <c r="T123" s="190" t="s">
        <v>339</v>
      </c>
      <c r="U123" s="190" t="s">
        <v>338</v>
      </c>
      <c r="V123" s="191"/>
      <c r="W123" s="188" t="s">
        <v>340</v>
      </c>
    </row>
    <row r="124" spans="2:23">
      <c r="B124" s="176" t="s">
        <v>497</v>
      </c>
      <c r="C124" s="185" t="s">
        <v>151</v>
      </c>
      <c r="D124" s="185" t="s">
        <v>151</v>
      </c>
      <c r="E124" s="185" t="s">
        <v>151</v>
      </c>
      <c r="F124" s="185" t="s">
        <v>151</v>
      </c>
      <c r="G124" s="185" t="s">
        <v>151</v>
      </c>
      <c r="H124" s="185" t="s">
        <v>151</v>
      </c>
      <c r="I124" s="185" t="s">
        <v>151</v>
      </c>
      <c r="J124" s="185" t="s">
        <v>151</v>
      </c>
      <c r="K124" s="223" t="s">
        <v>217</v>
      </c>
      <c r="L124" s="223" t="s">
        <v>244</v>
      </c>
      <c r="M124" s="186" t="s">
        <v>207</v>
      </c>
      <c r="N124" s="196" t="s">
        <v>210</v>
      </c>
      <c r="O124" s="195" t="s">
        <v>207</v>
      </c>
      <c r="P124" s="179" t="s">
        <v>206</v>
      </c>
      <c r="Q124" s="252" t="s">
        <v>357</v>
      </c>
      <c r="R124" s="251" t="s">
        <v>214</v>
      </c>
      <c r="S124" s="189" t="s">
        <v>208</v>
      </c>
      <c r="T124" s="190" t="s">
        <v>29</v>
      </c>
      <c r="U124" s="190" t="s">
        <v>29</v>
      </c>
      <c r="V124" s="191"/>
      <c r="W124" s="188" t="s">
        <v>29</v>
      </c>
    </row>
    <row r="125" spans="2:23">
      <c r="B125" s="176" t="s">
        <v>498</v>
      </c>
      <c r="C125" s="185" t="s">
        <v>151</v>
      </c>
      <c r="D125" s="185" t="s">
        <v>151</v>
      </c>
      <c r="E125" s="185" t="s">
        <v>151</v>
      </c>
      <c r="F125" s="185" t="s">
        <v>151</v>
      </c>
      <c r="G125" s="185" t="s">
        <v>151</v>
      </c>
      <c r="H125" s="185" t="s">
        <v>151</v>
      </c>
      <c r="I125" s="185" t="s">
        <v>151</v>
      </c>
      <c r="J125" s="185" t="s">
        <v>151</v>
      </c>
      <c r="K125" s="179" t="s">
        <v>217</v>
      </c>
      <c r="L125" s="179" t="s">
        <v>244</v>
      </c>
      <c r="M125" s="186" t="s">
        <v>207</v>
      </c>
      <c r="N125" s="196" t="s">
        <v>217</v>
      </c>
      <c r="O125" s="179" t="s">
        <v>213</v>
      </c>
      <c r="P125" s="187" t="s">
        <v>213</v>
      </c>
      <c r="Q125" s="253">
        <v>0</v>
      </c>
      <c r="R125" s="198" t="s">
        <v>214</v>
      </c>
      <c r="S125" s="189" t="s">
        <v>208</v>
      </c>
      <c r="T125" s="190" t="s">
        <v>29</v>
      </c>
      <c r="U125" s="190" t="s">
        <v>29</v>
      </c>
      <c r="V125" s="191"/>
      <c r="W125" s="188" t="s">
        <v>29</v>
      </c>
    </row>
    <row r="126" spans="2:23">
      <c r="B126" s="192" t="s">
        <v>499</v>
      </c>
      <c r="C126" s="185" t="s">
        <v>151</v>
      </c>
      <c r="D126" s="185" t="s">
        <v>151</v>
      </c>
      <c r="E126" s="185" t="s">
        <v>151</v>
      </c>
      <c r="F126" s="185" t="s">
        <v>151</v>
      </c>
      <c r="G126" s="185" t="s">
        <v>151</v>
      </c>
      <c r="H126" s="185" t="s">
        <v>151</v>
      </c>
      <c r="I126" s="185" t="s">
        <v>151</v>
      </c>
      <c r="J126" s="185" t="s">
        <v>151</v>
      </c>
      <c r="K126" s="179" t="s">
        <v>217</v>
      </c>
      <c r="L126" s="179" t="s">
        <v>244</v>
      </c>
      <c r="M126" s="186" t="s">
        <v>207</v>
      </c>
      <c r="N126" s="196" t="s">
        <v>217</v>
      </c>
      <c r="O126" s="179" t="s">
        <v>213</v>
      </c>
      <c r="P126" s="187" t="s">
        <v>213</v>
      </c>
      <c r="Q126" s="253">
        <v>1</v>
      </c>
      <c r="R126" s="198" t="s">
        <v>219</v>
      </c>
      <c r="S126" s="189" t="s">
        <v>208</v>
      </c>
      <c r="T126" s="190" t="s">
        <v>339</v>
      </c>
      <c r="U126" s="190" t="s">
        <v>338</v>
      </c>
      <c r="V126" s="191"/>
      <c r="W126" s="188" t="s">
        <v>340</v>
      </c>
    </row>
    <row r="127" spans="2:23">
      <c r="B127" s="176" t="s">
        <v>500</v>
      </c>
      <c r="C127" s="185" t="s">
        <v>151</v>
      </c>
      <c r="D127" s="185" t="s">
        <v>151</v>
      </c>
      <c r="E127" s="185" t="s">
        <v>151</v>
      </c>
      <c r="F127" s="185" t="s">
        <v>151</v>
      </c>
      <c r="G127" s="185" t="s">
        <v>151</v>
      </c>
      <c r="H127" s="185" t="s">
        <v>151</v>
      </c>
      <c r="I127" s="185" t="s">
        <v>151</v>
      </c>
      <c r="J127" s="185" t="s">
        <v>151</v>
      </c>
      <c r="K127" s="179" t="s">
        <v>217</v>
      </c>
      <c r="L127" s="179" t="s">
        <v>244</v>
      </c>
      <c r="M127" s="186" t="s">
        <v>207</v>
      </c>
      <c r="N127" s="196" t="s">
        <v>217</v>
      </c>
      <c r="O127" s="179" t="s">
        <v>213</v>
      </c>
      <c r="P127" s="187" t="s">
        <v>213</v>
      </c>
      <c r="Q127" s="253">
        <v>10</v>
      </c>
      <c r="R127" s="198" t="s">
        <v>211</v>
      </c>
      <c r="S127" s="189" t="s">
        <v>212</v>
      </c>
      <c r="T127" s="190" t="s">
        <v>339</v>
      </c>
      <c r="U127" s="190" t="s">
        <v>338</v>
      </c>
      <c r="V127" s="191"/>
      <c r="W127" s="188" t="s">
        <v>340</v>
      </c>
    </row>
    <row r="128" spans="2:23">
      <c r="B128" s="176" t="s">
        <v>501</v>
      </c>
      <c r="C128" s="185" t="s">
        <v>151</v>
      </c>
      <c r="D128" s="185" t="s">
        <v>151</v>
      </c>
      <c r="E128" s="185" t="s">
        <v>151</v>
      </c>
      <c r="F128" s="185" t="s">
        <v>151</v>
      </c>
      <c r="G128" s="185" t="s">
        <v>151</v>
      </c>
      <c r="H128" s="185" t="s">
        <v>151</v>
      </c>
      <c r="I128" s="185" t="s">
        <v>151</v>
      </c>
      <c r="J128" s="185" t="s">
        <v>151</v>
      </c>
      <c r="K128" s="223" t="s">
        <v>217</v>
      </c>
      <c r="L128" s="223" t="s">
        <v>244</v>
      </c>
      <c r="M128" s="186" t="s">
        <v>207</v>
      </c>
      <c r="N128" s="196" t="s">
        <v>217</v>
      </c>
      <c r="O128" s="179" t="s">
        <v>213</v>
      </c>
      <c r="P128" s="187" t="s">
        <v>213</v>
      </c>
      <c r="Q128" s="253">
        <v>11</v>
      </c>
      <c r="R128" s="224" t="s">
        <v>219</v>
      </c>
      <c r="S128" s="189" t="s">
        <v>208</v>
      </c>
      <c r="T128" s="190" t="s">
        <v>339</v>
      </c>
      <c r="U128" s="190" t="s">
        <v>338</v>
      </c>
      <c r="V128" s="191"/>
      <c r="W128" s="188" t="s">
        <v>340</v>
      </c>
    </row>
    <row r="129" spans="2:27">
      <c r="B129" s="176" t="s">
        <v>502</v>
      </c>
      <c r="C129" s="185" t="s">
        <v>151</v>
      </c>
      <c r="D129" s="185" t="s">
        <v>151</v>
      </c>
      <c r="E129" s="185" t="s">
        <v>151</v>
      </c>
      <c r="F129" s="185" t="s">
        <v>151</v>
      </c>
      <c r="G129" s="185" t="s">
        <v>151</v>
      </c>
      <c r="H129" s="185" t="s">
        <v>151</v>
      </c>
      <c r="I129" s="185" t="s">
        <v>151</v>
      </c>
      <c r="J129" s="185" t="s">
        <v>151</v>
      </c>
      <c r="K129" s="223" t="s">
        <v>217</v>
      </c>
      <c r="L129" s="223" t="s">
        <v>244</v>
      </c>
      <c r="M129" s="186" t="s">
        <v>207</v>
      </c>
      <c r="N129" s="196" t="s">
        <v>217</v>
      </c>
      <c r="O129" s="179" t="s">
        <v>213</v>
      </c>
      <c r="P129" s="187" t="s">
        <v>213</v>
      </c>
      <c r="Q129" s="252" t="s">
        <v>357</v>
      </c>
      <c r="R129" s="251" t="s">
        <v>214</v>
      </c>
      <c r="S129" s="189" t="s">
        <v>208</v>
      </c>
      <c r="T129" s="190" t="s">
        <v>29</v>
      </c>
      <c r="U129" s="190" t="s">
        <v>29</v>
      </c>
      <c r="V129" s="191"/>
      <c r="W129" s="188" t="s">
        <v>29</v>
      </c>
    </row>
    <row r="130" spans="2:27">
      <c r="B130" s="176" t="s">
        <v>503</v>
      </c>
      <c r="C130" s="185" t="s">
        <v>151</v>
      </c>
      <c r="D130" s="185" t="s">
        <v>151</v>
      </c>
      <c r="E130" s="185" t="s">
        <v>151</v>
      </c>
      <c r="F130" s="185" t="s">
        <v>151</v>
      </c>
      <c r="G130" s="185" t="s">
        <v>151</v>
      </c>
      <c r="H130" s="185" t="s">
        <v>151</v>
      </c>
      <c r="I130" s="185" t="s">
        <v>151</v>
      </c>
      <c r="J130" s="185" t="s">
        <v>151</v>
      </c>
      <c r="K130" s="179" t="s">
        <v>217</v>
      </c>
      <c r="L130" s="179" t="s">
        <v>244</v>
      </c>
      <c r="M130" s="186" t="s">
        <v>207</v>
      </c>
      <c r="N130" s="196" t="s">
        <v>217</v>
      </c>
      <c r="O130" s="179" t="s">
        <v>213</v>
      </c>
      <c r="P130" s="196" t="s">
        <v>207</v>
      </c>
      <c r="Q130" s="253" t="s">
        <v>344</v>
      </c>
      <c r="R130" s="198" t="s">
        <v>211</v>
      </c>
      <c r="S130" s="189" t="s">
        <v>212</v>
      </c>
      <c r="T130" s="190" t="s">
        <v>339</v>
      </c>
      <c r="U130" s="190" t="s">
        <v>338</v>
      </c>
      <c r="V130" s="191"/>
      <c r="W130" s="188" t="s">
        <v>340</v>
      </c>
    </row>
    <row r="131" spans="2:27">
      <c r="B131" s="176" t="s">
        <v>504</v>
      </c>
      <c r="C131" s="185" t="s">
        <v>151</v>
      </c>
      <c r="D131" s="185" t="s">
        <v>151</v>
      </c>
      <c r="E131" s="185" t="s">
        <v>151</v>
      </c>
      <c r="F131" s="185" t="s">
        <v>151</v>
      </c>
      <c r="G131" s="185" t="s">
        <v>151</v>
      </c>
      <c r="H131" s="185" t="s">
        <v>151</v>
      </c>
      <c r="I131" s="185" t="s">
        <v>151</v>
      </c>
      <c r="J131" s="185" t="s">
        <v>151</v>
      </c>
      <c r="K131" s="223" t="s">
        <v>217</v>
      </c>
      <c r="L131" s="223" t="s">
        <v>244</v>
      </c>
      <c r="M131" s="186" t="s">
        <v>207</v>
      </c>
      <c r="N131" s="196" t="s">
        <v>217</v>
      </c>
      <c r="O131" s="179" t="s">
        <v>207</v>
      </c>
      <c r="P131" s="187" t="s">
        <v>213</v>
      </c>
      <c r="Q131" s="253">
        <v>0</v>
      </c>
      <c r="R131" s="251" t="s">
        <v>214</v>
      </c>
      <c r="S131" s="189" t="s">
        <v>208</v>
      </c>
      <c r="T131" s="190" t="s">
        <v>29</v>
      </c>
      <c r="U131" s="190" t="s">
        <v>29</v>
      </c>
      <c r="V131" s="191"/>
      <c r="W131" s="188" t="s">
        <v>29</v>
      </c>
    </row>
    <row r="132" spans="2:27">
      <c r="B132" s="192" t="s">
        <v>505</v>
      </c>
      <c r="C132" s="185" t="s">
        <v>151</v>
      </c>
      <c r="D132" s="185" t="s">
        <v>151</v>
      </c>
      <c r="E132" s="185" t="s">
        <v>151</v>
      </c>
      <c r="F132" s="185" t="s">
        <v>151</v>
      </c>
      <c r="G132" s="185" t="s">
        <v>151</v>
      </c>
      <c r="H132" s="185" t="s">
        <v>151</v>
      </c>
      <c r="I132" s="185" t="s">
        <v>151</v>
      </c>
      <c r="J132" s="185" t="s">
        <v>151</v>
      </c>
      <c r="K132" s="223" t="s">
        <v>217</v>
      </c>
      <c r="L132" s="223" t="s">
        <v>244</v>
      </c>
      <c r="M132" s="186" t="s">
        <v>207</v>
      </c>
      <c r="N132" s="196" t="s">
        <v>217</v>
      </c>
      <c r="O132" s="179" t="s">
        <v>207</v>
      </c>
      <c r="P132" s="187" t="s">
        <v>218</v>
      </c>
      <c r="Q132" s="253">
        <v>1</v>
      </c>
      <c r="R132" s="224" t="s">
        <v>219</v>
      </c>
      <c r="S132" s="189" t="s">
        <v>208</v>
      </c>
      <c r="T132" s="190" t="s">
        <v>339</v>
      </c>
      <c r="U132" s="190" t="s">
        <v>338</v>
      </c>
      <c r="V132" s="191"/>
      <c r="W132" s="188" t="s">
        <v>340</v>
      </c>
    </row>
    <row r="133" spans="2:27">
      <c r="B133" s="176" t="s">
        <v>506</v>
      </c>
      <c r="C133" s="185" t="s">
        <v>151</v>
      </c>
      <c r="D133" s="185" t="s">
        <v>151</v>
      </c>
      <c r="E133" s="185" t="s">
        <v>151</v>
      </c>
      <c r="F133" s="185" t="s">
        <v>151</v>
      </c>
      <c r="G133" s="185" t="s">
        <v>151</v>
      </c>
      <c r="H133" s="185" t="s">
        <v>151</v>
      </c>
      <c r="I133" s="185" t="s">
        <v>151</v>
      </c>
      <c r="J133" s="185" t="s">
        <v>151</v>
      </c>
      <c r="K133" s="179" t="s">
        <v>217</v>
      </c>
      <c r="L133" s="179" t="s">
        <v>244</v>
      </c>
      <c r="M133" s="186" t="s">
        <v>207</v>
      </c>
      <c r="N133" s="196" t="s">
        <v>217</v>
      </c>
      <c r="O133" s="179" t="s">
        <v>207</v>
      </c>
      <c r="P133" s="187" t="s">
        <v>218</v>
      </c>
      <c r="Q133" s="253">
        <v>10</v>
      </c>
      <c r="R133" s="198" t="s">
        <v>211</v>
      </c>
      <c r="S133" s="189" t="s">
        <v>212</v>
      </c>
      <c r="T133" s="190" t="s">
        <v>339</v>
      </c>
      <c r="U133" s="190" t="s">
        <v>338</v>
      </c>
      <c r="V133" s="191"/>
      <c r="W133" s="188" t="s">
        <v>340</v>
      </c>
    </row>
    <row r="134" spans="2:27">
      <c r="B134" s="176" t="s">
        <v>507</v>
      </c>
      <c r="C134" s="185" t="s">
        <v>151</v>
      </c>
      <c r="D134" s="185" t="s">
        <v>151</v>
      </c>
      <c r="E134" s="185" t="s">
        <v>151</v>
      </c>
      <c r="F134" s="185" t="s">
        <v>151</v>
      </c>
      <c r="G134" s="185" t="s">
        <v>151</v>
      </c>
      <c r="H134" s="185" t="s">
        <v>151</v>
      </c>
      <c r="I134" s="185" t="s">
        <v>151</v>
      </c>
      <c r="J134" s="185" t="s">
        <v>151</v>
      </c>
      <c r="K134" s="223" t="s">
        <v>217</v>
      </c>
      <c r="L134" s="223" t="s">
        <v>244</v>
      </c>
      <c r="M134" s="186" t="s">
        <v>207</v>
      </c>
      <c r="N134" s="196" t="s">
        <v>217</v>
      </c>
      <c r="O134" s="179" t="s">
        <v>207</v>
      </c>
      <c r="P134" s="187" t="s">
        <v>218</v>
      </c>
      <c r="Q134" s="253">
        <v>11</v>
      </c>
      <c r="R134" s="224" t="s">
        <v>219</v>
      </c>
      <c r="S134" s="189" t="s">
        <v>208</v>
      </c>
      <c r="T134" s="190" t="s">
        <v>339</v>
      </c>
      <c r="U134" s="190" t="s">
        <v>338</v>
      </c>
      <c r="V134" s="191"/>
      <c r="W134" s="188" t="s">
        <v>340</v>
      </c>
    </row>
    <row r="135" spans="2:27">
      <c r="B135" s="176" t="s">
        <v>508</v>
      </c>
      <c r="C135" s="185" t="s">
        <v>151</v>
      </c>
      <c r="D135" s="185" t="s">
        <v>151</v>
      </c>
      <c r="E135" s="185" t="s">
        <v>151</v>
      </c>
      <c r="F135" s="185" t="s">
        <v>151</v>
      </c>
      <c r="G135" s="185" t="s">
        <v>151</v>
      </c>
      <c r="H135" s="185" t="s">
        <v>151</v>
      </c>
      <c r="I135" s="185" t="s">
        <v>151</v>
      </c>
      <c r="J135" s="185" t="s">
        <v>151</v>
      </c>
      <c r="K135" s="223" t="s">
        <v>217</v>
      </c>
      <c r="L135" s="223" t="s">
        <v>244</v>
      </c>
      <c r="M135" s="186" t="s">
        <v>207</v>
      </c>
      <c r="N135" s="196" t="s">
        <v>217</v>
      </c>
      <c r="O135" s="179" t="s">
        <v>207</v>
      </c>
      <c r="P135" s="187" t="s">
        <v>218</v>
      </c>
      <c r="Q135" s="252" t="s">
        <v>357</v>
      </c>
      <c r="R135" s="251" t="s">
        <v>214</v>
      </c>
      <c r="S135" s="189" t="s">
        <v>208</v>
      </c>
      <c r="T135" s="190" t="s">
        <v>29</v>
      </c>
      <c r="U135" s="190" t="s">
        <v>29</v>
      </c>
      <c r="V135" s="191"/>
      <c r="W135" s="188" t="s">
        <v>29</v>
      </c>
    </row>
    <row r="136" spans="2:27">
      <c r="B136" s="176" t="s">
        <v>509</v>
      </c>
      <c r="C136" s="185" t="s">
        <v>151</v>
      </c>
      <c r="D136" s="185" t="s">
        <v>151</v>
      </c>
      <c r="E136" s="185" t="s">
        <v>151</v>
      </c>
      <c r="F136" s="185" t="s">
        <v>151</v>
      </c>
      <c r="G136" s="185" t="s">
        <v>151</v>
      </c>
      <c r="H136" s="185" t="s">
        <v>151</v>
      </c>
      <c r="I136" s="185" t="s">
        <v>151</v>
      </c>
      <c r="J136" s="185" t="s">
        <v>151</v>
      </c>
      <c r="K136" s="179" t="s">
        <v>217</v>
      </c>
      <c r="L136" s="179" t="s">
        <v>244</v>
      </c>
      <c r="M136" s="186" t="s">
        <v>207</v>
      </c>
      <c r="N136" s="196" t="s">
        <v>217</v>
      </c>
      <c r="O136" s="179" t="s">
        <v>207</v>
      </c>
      <c r="P136" s="196" t="s">
        <v>207</v>
      </c>
      <c r="Q136" s="188" t="s">
        <v>344</v>
      </c>
      <c r="R136" s="198" t="s">
        <v>211</v>
      </c>
      <c r="S136" s="189" t="s">
        <v>212</v>
      </c>
      <c r="T136" s="190" t="s">
        <v>339</v>
      </c>
      <c r="U136" s="190" t="s">
        <v>338</v>
      </c>
      <c r="V136" s="191"/>
      <c r="W136" s="188" t="s">
        <v>340</v>
      </c>
    </row>
    <row r="137" spans="2:27">
      <c r="B137" s="176" t="s">
        <v>452</v>
      </c>
      <c r="C137" s="185" t="s">
        <v>151</v>
      </c>
      <c r="D137" s="185" t="s">
        <v>151</v>
      </c>
      <c r="E137" s="185" t="s">
        <v>151</v>
      </c>
      <c r="F137" s="185" t="s">
        <v>151</v>
      </c>
      <c r="G137" s="185" t="s">
        <v>151</v>
      </c>
      <c r="H137" s="185" t="s">
        <v>151</v>
      </c>
      <c r="I137" s="185" t="s">
        <v>151</v>
      </c>
      <c r="J137" s="185" t="s">
        <v>151</v>
      </c>
      <c r="K137" s="223" t="s">
        <v>291</v>
      </c>
      <c r="L137" s="223" t="s">
        <v>391</v>
      </c>
      <c r="M137" s="179" t="s">
        <v>206</v>
      </c>
      <c r="N137" s="179" t="s">
        <v>220</v>
      </c>
      <c r="O137" s="179" t="s">
        <v>206</v>
      </c>
      <c r="P137" s="179" t="s">
        <v>206</v>
      </c>
      <c r="Q137" s="180" t="s">
        <v>344</v>
      </c>
      <c r="R137" s="224" t="s">
        <v>30</v>
      </c>
      <c r="S137" s="189" t="s">
        <v>29</v>
      </c>
      <c r="T137" s="190" t="s">
        <v>29</v>
      </c>
      <c r="U137" s="190" t="s">
        <v>29</v>
      </c>
      <c r="V137" s="191"/>
      <c r="W137" s="188" t="s">
        <v>29</v>
      </c>
    </row>
    <row r="138" spans="2:27">
      <c r="B138" s="176" t="s">
        <v>510</v>
      </c>
      <c r="C138" s="185" t="s">
        <v>151</v>
      </c>
      <c r="D138" s="185" t="s">
        <v>151</v>
      </c>
      <c r="E138" s="185" t="s">
        <v>151</v>
      </c>
      <c r="F138" s="185" t="s">
        <v>151</v>
      </c>
      <c r="G138" s="185" t="s">
        <v>151</v>
      </c>
      <c r="H138" s="185" t="s">
        <v>151</v>
      </c>
      <c r="I138" s="185" t="s">
        <v>151</v>
      </c>
      <c r="J138" s="185" t="s">
        <v>151</v>
      </c>
      <c r="K138" s="223" t="s">
        <v>303</v>
      </c>
      <c r="L138" s="223" t="s">
        <v>392</v>
      </c>
      <c r="M138" s="179" t="s">
        <v>206</v>
      </c>
      <c r="N138" s="179" t="s">
        <v>220</v>
      </c>
      <c r="O138" s="179" t="s">
        <v>206</v>
      </c>
      <c r="P138" s="179" t="s">
        <v>206</v>
      </c>
      <c r="Q138" s="180" t="s">
        <v>344</v>
      </c>
      <c r="R138" s="224" t="s">
        <v>211</v>
      </c>
      <c r="S138" s="189" t="s">
        <v>212</v>
      </c>
      <c r="T138" s="190" t="s">
        <v>339</v>
      </c>
      <c r="U138" s="190" t="s">
        <v>338</v>
      </c>
      <c r="V138" s="191"/>
      <c r="W138" s="188" t="s">
        <v>340</v>
      </c>
      <c r="X138" s="135"/>
      <c r="Y138" s="135"/>
      <c r="Z138" s="135"/>
      <c r="AA138" s="135"/>
    </row>
    <row r="139" spans="2:27" ht="14.25" thickBot="1">
      <c r="B139" s="199" t="s">
        <v>453</v>
      </c>
      <c r="C139" s="200" t="s">
        <v>151</v>
      </c>
      <c r="D139" s="200" t="s">
        <v>151</v>
      </c>
      <c r="E139" s="200" t="s">
        <v>151</v>
      </c>
      <c r="F139" s="200" t="s">
        <v>151</v>
      </c>
      <c r="G139" s="200" t="s">
        <v>151</v>
      </c>
      <c r="H139" s="200" t="s">
        <v>151</v>
      </c>
      <c r="I139" s="200" t="s">
        <v>151</v>
      </c>
      <c r="J139" s="200" t="s">
        <v>151</v>
      </c>
      <c r="K139" s="202" t="s">
        <v>304</v>
      </c>
      <c r="L139" s="202" t="s">
        <v>395</v>
      </c>
      <c r="M139" s="201" t="s">
        <v>221</v>
      </c>
      <c r="N139" s="202" t="s">
        <v>241</v>
      </c>
      <c r="O139" s="202" t="s">
        <v>209</v>
      </c>
      <c r="P139" s="202" t="s">
        <v>209</v>
      </c>
      <c r="Q139" s="203" t="s">
        <v>344</v>
      </c>
      <c r="R139" s="204" t="s">
        <v>242</v>
      </c>
      <c r="S139" s="205" t="s">
        <v>222</v>
      </c>
      <c r="T139" s="201" t="s">
        <v>121</v>
      </c>
      <c r="U139" s="201" t="s">
        <v>191</v>
      </c>
      <c r="V139" s="206"/>
      <c r="W139" s="203" t="s">
        <v>222</v>
      </c>
      <c r="X139" s="135"/>
      <c r="Y139" s="135"/>
      <c r="Z139" s="135"/>
      <c r="AA139" s="135"/>
    </row>
    <row r="140" spans="2:27">
      <c r="X140" s="135"/>
      <c r="Y140" s="135"/>
      <c r="Z140" s="135"/>
      <c r="AA140" s="135"/>
    </row>
    <row r="141" spans="2:27">
      <c r="X141" s="135"/>
      <c r="Y141" s="135"/>
      <c r="Z141" s="135"/>
      <c r="AA141" s="135"/>
    </row>
    <row r="178" spans="2:74" ht="15" thickBot="1">
      <c r="B178" s="23" t="s">
        <v>313</v>
      </c>
      <c r="BV178" t="s">
        <v>341</v>
      </c>
    </row>
    <row r="179" spans="2:74" ht="15" thickBot="1">
      <c r="B179" s="83" t="s">
        <v>117</v>
      </c>
      <c r="C179" s="430" t="s">
        <v>327</v>
      </c>
      <c r="D179" s="431"/>
      <c r="E179" s="431"/>
      <c r="F179" s="431"/>
      <c r="G179" s="431"/>
      <c r="H179" s="431"/>
      <c r="I179" s="431"/>
      <c r="J179" s="432"/>
      <c r="K179" s="144"/>
      <c r="L179" s="144"/>
      <c r="M179" s="144"/>
      <c r="N179" s="144"/>
      <c r="O179" s="144"/>
      <c r="P179" s="147"/>
      <c r="Q179" s="145"/>
      <c r="R179" s="145"/>
      <c r="S179" s="145"/>
      <c r="T179" s="146"/>
    </row>
    <row r="180" spans="2:74">
      <c r="B180" s="57"/>
      <c r="C180" s="30" t="s">
        <v>224</v>
      </c>
      <c r="D180" s="30"/>
      <c r="E180" s="30"/>
      <c r="F180" s="30"/>
      <c r="G180" s="30"/>
      <c r="H180" s="30"/>
      <c r="I180" s="30"/>
      <c r="J180" s="30"/>
      <c r="K180" s="30"/>
      <c r="L180" s="30"/>
      <c r="M180" s="30"/>
      <c r="N180" s="30"/>
      <c r="O180" s="225"/>
      <c r="P180" s="27" t="s">
        <v>316</v>
      </c>
      <c r="Q180" s="32" t="s">
        <v>20</v>
      </c>
      <c r="R180" s="33"/>
      <c r="S180" s="33"/>
      <c r="T180" s="34"/>
    </row>
    <row r="181" spans="2:74">
      <c r="B181" s="58" t="s">
        <v>21</v>
      </c>
      <c r="C181" s="426" t="s">
        <v>157</v>
      </c>
      <c r="D181" s="427"/>
      <c r="E181" s="427"/>
      <c r="F181" s="427"/>
      <c r="G181" s="427"/>
      <c r="H181" s="427"/>
      <c r="I181" s="427"/>
      <c r="J181" s="428"/>
      <c r="K181" s="75"/>
      <c r="L181" s="75"/>
      <c r="M181" s="24" t="s">
        <v>190</v>
      </c>
      <c r="N181" s="24" t="s">
        <v>190</v>
      </c>
      <c r="O181" s="226"/>
      <c r="P181" s="28" t="s">
        <v>350</v>
      </c>
      <c r="Q181" s="227" t="s">
        <v>22</v>
      </c>
      <c r="R181" s="63" t="s">
        <v>23</v>
      </c>
      <c r="S181" s="1" t="s">
        <v>24</v>
      </c>
      <c r="T181" s="120" t="s">
        <v>25</v>
      </c>
    </row>
    <row r="182" spans="2:74">
      <c r="B182" s="58" t="s">
        <v>31</v>
      </c>
      <c r="C182" s="141" t="s">
        <v>121</v>
      </c>
      <c r="D182" s="141" t="s">
        <v>121</v>
      </c>
      <c r="E182" s="141" t="s">
        <v>121</v>
      </c>
      <c r="F182" s="141" t="s">
        <v>121</v>
      </c>
      <c r="G182" s="141" t="s">
        <v>121</v>
      </c>
      <c r="H182" s="141" t="s">
        <v>121</v>
      </c>
      <c r="I182" s="141" t="s">
        <v>121</v>
      </c>
      <c r="J182" s="141" t="s">
        <v>121</v>
      </c>
      <c r="K182" s="166" t="s">
        <v>243</v>
      </c>
      <c r="L182" s="166" t="s">
        <v>379</v>
      </c>
      <c r="M182" s="166" t="s">
        <v>318</v>
      </c>
      <c r="N182" s="166" t="s">
        <v>317</v>
      </c>
      <c r="O182" s="167" t="s">
        <v>319</v>
      </c>
      <c r="P182" s="28" t="s">
        <v>46</v>
      </c>
      <c r="Q182" s="228"/>
      <c r="R182" s="64"/>
      <c r="S182" s="31"/>
      <c r="T182" s="120"/>
    </row>
    <row r="183" spans="2:74" ht="27">
      <c r="B183" s="59" t="s">
        <v>26</v>
      </c>
      <c r="C183" s="429" t="s">
        <v>33</v>
      </c>
      <c r="D183" s="427"/>
      <c r="E183" s="427"/>
      <c r="F183" s="427"/>
      <c r="G183" s="427"/>
      <c r="H183" s="427"/>
      <c r="I183" s="427"/>
      <c r="J183" s="428"/>
      <c r="K183" s="169" t="s">
        <v>246</v>
      </c>
      <c r="L183" s="169" t="s">
        <v>380</v>
      </c>
      <c r="M183" s="1" t="s">
        <v>196</v>
      </c>
      <c r="N183" s="24" t="s">
        <v>197</v>
      </c>
      <c r="O183" s="61" t="s">
        <v>198</v>
      </c>
      <c r="P183" s="29"/>
      <c r="Q183" s="228"/>
      <c r="R183" s="64"/>
      <c r="S183" s="31"/>
      <c r="T183" s="120"/>
    </row>
    <row r="184" spans="2:74" ht="136.5">
      <c r="B184" s="58" t="s">
        <v>27</v>
      </c>
      <c r="C184" s="142" t="s">
        <v>230</v>
      </c>
      <c r="D184" s="142" t="s">
        <v>60</v>
      </c>
      <c r="E184" s="142" t="s">
        <v>231</v>
      </c>
      <c r="F184" s="142" t="s">
        <v>232</v>
      </c>
      <c r="G184" s="142" t="s">
        <v>233</v>
      </c>
      <c r="H184" s="142" t="s">
        <v>234</v>
      </c>
      <c r="I184" s="142" t="s">
        <v>235</v>
      </c>
      <c r="J184" s="142" t="s">
        <v>236</v>
      </c>
      <c r="K184" s="169" t="s">
        <v>529</v>
      </c>
      <c r="L184" s="169" t="s">
        <v>532</v>
      </c>
      <c r="M184" s="168" t="s">
        <v>199</v>
      </c>
      <c r="N184" s="24" t="s">
        <v>320</v>
      </c>
      <c r="O184" s="61" t="s">
        <v>321</v>
      </c>
      <c r="P184" s="28" t="s">
        <v>200</v>
      </c>
      <c r="Q184" s="228"/>
      <c r="R184" s="64"/>
      <c r="S184" s="31"/>
      <c r="T184" s="120"/>
    </row>
    <row r="185" spans="2:74" ht="41.25" thickBot="1">
      <c r="B185" s="60" t="s">
        <v>28</v>
      </c>
      <c r="C185" s="143" t="s">
        <v>201</v>
      </c>
      <c r="D185" s="143" t="s">
        <v>121</v>
      </c>
      <c r="E185" s="143" t="s">
        <v>201</v>
      </c>
      <c r="F185" s="143" t="s">
        <v>201</v>
      </c>
      <c r="G185" s="143" t="s">
        <v>201</v>
      </c>
      <c r="H185" s="143" t="s">
        <v>201</v>
      </c>
      <c r="I185" s="143" t="s">
        <v>201</v>
      </c>
      <c r="J185" s="143" t="s">
        <v>201</v>
      </c>
      <c r="K185" s="25" t="s">
        <v>315</v>
      </c>
      <c r="L185" s="25" t="s">
        <v>382</v>
      </c>
      <c r="M185" s="170" t="s">
        <v>352</v>
      </c>
      <c r="N185" s="25" t="s">
        <v>378</v>
      </c>
      <c r="O185" s="229" t="s">
        <v>322</v>
      </c>
      <c r="P185" s="209" t="s">
        <v>323</v>
      </c>
      <c r="Q185" s="230"/>
      <c r="R185" s="231"/>
      <c r="S185" s="174" t="s">
        <v>324</v>
      </c>
      <c r="T185" s="232"/>
    </row>
    <row r="186" spans="2:74" ht="14.25" thickTop="1">
      <c r="B186" s="210" t="s">
        <v>383</v>
      </c>
      <c r="C186" s="177" t="s">
        <v>151</v>
      </c>
      <c r="D186" s="177" t="s">
        <v>151</v>
      </c>
      <c r="E186" s="177" t="s">
        <v>151</v>
      </c>
      <c r="F186" s="177" t="s">
        <v>151</v>
      </c>
      <c r="G186" s="177" t="s">
        <v>151</v>
      </c>
      <c r="H186" s="177" t="s">
        <v>151</v>
      </c>
      <c r="I186" s="177" t="s">
        <v>151</v>
      </c>
      <c r="J186" s="177" t="s">
        <v>151</v>
      </c>
      <c r="K186" s="179" t="s">
        <v>314</v>
      </c>
      <c r="L186" s="179" t="s">
        <v>218</v>
      </c>
      <c r="M186" s="233" t="s">
        <v>213</v>
      </c>
      <c r="N186" s="233" t="s">
        <v>213</v>
      </c>
      <c r="O186" s="233" t="s">
        <v>213</v>
      </c>
      <c r="P186" s="212" t="s">
        <v>102</v>
      </c>
      <c r="Q186" s="237"/>
      <c r="R186" s="238"/>
      <c r="S186" s="112" t="s">
        <v>121</v>
      </c>
      <c r="T186" s="239"/>
    </row>
    <row r="187" spans="2:74">
      <c r="B187" s="213" t="s">
        <v>384</v>
      </c>
      <c r="C187" s="177" t="s">
        <v>151</v>
      </c>
      <c r="D187" s="177" t="s">
        <v>151</v>
      </c>
      <c r="E187" s="177" t="s">
        <v>151</v>
      </c>
      <c r="F187" s="177" t="s">
        <v>151</v>
      </c>
      <c r="G187" s="177" t="s">
        <v>151</v>
      </c>
      <c r="H187" s="177" t="s">
        <v>151</v>
      </c>
      <c r="I187" s="177" t="s">
        <v>151</v>
      </c>
      <c r="J187" s="177" t="s">
        <v>151</v>
      </c>
      <c r="K187" s="179" t="s">
        <v>314</v>
      </c>
      <c r="L187" s="179" t="s">
        <v>218</v>
      </c>
      <c r="M187" s="234" t="s">
        <v>213</v>
      </c>
      <c r="N187" s="233" t="s">
        <v>213</v>
      </c>
      <c r="O187" s="233" t="s">
        <v>207</v>
      </c>
      <c r="P187" s="212" t="s">
        <v>30</v>
      </c>
      <c r="Q187" s="240"/>
      <c r="R187" s="241"/>
      <c r="S187" s="49" t="s">
        <v>29</v>
      </c>
      <c r="T187" s="242"/>
    </row>
    <row r="188" spans="2:74">
      <c r="B188" s="213" t="s">
        <v>385</v>
      </c>
      <c r="C188" s="177" t="s">
        <v>151</v>
      </c>
      <c r="D188" s="177" t="s">
        <v>151</v>
      </c>
      <c r="E188" s="177" t="s">
        <v>151</v>
      </c>
      <c r="F188" s="177" t="s">
        <v>151</v>
      </c>
      <c r="G188" s="177" t="s">
        <v>151</v>
      </c>
      <c r="H188" s="177" t="s">
        <v>151</v>
      </c>
      <c r="I188" s="177" t="s">
        <v>151</v>
      </c>
      <c r="J188" s="177" t="s">
        <v>151</v>
      </c>
      <c r="K188" s="179" t="s">
        <v>314</v>
      </c>
      <c r="L188" s="179" t="s">
        <v>218</v>
      </c>
      <c r="M188" s="234" t="s">
        <v>213</v>
      </c>
      <c r="N188" s="233" t="s">
        <v>207</v>
      </c>
      <c r="O188" s="233" t="s">
        <v>213</v>
      </c>
      <c r="P188" s="212" t="s">
        <v>30</v>
      </c>
      <c r="Q188" s="240"/>
      <c r="R188" s="241"/>
      <c r="S188" s="49" t="s">
        <v>29</v>
      </c>
      <c r="T188" s="242"/>
    </row>
    <row r="189" spans="2:74">
      <c r="B189" s="213" t="s">
        <v>386</v>
      </c>
      <c r="C189" s="177" t="s">
        <v>151</v>
      </c>
      <c r="D189" s="177" t="s">
        <v>151</v>
      </c>
      <c r="E189" s="177" t="s">
        <v>151</v>
      </c>
      <c r="F189" s="177" t="s">
        <v>151</v>
      </c>
      <c r="G189" s="177" t="s">
        <v>151</v>
      </c>
      <c r="H189" s="177" t="s">
        <v>151</v>
      </c>
      <c r="I189" s="177" t="s">
        <v>151</v>
      </c>
      <c r="J189" s="177" t="s">
        <v>151</v>
      </c>
      <c r="K189" s="179" t="s">
        <v>314</v>
      </c>
      <c r="L189" s="179" t="s">
        <v>218</v>
      </c>
      <c r="M189" s="234" t="s">
        <v>213</v>
      </c>
      <c r="N189" s="234" t="s">
        <v>207</v>
      </c>
      <c r="O189" s="234" t="s">
        <v>207</v>
      </c>
      <c r="P189" s="212" t="s">
        <v>30</v>
      </c>
      <c r="Q189" s="240"/>
      <c r="R189" s="241"/>
      <c r="S189" s="49" t="s">
        <v>29</v>
      </c>
      <c r="T189" s="242"/>
    </row>
    <row r="190" spans="2:74">
      <c r="B190" s="210" t="s">
        <v>511</v>
      </c>
      <c r="C190" s="177" t="s">
        <v>151</v>
      </c>
      <c r="D190" s="177" t="s">
        <v>151</v>
      </c>
      <c r="E190" s="177" t="s">
        <v>151</v>
      </c>
      <c r="F190" s="177" t="s">
        <v>151</v>
      </c>
      <c r="G190" s="177" t="s">
        <v>151</v>
      </c>
      <c r="H190" s="177" t="s">
        <v>151</v>
      </c>
      <c r="I190" s="177" t="s">
        <v>151</v>
      </c>
      <c r="J190" s="177" t="s">
        <v>151</v>
      </c>
      <c r="K190" s="179" t="s">
        <v>314</v>
      </c>
      <c r="L190" s="179" t="s">
        <v>244</v>
      </c>
      <c r="M190" s="233" t="s">
        <v>213</v>
      </c>
      <c r="N190" s="233" t="s">
        <v>213</v>
      </c>
      <c r="O190" s="233" t="s">
        <v>213</v>
      </c>
      <c r="P190" s="212" t="s">
        <v>102</v>
      </c>
      <c r="Q190" s="237"/>
      <c r="R190" s="238"/>
      <c r="S190" s="112" t="s">
        <v>121</v>
      </c>
      <c r="T190" s="239"/>
    </row>
    <row r="191" spans="2:74">
      <c r="B191" s="213" t="s">
        <v>512</v>
      </c>
      <c r="C191" s="177" t="s">
        <v>151</v>
      </c>
      <c r="D191" s="177" t="s">
        <v>151</v>
      </c>
      <c r="E191" s="177" t="s">
        <v>151</v>
      </c>
      <c r="F191" s="177" t="s">
        <v>151</v>
      </c>
      <c r="G191" s="177" t="s">
        <v>151</v>
      </c>
      <c r="H191" s="177" t="s">
        <v>151</v>
      </c>
      <c r="I191" s="177" t="s">
        <v>151</v>
      </c>
      <c r="J191" s="177" t="s">
        <v>151</v>
      </c>
      <c r="K191" s="179" t="s">
        <v>314</v>
      </c>
      <c r="L191" s="179" t="s">
        <v>244</v>
      </c>
      <c r="M191" s="234" t="s">
        <v>213</v>
      </c>
      <c r="N191" s="233" t="s">
        <v>213</v>
      </c>
      <c r="O191" s="233" t="s">
        <v>207</v>
      </c>
      <c r="P191" s="212" t="s">
        <v>30</v>
      </c>
      <c r="Q191" s="240"/>
      <c r="R191" s="241"/>
      <c r="S191" s="49" t="s">
        <v>29</v>
      </c>
      <c r="T191" s="242"/>
    </row>
    <row r="192" spans="2:74">
      <c r="B192" s="213" t="s">
        <v>513</v>
      </c>
      <c r="C192" s="177" t="s">
        <v>151</v>
      </c>
      <c r="D192" s="177" t="s">
        <v>151</v>
      </c>
      <c r="E192" s="177" t="s">
        <v>151</v>
      </c>
      <c r="F192" s="177" t="s">
        <v>151</v>
      </c>
      <c r="G192" s="177" t="s">
        <v>151</v>
      </c>
      <c r="H192" s="177" t="s">
        <v>151</v>
      </c>
      <c r="I192" s="177" t="s">
        <v>151</v>
      </c>
      <c r="J192" s="177" t="s">
        <v>151</v>
      </c>
      <c r="K192" s="179" t="s">
        <v>314</v>
      </c>
      <c r="L192" s="179" t="s">
        <v>244</v>
      </c>
      <c r="M192" s="234" t="s">
        <v>213</v>
      </c>
      <c r="N192" s="233" t="s">
        <v>207</v>
      </c>
      <c r="O192" s="233" t="s">
        <v>213</v>
      </c>
      <c r="P192" s="212" t="s">
        <v>186</v>
      </c>
      <c r="Q192" s="240"/>
      <c r="R192" s="241"/>
      <c r="S192" s="49" t="s">
        <v>245</v>
      </c>
      <c r="T192" s="242"/>
    </row>
    <row r="193" spans="2:20">
      <c r="B193" s="213" t="s">
        <v>514</v>
      </c>
      <c r="C193" s="177" t="s">
        <v>151</v>
      </c>
      <c r="D193" s="177" t="s">
        <v>151</v>
      </c>
      <c r="E193" s="177" t="s">
        <v>151</v>
      </c>
      <c r="F193" s="177" t="s">
        <v>151</v>
      </c>
      <c r="G193" s="177" t="s">
        <v>151</v>
      </c>
      <c r="H193" s="177" t="s">
        <v>151</v>
      </c>
      <c r="I193" s="177" t="s">
        <v>151</v>
      </c>
      <c r="J193" s="177" t="s">
        <v>151</v>
      </c>
      <c r="K193" s="179" t="s">
        <v>314</v>
      </c>
      <c r="L193" s="179" t="s">
        <v>244</v>
      </c>
      <c r="M193" s="234" t="s">
        <v>213</v>
      </c>
      <c r="N193" s="234" t="s">
        <v>207</v>
      </c>
      <c r="O193" s="234" t="s">
        <v>207</v>
      </c>
      <c r="P193" s="212" t="s">
        <v>30</v>
      </c>
      <c r="Q193" s="240"/>
      <c r="R193" s="241"/>
      <c r="S193" s="49" t="s">
        <v>29</v>
      </c>
      <c r="T193" s="242"/>
    </row>
    <row r="194" spans="2:20">
      <c r="B194" s="213" t="s">
        <v>387</v>
      </c>
      <c r="C194" s="177" t="s">
        <v>151</v>
      </c>
      <c r="D194" s="177" t="s">
        <v>151</v>
      </c>
      <c r="E194" s="177" t="s">
        <v>151</v>
      </c>
      <c r="F194" s="177" t="s">
        <v>151</v>
      </c>
      <c r="G194" s="177" t="s">
        <v>151</v>
      </c>
      <c r="H194" s="177" t="s">
        <v>151</v>
      </c>
      <c r="I194" s="177" t="s">
        <v>151</v>
      </c>
      <c r="J194" s="177" t="s">
        <v>151</v>
      </c>
      <c r="K194" s="179" t="s">
        <v>314</v>
      </c>
      <c r="L194" s="179" t="s">
        <v>218</v>
      </c>
      <c r="M194" s="234" t="s">
        <v>207</v>
      </c>
      <c r="N194" s="234" t="s">
        <v>213</v>
      </c>
      <c r="O194" s="234" t="s">
        <v>213</v>
      </c>
      <c r="P194" s="212" t="s">
        <v>102</v>
      </c>
      <c r="Q194" s="240"/>
      <c r="R194" s="241"/>
      <c r="S194" s="49" t="s">
        <v>121</v>
      </c>
      <c r="T194" s="242"/>
    </row>
    <row r="195" spans="2:20">
      <c r="B195" s="213" t="s">
        <v>388</v>
      </c>
      <c r="C195" s="177" t="s">
        <v>151</v>
      </c>
      <c r="D195" s="177" t="s">
        <v>151</v>
      </c>
      <c r="E195" s="177" t="s">
        <v>151</v>
      </c>
      <c r="F195" s="177" t="s">
        <v>151</v>
      </c>
      <c r="G195" s="177" t="s">
        <v>151</v>
      </c>
      <c r="H195" s="177" t="s">
        <v>151</v>
      </c>
      <c r="I195" s="177" t="s">
        <v>151</v>
      </c>
      <c r="J195" s="177" t="s">
        <v>151</v>
      </c>
      <c r="K195" s="179" t="s">
        <v>314</v>
      </c>
      <c r="L195" s="179" t="s">
        <v>218</v>
      </c>
      <c r="M195" s="234" t="s">
        <v>207</v>
      </c>
      <c r="N195" s="234" t="s">
        <v>213</v>
      </c>
      <c r="O195" s="234" t="s">
        <v>207</v>
      </c>
      <c r="P195" s="215" t="s">
        <v>30</v>
      </c>
      <c r="Q195" s="240"/>
      <c r="R195" s="241"/>
      <c r="S195" s="49" t="s">
        <v>29</v>
      </c>
      <c r="T195" s="242"/>
    </row>
    <row r="196" spans="2:20">
      <c r="B196" s="213" t="s">
        <v>389</v>
      </c>
      <c r="C196" s="177" t="s">
        <v>151</v>
      </c>
      <c r="D196" s="177" t="s">
        <v>151</v>
      </c>
      <c r="E196" s="177" t="s">
        <v>151</v>
      </c>
      <c r="F196" s="177" t="s">
        <v>151</v>
      </c>
      <c r="G196" s="177" t="s">
        <v>151</v>
      </c>
      <c r="H196" s="177" t="s">
        <v>151</v>
      </c>
      <c r="I196" s="177" t="s">
        <v>151</v>
      </c>
      <c r="J196" s="177" t="s">
        <v>151</v>
      </c>
      <c r="K196" s="179" t="s">
        <v>314</v>
      </c>
      <c r="L196" s="179" t="s">
        <v>218</v>
      </c>
      <c r="M196" s="234" t="s">
        <v>207</v>
      </c>
      <c r="N196" s="236" t="s">
        <v>207</v>
      </c>
      <c r="O196" s="234" t="s">
        <v>213</v>
      </c>
      <c r="P196" s="215" t="s">
        <v>30</v>
      </c>
      <c r="Q196" s="240"/>
      <c r="R196" s="241"/>
      <c r="S196" s="49" t="s">
        <v>29</v>
      </c>
      <c r="T196" s="243"/>
    </row>
    <row r="197" spans="2:20">
      <c r="B197" s="213" t="s">
        <v>390</v>
      </c>
      <c r="C197" s="185" t="s">
        <v>151</v>
      </c>
      <c r="D197" s="185" t="s">
        <v>151</v>
      </c>
      <c r="E197" s="185" t="s">
        <v>151</v>
      </c>
      <c r="F197" s="185" t="s">
        <v>151</v>
      </c>
      <c r="G197" s="185" t="s">
        <v>151</v>
      </c>
      <c r="H197" s="185" t="s">
        <v>151</v>
      </c>
      <c r="I197" s="185" t="s">
        <v>151</v>
      </c>
      <c r="J197" s="185" t="s">
        <v>151</v>
      </c>
      <c r="K197" s="247" t="s">
        <v>314</v>
      </c>
      <c r="L197" s="179" t="s">
        <v>218</v>
      </c>
      <c r="M197" s="234" t="s">
        <v>207</v>
      </c>
      <c r="N197" s="49" t="s">
        <v>207</v>
      </c>
      <c r="O197" s="234" t="s">
        <v>207</v>
      </c>
      <c r="P197" s="215" t="s">
        <v>30</v>
      </c>
      <c r="Q197" s="240"/>
      <c r="R197" s="241"/>
      <c r="S197" s="49" t="s">
        <v>29</v>
      </c>
      <c r="T197" s="242"/>
    </row>
    <row r="198" spans="2:20">
      <c r="B198" s="213" t="s">
        <v>515</v>
      </c>
      <c r="C198" s="177" t="s">
        <v>151</v>
      </c>
      <c r="D198" s="177" t="s">
        <v>151</v>
      </c>
      <c r="E198" s="177" t="s">
        <v>151</v>
      </c>
      <c r="F198" s="177" t="s">
        <v>151</v>
      </c>
      <c r="G198" s="177" t="s">
        <v>151</v>
      </c>
      <c r="H198" s="177" t="s">
        <v>151</v>
      </c>
      <c r="I198" s="177" t="s">
        <v>151</v>
      </c>
      <c r="J198" s="177" t="s">
        <v>151</v>
      </c>
      <c r="K198" s="179" t="s">
        <v>314</v>
      </c>
      <c r="L198" s="179" t="s">
        <v>244</v>
      </c>
      <c r="M198" s="234" t="s">
        <v>207</v>
      </c>
      <c r="N198" s="234" t="s">
        <v>213</v>
      </c>
      <c r="O198" s="234" t="s">
        <v>213</v>
      </c>
      <c r="P198" s="212" t="s">
        <v>102</v>
      </c>
      <c r="Q198" s="240"/>
      <c r="R198" s="241"/>
      <c r="S198" s="49" t="s">
        <v>121</v>
      </c>
      <c r="T198" s="242"/>
    </row>
    <row r="199" spans="2:20">
      <c r="B199" s="213" t="s">
        <v>516</v>
      </c>
      <c r="C199" s="177" t="s">
        <v>151</v>
      </c>
      <c r="D199" s="177" t="s">
        <v>151</v>
      </c>
      <c r="E199" s="177" t="s">
        <v>151</v>
      </c>
      <c r="F199" s="177" t="s">
        <v>151</v>
      </c>
      <c r="G199" s="177" t="s">
        <v>151</v>
      </c>
      <c r="H199" s="177" t="s">
        <v>151</v>
      </c>
      <c r="I199" s="177" t="s">
        <v>151</v>
      </c>
      <c r="J199" s="177" t="s">
        <v>151</v>
      </c>
      <c r="K199" s="179" t="s">
        <v>314</v>
      </c>
      <c r="L199" s="179" t="s">
        <v>244</v>
      </c>
      <c r="M199" s="234" t="s">
        <v>207</v>
      </c>
      <c r="N199" s="234" t="s">
        <v>213</v>
      </c>
      <c r="O199" s="234" t="s">
        <v>207</v>
      </c>
      <c r="P199" s="215" t="s">
        <v>30</v>
      </c>
      <c r="Q199" s="240"/>
      <c r="R199" s="241"/>
      <c r="S199" s="49" t="s">
        <v>29</v>
      </c>
      <c r="T199" s="242"/>
    </row>
    <row r="200" spans="2:20">
      <c r="B200" s="213" t="s">
        <v>517</v>
      </c>
      <c r="C200" s="177" t="s">
        <v>151</v>
      </c>
      <c r="D200" s="177" t="s">
        <v>151</v>
      </c>
      <c r="E200" s="177" t="s">
        <v>151</v>
      </c>
      <c r="F200" s="177" t="s">
        <v>151</v>
      </c>
      <c r="G200" s="177" t="s">
        <v>151</v>
      </c>
      <c r="H200" s="177" t="s">
        <v>151</v>
      </c>
      <c r="I200" s="177" t="s">
        <v>151</v>
      </c>
      <c r="J200" s="177" t="s">
        <v>151</v>
      </c>
      <c r="K200" s="179" t="s">
        <v>314</v>
      </c>
      <c r="L200" s="179" t="s">
        <v>244</v>
      </c>
      <c r="M200" s="234" t="s">
        <v>207</v>
      </c>
      <c r="N200" s="236" t="s">
        <v>207</v>
      </c>
      <c r="O200" s="234" t="s">
        <v>213</v>
      </c>
      <c r="P200" s="212" t="s">
        <v>325</v>
      </c>
      <c r="Q200" s="240"/>
      <c r="R200" s="241"/>
      <c r="S200" s="49" t="s">
        <v>245</v>
      </c>
      <c r="T200" s="243"/>
    </row>
    <row r="201" spans="2:20">
      <c r="B201" s="213" t="s">
        <v>518</v>
      </c>
      <c r="C201" s="185" t="s">
        <v>151</v>
      </c>
      <c r="D201" s="185" t="s">
        <v>151</v>
      </c>
      <c r="E201" s="185" t="s">
        <v>151</v>
      </c>
      <c r="F201" s="185" t="s">
        <v>151</v>
      </c>
      <c r="G201" s="185" t="s">
        <v>151</v>
      </c>
      <c r="H201" s="185" t="s">
        <v>151</v>
      </c>
      <c r="I201" s="185" t="s">
        <v>151</v>
      </c>
      <c r="J201" s="185" t="s">
        <v>151</v>
      </c>
      <c r="K201" s="247" t="s">
        <v>314</v>
      </c>
      <c r="L201" s="179" t="s">
        <v>244</v>
      </c>
      <c r="M201" s="234" t="s">
        <v>207</v>
      </c>
      <c r="N201" s="49" t="s">
        <v>207</v>
      </c>
      <c r="O201" s="234" t="s">
        <v>207</v>
      </c>
      <c r="P201" s="215" t="s">
        <v>186</v>
      </c>
      <c r="Q201" s="240"/>
      <c r="R201" s="241"/>
      <c r="S201" s="49" t="s">
        <v>245</v>
      </c>
      <c r="T201" s="242"/>
    </row>
    <row r="202" spans="2:20">
      <c r="B202" s="210" t="s">
        <v>383</v>
      </c>
      <c r="C202" s="177" t="s">
        <v>151</v>
      </c>
      <c r="D202" s="177" t="s">
        <v>151</v>
      </c>
      <c r="E202" s="177" t="s">
        <v>151</v>
      </c>
      <c r="F202" s="177" t="s">
        <v>151</v>
      </c>
      <c r="G202" s="177" t="s">
        <v>151</v>
      </c>
      <c r="H202" s="177" t="s">
        <v>151</v>
      </c>
      <c r="I202" s="177" t="s">
        <v>151</v>
      </c>
      <c r="J202" s="177" t="s">
        <v>151</v>
      </c>
      <c r="K202" s="179" t="s">
        <v>314</v>
      </c>
      <c r="L202" s="179" t="s">
        <v>218</v>
      </c>
      <c r="M202" s="233" t="s">
        <v>213</v>
      </c>
      <c r="N202" s="233" t="s">
        <v>213</v>
      </c>
      <c r="O202" s="233" t="s">
        <v>213</v>
      </c>
      <c r="P202" s="212" t="s">
        <v>102</v>
      </c>
      <c r="Q202" s="237"/>
      <c r="R202" s="238"/>
      <c r="S202" s="112" t="s">
        <v>121</v>
      </c>
      <c r="T202" s="239"/>
    </row>
    <row r="203" spans="2:20">
      <c r="B203" s="213" t="s">
        <v>384</v>
      </c>
      <c r="C203" s="177" t="s">
        <v>151</v>
      </c>
      <c r="D203" s="177" t="s">
        <v>151</v>
      </c>
      <c r="E203" s="177" t="s">
        <v>151</v>
      </c>
      <c r="F203" s="177" t="s">
        <v>151</v>
      </c>
      <c r="G203" s="177" t="s">
        <v>151</v>
      </c>
      <c r="H203" s="177" t="s">
        <v>151</v>
      </c>
      <c r="I203" s="177" t="s">
        <v>151</v>
      </c>
      <c r="J203" s="177" t="s">
        <v>151</v>
      </c>
      <c r="K203" s="179" t="s">
        <v>314</v>
      </c>
      <c r="L203" s="179" t="s">
        <v>218</v>
      </c>
      <c r="M203" s="234" t="s">
        <v>213</v>
      </c>
      <c r="N203" s="233" t="s">
        <v>213</v>
      </c>
      <c r="O203" s="233" t="s">
        <v>207</v>
      </c>
      <c r="P203" s="212" t="s">
        <v>30</v>
      </c>
      <c r="Q203" s="240"/>
      <c r="R203" s="241"/>
      <c r="S203" s="49" t="s">
        <v>29</v>
      </c>
      <c r="T203" s="242"/>
    </row>
    <row r="204" spans="2:20">
      <c r="B204" s="213" t="s">
        <v>385</v>
      </c>
      <c r="C204" s="177" t="s">
        <v>151</v>
      </c>
      <c r="D204" s="177" t="s">
        <v>151</v>
      </c>
      <c r="E204" s="177" t="s">
        <v>151</v>
      </c>
      <c r="F204" s="177" t="s">
        <v>151</v>
      </c>
      <c r="G204" s="177" t="s">
        <v>151</v>
      </c>
      <c r="H204" s="177" t="s">
        <v>151</v>
      </c>
      <c r="I204" s="177" t="s">
        <v>151</v>
      </c>
      <c r="J204" s="177" t="s">
        <v>151</v>
      </c>
      <c r="K204" s="179" t="s">
        <v>314</v>
      </c>
      <c r="L204" s="179" t="s">
        <v>218</v>
      </c>
      <c r="M204" s="234" t="s">
        <v>213</v>
      </c>
      <c r="N204" s="233" t="s">
        <v>207</v>
      </c>
      <c r="O204" s="233" t="s">
        <v>213</v>
      </c>
      <c r="P204" s="212" t="s">
        <v>30</v>
      </c>
      <c r="Q204" s="240"/>
      <c r="R204" s="241"/>
      <c r="S204" s="49" t="s">
        <v>29</v>
      </c>
      <c r="T204" s="242"/>
    </row>
    <row r="205" spans="2:20">
      <c r="B205" s="213" t="s">
        <v>386</v>
      </c>
      <c r="C205" s="177" t="s">
        <v>151</v>
      </c>
      <c r="D205" s="177" t="s">
        <v>151</v>
      </c>
      <c r="E205" s="177" t="s">
        <v>151</v>
      </c>
      <c r="F205" s="177" t="s">
        <v>151</v>
      </c>
      <c r="G205" s="177" t="s">
        <v>151</v>
      </c>
      <c r="H205" s="177" t="s">
        <v>151</v>
      </c>
      <c r="I205" s="177" t="s">
        <v>151</v>
      </c>
      <c r="J205" s="177" t="s">
        <v>151</v>
      </c>
      <c r="K205" s="179" t="s">
        <v>314</v>
      </c>
      <c r="L205" s="179" t="s">
        <v>218</v>
      </c>
      <c r="M205" s="234" t="s">
        <v>213</v>
      </c>
      <c r="N205" s="234" t="s">
        <v>207</v>
      </c>
      <c r="O205" s="234" t="s">
        <v>207</v>
      </c>
      <c r="P205" s="212" t="s">
        <v>30</v>
      </c>
      <c r="Q205" s="240"/>
      <c r="R205" s="241"/>
      <c r="S205" s="49" t="s">
        <v>29</v>
      </c>
      <c r="T205" s="242"/>
    </row>
    <row r="206" spans="2:20">
      <c r="B206" s="210" t="s">
        <v>511</v>
      </c>
      <c r="C206" s="177" t="s">
        <v>151</v>
      </c>
      <c r="D206" s="177" t="s">
        <v>151</v>
      </c>
      <c r="E206" s="177" t="s">
        <v>151</v>
      </c>
      <c r="F206" s="177" t="s">
        <v>151</v>
      </c>
      <c r="G206" s="177" t="s">
        <v>151</v>
      </c>
      <c r="H206" s="177" t="s">
        <v>151</v>
      </c>
      <c r="I206" s="177" t="s">
        <v>151</v>
      </c>
      <c r="J206" s="177" t="s">
        <v>151</v>
      </c>
      <c r="K206" s="179" t="s">
        <v>314</v>
      </c>
      <c r="L206" s="179" t="s">
        <v>244</v>
      </c>
      <c r="M206" s="233" t="s">
        <v>213</v>
      </c>
      <c r="N206" s="233" t="s">
        <v>213</v>
      </c>
      <c r="O206" s="233" t="s">
        <v>213</v>
      </c>
      <c r="P206" s="212" t="s">
        <v>102</v>
      </c>
      <c r="Q206" s="237"/>
      <c r="R206" s="238"/>
      <c r="S206" s="112" t="s">
        <v>121</v>
      </c>
      <c r="T206" s="239"/>
    </row>
    <row r="207" spans="2:20">
      <c r="B207" s="213" t="s">
        <v>512</v>
      </c>
      <c r="C207" s="177" t="s">
        <v>151</v>
      </c>
      <c r="D207" s="177" t="s">
        <v>151</v>
      </c>
      <c r="E207" s="177" t="s">
        <v>151</v>
      </c>
      <c r="F207" s="177" t="s">
        <v>151</v>
      </c>
      <c r="G207" s="177" t="s">
        <v>151</v>
      </c>
      <c r="H207" s="177" t="s">
        <v>151</v>
      </c>
      <c r="I207" s="177" t="s">
        <v>151</v>
      </c>
      <c r="J207" s="177" t="s">
        <v>151</v>
      </c>
      <c r="K207" s="179" t="s">
        <v>314</v>
      </c>
      <c r="L207" s="179" t="s">
        <v>244</v>
      </c>
      <c r="M207" s="234" t="s">
        <v>213</v>
      </c>
      <c r="N207" s="233" t="s">
        <v>213</v>
      </c>
      <c r="O207" s="233" t="s">
        <v>207</v>
      </c>
      <c r="P207" s="212" t="s">
        <v>30</v>
      </c>
      <c r="Q207" s="240"/>
      <c r="R207" s="241"/>
      <c r="S207" s="49" t="s">
        <v>29</v>
      </c>
      <c r="T207" s="242"/>
    </row>
    <row r="208" spans="2:20">
      <c r="B208" s="213" t="s">
        <v>513</v>
      </c>
      <c r="C208" s="177" t="s">
        <v>151</v>
      </c>
      <c r="D208" s="177" t="s">
        <v>151</v>
      </c>
      <c r="E208" s="177" t="s">
        <v>151</v>
      </c>
      <c r="F208" s="177" t="s">
        <v>151</v>
      </c>
      <c r="G208" s="177" t="s">
        <v>151</v>
      </c>
      <c r="H208" s="177" t="s">
        <v>151</v>
      </c>
      <c r="I208" s="177" t="s">
        <v>151</v>
      </c>
      <c r="J208" s="177" t="s">
        <v>151</v>
      </c>
      <c r="K208" s="179" t="s">
        <v>314</v>
      </c>
      <c r="L208" s="179" t="s">
        <v>244</v>
      </c>
      <c r="M208" s="234" t="s">
        <v>213</v>
      </c>
      <c r="N208" s="233" t="s">
        <v>207</v>
      </c>
      <c r="O208" s="233" t="s">
        <v>213</v>
      </c>
      <c r="P208" s="212" t="s">
        <v>186</v>
      </c>
      <c r="Q208" s="240"/>
      <c r="R208" s="241"/>
      <c r="S208" s="49" t="s">
        <v>245</v>
      </c>
      <c r="T208" s="242"/>
    </row>
    <row r="209" spans="2:20">
      <c r="B209" s="213" t="s">
        <v>514</v>
      </c>
      <c r="C209" s="177" t="s">
        <v>151</v>
      </c>
      <c r="D209" s="177" t="s">
        <v>151</v>
      </c>
      <c r="E209" s="177" t="s">
        <v>151</v>
      </c>
      <c r="F209" s="177" t="s">
        <v>151</v>
      </c>
      <c r="G209" s="177" t="s">
        <v>151</v>
      </c>
      <c r="H209" s="177" t="s">
        <v>151</v>
      </c>
      <c r="I209" s="177" t="s">
        <v>151</v>
      </c>
      <c r="J209" s="177" t="s">
        <v>151</v>
      </c>
      <c r="K209" s="179" t="s">
        <v>314</v>
      </c>
      <c r="L209" s="179" t="s">
        <v>244</v>
      </c>
      <c r="M209" s="234" t="s">
        <v>213</v>
      </c>
      <c r="N209" s="234" t="s">
        <v>207</v>
      </c>
      <c r="O209" s="234" t="s">
        <v>207</v>
      </c>
      <c r="P209" s="212" t="s">
        <v>30</v>
      </c>
      <c r="Q209" s="240"/>
      <c r="R209" s="241"/>
      <c r="S209" s="49" t="s">
        <v>29</v>
      </c>
      <c r="T209" s="242"/>
    </row>
    <row r="210" spans="2:20">
      <c r="B210" s="213" t="s">
        <v>387</v>
      </c>
      <c r="C210" s="177" t="s">
        <v>151</v>
      </c>
      <c r="D210" s="177" t="s">
        <v>151</v>
      </c>
      <c r="E210" s="177" t="s">
        <v>151</v>
      </c>
      <c r="F210" s="177" t="s">
        <v>151</v>
      </c>
      <c r="G210" s="177" t="s">
        <v>151</v>
      </c>
      <c r="H210" s="177" t="s">
        <v>151</v>
      </c>
      <c r="I210" s="177" t="s">
        <v>151</v>
      </c>
      <c r="J210" s="177" t="s">
        <v>151</v>
      </c>
      <c r="K210" s="179" t="s">
        <v>314</v>
      </c>
      <c r="L210" s="179" t="s">
        <v>218</v>
      </c>
      <c r="M210" s="234" t="s">
        <v>207</v>
      </c>
      <c r="N210" s="234" t="s">
        <v>213</v>
      </c>
      <c r="O210" s="234" t="s">
        <v>213</v>
      </c>
      <c r="P210" s="212" t="s">
        <v>102</v>
      </c>
      <c r="Q210" s="240"/>
      <c r="R210" s="241"/>
      <c r="S210" s="49" t="s">
        <v>121</v>
      </c>
      <c r="T210" s="242"/>
    </row>
    <row r="211" spans="2:20">
      <c r="B211" s="213" t="s">
        <v>388</v>
      </c>
      <c r="C211" s="177" t="s">
        <v>151</v>
      </c>
      <c r="D211" s="177" t="s">
        <v>151</v>
      </c>
      <c r="E211" s="177" t="s">
        <v>151</v>
      </c>
      <c r="F211" s="177" t="s">
        <v>151</v>
      </c>
      <c r="G211" s="177" t="s">
        <v>151</v>
      </c>
      <c r="H211" s="177" t="s">
        <v>151</v>
      </c>
      <c r="I211" s="177" t="s">
        <v>151</v>
      </c>
      <c r="J211" s="177" t="s">
        <v>151</v>
      </c>
      <c r="K211" s="179" t="s">
        <v>314</v>
      </c>
      <c r="L211" s="179" t="s">
        <v>218</v>
      </c>
      <c r="M211" s="234" t="s">
        <v>207</v>
      </c>
      <c r="N211" s="234" t="s">
        <v>213</v>
      </c>
      <c r="O211" s="234" t="s">
        <v>207</v>
      </c>
      <c r="P211" s="215" t="s">
        <v>30</v>
      </c>
      <c r="Q211" s="240"/>
      <c r="R211" s="241"/>
      <c r="S211" s="49" t="s">
        <v>29</v>
      </c>
      <c r="T211" s="242"/>
    </row>
    <row r="212" spans="2:20">
      <c r="B212" s="213" t="s">
        <v>389</v>
      </c>
      <c r="C212" s="177" t="s">
        <v>151</v>
      </c>
      <c r="D212" s="177" t="s">
        <v>151</v>
      </c>
      <c r="E212" s="177" t="s">
        <v>151</v>
      </c>
      <c r="F212" s="177" t="s">
        <v>151</v>
      </c>
      <c r="G212" s="177" t="s">
        <v>151</v>
      </c>
      <c r="H212" s="177" t="s">
        <v>151</v>
      </c>
      <c r="I212" s="177" t="s">
        <v>151</v>
      </c>
      <c r="J212" s="177" t="s">
        <v>151</v>
      </c>
      <c r="K212" s="179" t="s">
        <v>314</v>
      </c>
      <c r="L212" s="179" t="s">
        <v>218</v>
      </c>
      <c r="M212" s="234" t="s">
        <v>207</v>
      </c>
      <c r="N212" s="236" t="s">
        <v>207</v>
      </c>
      <c r="O212" s="234" t="s">
        <v>213</v>
      </c>
      <c r="P212" s="215" t="s">
        <v>30</v>
      </c>
      <c r="Q212" s="240"/>
      <c r="R212" s="241"/>
      <c r="S212" s="49" t="s">
        <v>29</v>
      </c>
      <c r="T212" s="243"/>
    </row>
    <row r="213" spans="2:20">
      <c r="B213" s="213" t="s">
        <v>390</v>
      </c>
      <c r="C213" s="185" t="s">
        <v>151</v>
      </c>
      <c r="D213" s="185" t="s">
        <v>151</v>
      </c>
      <c r="E213" s="185" t="s">
        <v>151</v>
      </c>
      <c r="F213" s="185" t="s">
        <v>151</v>
      </c>
      <c r="G213" s="185" t="s">
        <v>151</v>
      </c>
      <c r="H213" s="185" t="s">
        <v>151</v>
      </c>
      <c r="I213" s="185" t="s">
        <v>151</v>
      </c>
      <c r="J213" s="185" t="s">
        <v>151</v>
      </c>
      <c r="K213" s="247" t="s">
        <v>314</v>
      </c>
      <c r="L213" s="247" t="s">
        <v>218</v>
      </c>
      <c r="M213" s="234" t="s">
        <v>207</v>
      </c>
      <c r="N213" s="49" t="s">
        <v>207</v>
      </c>
      <c r="O213" s="234" t="s">
        <v>207</v>
      </c>
      <c r="P213" s="215" t="s">
        <v>30</v>
      </c>
      <c r="Q213" s="240"/>
      <c r="R213" s="241"/>
      <c r="S213" s="49" t="s">
        <v>29</v>
      </c>
      <c r="T213" s="242"/>
    </row>
    <row r="214" spans="2:20">
      <c r="B214" s="213" t="s">
        <v>515</v>
      </c>
      <c r="C214" s="177" t="s">
        <v>151</v>
      </c>
      <c r="D214" s="177" t="s">
        <v>151</v>
      </c>
      <c r="E214" s="177" t="s">
        <v>151</v>
      </c>
      <c r="F214" s="177" t="s">
        <v>151</v>
      </c>
      <c r="G214" s="177" t="s">
        <v>151</v>
      </c>
      <c r="H214" s="177" t="s">
        <v>151</v>
      </c>
      <c r="I214" s="177" t="s">
        <v>151</v>
      </c>
      <c r="J214" s="177" t="s">
        <v>151</v>
      </c>
      <c r="K214" s="179" t="s">
        <v>314</v>
      </c>
      <c r="L214" s="179" t="s">
        <v>244</v>
      </c>
      <c r="M214" s="234" t="s">
        <v>207</v>
      </c>
      <c r="N214" s="234" t="s">
        <v>213</v>
      </c>
      <c r="O214" s="234" t="s">
        <v>213</v>
      </c>
      <c r="P214" s="212" t="s">
        <v>102</v>
      </c>
      <c r="Q214" s="240"/>
      <c r="R214" s="241"/>
      <c r="S214" s="49" t="s">
        <v>121</v>
      </c>
      <c r="T214" s="242"/>
    </row>
    <row r="215" spans="2:20">
      <c r="B215" s="213" t="s">
        <v>516</v>
      </c>
      <c r="C215" s="177" t="s">
        <v>151</v>
      </c>
      <c r="D215" s="177" t="s">
        <v>151</v>
      </c>
      <c r="E215" s="177" t="s">
        <v>151</v>
      </c>
      <c r="F215" s="177" t="s">
        <v>151</v>
      </c>
      <c r="G215" s="177" t="s">
        <v>151</v>
      </c>
      <c r="H215" s="177" t="s">
        <v>151</v>
      </c>
      <c r="I215" s="177" t="s">
        <v>151</v>
      </c>
      <c r="J215" s="177" t="s">
        <v>151</v>
      </c>
      <c r="K215" s="179" t="s">
        <v>314</v>
      </c>
      <c r="L215" s="179" t="s">
        <v>244</v>
      </c>
      <c r="M215" s="234" t="s">
        <v>207</v>
      </c>
      <c r="N215" s="234" t="s">
        <v>213</v>
      </c>
      <c r="O215" s="234" t="s">
        <v>207</v>
      </c>
      <c r="P215" s="215" t="s">
        <v>30</v>
      </c>
      <c r="Q215" s="240"/>
      <c r="R215" s="241"/>
      <c r="S215" s="49" t="s">
        <v>29</v>
      </c>
      <c r="T215" s="242"/>
    </row>
    <row r="216" spans="2:20">
      <c r="B216" s="213" t="s">
        <v>517</v>
      </c>
      <c r="C216" s="177" t="s">
        <v>151</v>
      </c>
      <c r="D216" s="177" t="s">
        <v>151</v>
      </c>
      <c r="E216" s="177" t="s">
        <v>151</v>
      </c>
      <c r="F216" s="177" t="s">
        <v>151</v>
      </c>
      <c r="G216" s="177" t="s">
        <v>151</v>
      </c>
      <c r="H216" s="177" t="s">
        <v>151</v>
      </c>
      <c r="I216" s="177" t="s">
        <v>151</v>
      </c>
      <c r="J216" s="177" t="s">
        <v>151</v>
      </c>
      <c r="K216" s="179" t="s">
        <v>314</v>
      </c>
      <c r="L216" s="179" t="s">
        <v>244</v>
      </c>
      <c r="M216" s="234" t="s">
        <v>207</v>
      </c>
      <c r="N216" s="236" t="s">
        <v>207</v>
      </c>
      <c r="O216" s="234" t="s">
        <v>213</v>
      </c>
      <c r="P216" s="212" t="s">
        <v>325</v>
      </c>
      <c r="Q216" s="240"/>
      <c r="R216" s="241"/>
      <c r="S216" s="49" t="s">
        <v>245</v>
      </c>
      <c r="T216" s="243"/>
    </row>
    <row r="217" spans="2:20">
      <c r="B217" s="213" t="s">
        <v>518</v>
      </c>
      <c r="C217" s="185" t="s">
        <v>151</v>
      </c>
      <c r="D217" s="185" t="s">
        <v>151</v>
      </c>
      <c r="E217" s="185" t="s">
        <v>151</v>
      </c>
      <c r="F217" s="185" t="s">
        <v>151</v>
      </c>
      <c r="G217" s="185" t="s">
        <v>151</v>
      </c>
      <c r="H217" s="185" t="s">
        <v>151</v>
      </c>
      <c r="I217" s="185" t="s">
        <v>151</v>
      </c>
      <c r="J217" s="185" t="s">
        <v>151</v>
      </c>
      <c r="K217" s="247" t="s">
        <v>314</v>
      </c>
      <c r="L217" s="247" t="s">
        <v>244</v>
      </c>
      <c r="M217" s="234" t="s">
        <v>207</v>
      </c>
      <c r="N217" s="49" t="s">
        <v>207</v>
      </c>
      <c r="O217" s="234" t="s">
        <v>207</v>
      </c>
      <c r="P217" s="215" t="s">
        <v>186</v>
      </c>
      <c r="Q217" s="240"/>
      <c r="R217" s="241"/>
      <c r="S217" s="49" t="s">
        <v>245</v>
      </c>
      <c r="T217" s="242"/>
    </row>
    <row r="218" spans="2:20">
      <c r="B218" s="213" t="s">
        <v>394</v>
      </c>
      <c r="C218" s="185" t="s">
        <v>151</v>
      </c>
      <c r="D218" s="185" t="s">
        <v>151</v>
      </c>
      <c r="E218" s="185" t="s">
        <v>151</v>
      </c>
      <c r="F218" s="185" t="s">
        <v>151</v>
      </c>
      <c r="G218" s="185" t="s">
        <v>151</v>
      </c>
      <c r="H218" s="185" t="s">
        <v>151</v>
      </c>
      <c r="I218" s="185" t="s">
        <v>151</v>
      </c>
      <c r="J218" s="185" t="s">
        <v>151</v>
      </c>
      <c r="K218" s="247" t="s">
        <v>291</v>
      </c>
      <c r="L218" s="247" t="s">
        <v>218</v>
      </c>
      <c r="M218" s="234" t="s">
        <v>206</v>
      </c>
      <c r="N218" s="234" t="s">
        <v>206</v>
      </c>
      <c r="O218" s="234" t="s">
        <v>206</v>
      </c>
      <c r="P218" s="215" t="s">
        <v>30</v>
      </c>
      <c r="Q218" s="240"/>
      <c r="R218" s="241"/>
      <c r="S218" s="49" t="s">
        <v>29</v>
      </c>
      <c r="T218" s="242"/>
    </row>
    <row r="219" spans="2:20">
      <c r="B219" s="213" t="s">
        <v>519</v>
      </c>
      <c r="C219" s="185" t="s">
        <v>151</v>
      </c>
      <c r="D219" s="185" t="s">
        <v>151</v>
      </c>
      <c r="E219" s="185" t="s">
        <v>151</v>
      </c>
      <c r="F219" s="185" t="s">
        <v>151</v>
      </c>
      <c r="G219" s="185" t="s">
        <v>151</v>
      </c>
      <c r="H219" s="185" t="s">
        <v>151</v>
      </c>
      <c r="I219" s="185" t="s">
        <v>151</v>
      </c>
      <c r="J219" s="185" t="s">
        <v>151</v>
      </c>
      <c r="K219" s="247" t="s">
        <v>291</v>
      </c>
      <c r="L219" s="179" t="s">
        <v>244</v>
      </c>
      <c r="M219" s="234" t="s">
        <v>206</v>
      </c>
      <c r="N219" s="234" t="s">
        <v>206</v>
      </c>
      <c r="O219" s="234" t="s">
        <v>206</v>
      </c>
      <c r="P219" s="215" t="s">
        <v>186</v>
      </c>
      <c r="Q219" s="240"/>
      <c r="R219" s="241"/>
      <c r="S219" s="248" t="s">
        <v>245</v>
      </c>
      <c r="T219" s="242"/>
    </row>
    <row r="220" spans="2:20" ht="14.25" thickBot="1">
      <c r="B220" s="199" t="s">
        <v>95</v>
      </c>
      <c r="C220" s="200" t="s">
        <v>151</v>
      </c>
      <c r="D220" s="200" t="s">
        <v>151</v>
      </c>
      <c r="E220" s="200" t="s">
        <v>151</v>
      </c>
      <c r="F220" s="200" t="s">
        <v>151</v>
      </c>
      <c r="G220" s="200" t="s">
        <v>151</v>
      </c>
      <c r="H220" s="200" t="s">
        <v>151</v>
      </c>
      <c r="I220" s="200" t="s">
        <v>151</v>
      </c>
      <c r="J220" s="200" t="s">
        <v>151</v>
      </c>
      <c r="K220" s="202" t="s">
        <v>326</v>
      </c>
      <c r="L220" s="202" t="s">
        <v>393</v>
      </c>
      <c r="M220" s="235" t="s">
        <v>206</v>
      </c>
      <c r="N220" s="235" t="s">
        <v>206</v>
      </c>
      <c r="O220" s="235" t="s">
        <v>206</v>
      </c>
      <c r="P220" s="222" t="s">
        <v>30</v>
      </c>
      <c r="Q220" s="244"/>
      <c r="R220" s="245"/>
      <c r="S220" s="220" t="s">
        <v>29</v>
      </c>
      <c r="T220" s="246"/>
    </row>
  </sheetData>
  <mergeCells count="6">
    <mergeCell ref="C181:J181"/>
    <mergeCell ref="C183:J183"/>
    <mergeCell ref="C179:J179"/>
    <mergeCell ref="C10:J10"/>
    <mergeCell ref="C12:J12"/>
    <mergeCell ref="C14:J14"/>
  </mergeCells>
  <phoneticPr fontId="2"/>
  <dataValidations count="1">
    <dataValidation type="list" allowBlank="1" showInputMessage="1" showErrorMessage="1" sqref="C10 C179"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B2:S96"/>
  <sheetViews>
    <sheetView zoomScale="85" zoomScaleNormal="85" workbookViewId="0"/>
  </sheetViews>
  <sheetFormatPr defaultRowHeight="13.5"/>
  <cols>
    <col min="2" max="2" width="47.875" bestFit="1" customWidth="1"/>
    <col min="3" max="3" width="23.875" bestFit="1" customWidth="1"/>
    <col min="4" max="4" width="29" bestFit="1" customWidth="1"/>
    <col min="5" max="5" width="29" customWidth="1"/>
    <col min="6" max="6" width="19.375" bestFit="1" customWidth="1"/>
    <col min="7" max="7" width="16.375" bestFit="1" customWidth="1"/>
    <col min="8" max="8" width="19.375" bestFit="1" customWidth="1"/>
    <col min="9" max="9" width="12" customWidth="1"/>
    <col min="10" max="11" width="11" customWidth="1"/>
    <col min="12" max="12" width="13.625" bestFit="1" customWidth="1"/>
    <col min="13" max="13" width="15.125" customWidth="1"/>
    <col min="14" max="14" width="12.125" bestFit="1" customWidth="1"/>
    <col min="15" max="18" width="10.125" customWidth="1"/>
  </cols>
  <sheetData>
    <row r="2" spans="2:6" ht="15" thickBot="1">
      <c r="B2" s="23" t="s">
        <v>247</v>
      </c>
    </row>
    <row r="3" spans="2:6">
      <c r="B3" s="57"/>
      <c r="C3" s="30"/>
      <c r="D3" s="30"/>
      <c r="E3" s="30"/>
      <c r="F3" s="27" t="s">
        <v>248</v>
      </c>
    </row>
    <row r="4" spans="2:6">
      <c r="B4" s="58" t="s">
        <v>21</v>
      </c>
      <c r="C4" s="207" t="s">
        <v>189</v>
      </c>
      <c r="D4" s="26"/>
      <c r="E4" s="75" t="s">
        <v>190</v>
      </c>
      <c r="F4" s="28" t="s">
        <v>190</v>
      </c>
    </row>
    <row r="5" spans="2:6">
      <c r="B5" s="58" t="s">
        <v>31</v>
      </c>
      <c r="C5" s="24" t="s">
        <v>249</v>
      </c>
      <c r="D5" s="24" t="s">
        <v>250</v>
      </c>
      <c r="E5" s="77" t="s">
        <v>251</v>
      </c>
      <c r="F5" s="28" t="s">
        <v>252</v>
      </c>
    </row>
    <row r="6" spans="2:6" ht="27">
      <c r="B6" s="59" t="s">
        <v>26</v>
      </c>
      <c r="C6" s="24" t="s">
        <v>253</v>
      </c>
      <c r="D6" s="24" t="s">
        <v>254</v>
      </c>
      <c r="E6" s="77" t="s">
        <v>255</v>
      </c>
      <c r="F6" s="28" t="s">
        <v>256</v>
      </c>
    </row>
    <row r="7" spans="2:6">
      <c r="B7" s="58" t="s">
        <v>27</v>
      </c>
      <c r="C7" s="168" t="s">
        <v>257</v>
      </c>
      <c r="D7" s="169" t="s">
        <v>258</v>
      </c>
      <c r="E7" s="77" t="s">
        <v>259</v>
      </c>
      <c r="F7" s="28" t="s">
        <v>260</v>
      </c>
    </row>
    <row r="8" spans="2:6" ht="54.75" thickBot="1">
      <c r="B8" s="60" t="s">
        <v>28</v>
      </c>
      <c r="C8" s="170" t="s">
        <v>359</v>
      </c>
      <c r="D8" s="170" t="s">
        <v>261</v>
      </c>
      <c r="E8" s="208" t="s">
        <v>262</v>
      </c>
      <c r="F8" s="209" t="s">
        <v>263</v>
      </c>
    </row>
    <row r="9" spans="2:6" ht="14.25" thickTop="1">
      <c r="B9" s="210" t="s">
        <v>264</v>
      </c>
      <c r="C9" s="112" t="s">
        <v>265</v>
      </c>
      <c r="D9" s="112" t="s">
        <v>265</v>
      </c>
      <c r="E9" s="211" t="s">
        <v>266</v>
      </c>
      <c r="F9" s="212" t="s">
        <v>267</v>
      </c>
    </row>
    <row r="10" spans="2:6">
      <c r="B10" s="213" t="s">
        <v>268</v>
      </c>
      <c r="C10" s="49" t="s">
        <v>265</v>
      </c>
      <c r="D10" s="49" t="s">
        <v>269</v>
      </c>
      <c r="E10" s="214" t="s">
        <v>266</v>
      </c>
      <c r="F10" s="215" t="s">
        <v>270</v>
      </c>
    </row>
    <row r="11" spans="2:6">
      <c r="B11" s="213" t="s">
        <v>271</v>
      </c>
      <c r="C11" s="49" t="s">
        <v>272</v>
      </c>
      <c r="D11" s="49" t="s">
        <v>273</v>
      </c>
      <c r="E11" s="214" t="s">
        <v>274</v>
      </c>
      <c r="F11" s="215" t="s">
        <v>275</v>
      </c>
    </row>
    <row r="12" spans="2:6">
      <c r="B12" s="213" t="s">
        <v>276</v>
      </c>
      <c r="C12" s="49" t="s">
        <v>265</v>
      </c>
      <c r="D12" s="49" t="s">
        <v>277</v>
      </c>
      <c r="E12" s="216" t="s">
        <v>278</v>
      </c>
      <c r="F12" s="215" t="s">
        <v>279</v>
      </c>
    </row>
    <row r="13" spans="2:6">
      <c r="B13" s="213" t="s">
        <v>280</v>
      </c>
      <c r="C13" s="49" t="s">
        <v>281</v>
      </c>
      <c r="D13" s="49" t="s">
        <v>282</v>
      </c>
      <c r="E13" s="214" t="s">
        <v>283</v>
      </c>
      <c r="F13" s="212" t="s">
        <v>360</v>
      </c>
    </row>
    <row r="14" spans="2:6">
      <c r="B14" s="217" t="s">
        <v>284</v>
      </c>
      <c r="C14" s="165" t="s">
        <v>285</v>
      </c>
      <c r="D14" s="49" t="s">
        <v>286</v>
      </c>
      <c r="E14" s="218" t="s">
        <v>218</v>
      </c>
      <c r="F14" s="215" t="s">
        <v>275</v>
      </c>
    </row>
    <row r="15" spans="2:6">
      <c r="B15" s="213" t="s">
        <v>287</v>
      </c>
      <c r="C15" s="49" t="s">
        <v>285</v>
      </c>
      <c r="D15" s="49" t="s">
        <v>288</v>
      </c>
      <c r="E15" s="214" t="s">
        <v>244</v>
      </c>
      <c r="F15" s="215" t="s">
        <v>289</v>
      </c>
    </row>
    <row r="16" spans="2:6">
      <c r="B16" s="217" t="s">
        <v>290</v>
      </c>
      <c r="C16" s="165" t="s">
        <v>291</v>
      </c>
      <c r="D16" s="49" t="s">
        <v>292</v>
      </c>
      <c r="E16" s="218" t="s">
        <v>218</v>
      </c>
      <c r="F16" s="215" t="s">
        <v>275</v>
      </c>
    </row>
    <row r="17" spans="2:6" ht="14.25" thickBot="1">
      <c r="B17" s="219" t="s">
        <v>293</v>
      </c>
      <c r="C17" s="220" t="s">
        <v>294</v>
      </c>
      <c r="D17" s="220" t="s">
        <v>295</v>
      </c>
      <c r="E17" s="221" t="s">
        <v>244</v>
      </c>
      <c r="F17" s="222" t="s">
        <v>289</v>
      </c>
    </row>
    <row r="38" spans="2:19" ht="14.25">
      <c r="B38" s="23" t="s">
        <v>354</v>
      </c>
      <c r="J38" s="23" t="s">
        <v>375</v>
      </c>
    </row>
    <row r="40" spans="2:19" ht="14.25" thickBot="1">
      <c r="B40" t="s">
        <v>353</v>
      </c>
    </row>
    <row r="41" spans="2:19" ht="14.25" thickBot="1">
      <c r="J41" s="283" t="s">
        <v>372</v>
      </c>
      <c r="K41" s="284"/>
      <c r="L41" s="284"/>
      <c r="M41" s="284"/>
      <c r="N41" s="284"/>
      <c r="O41" s="284" t="s">
        <v>371</v>
      </c>
      <c r="P41" s="284"/>
      <c r="Q41" s="284"/>
      <c r="R41" s="284"/>
      <c r="S41" s="285"/>
    </row>
    <row r="42" spans="2:19" ht="27.75" thickBot="1">
      <c r="J42" s="291" t="s">
        <v>363</v>
      </c>
      <c r="K42" s="292" t="s">
        <v>381</v>
      </c>
      <c r="L42" s="292" t="s">
        <v>364</v>
      </c>
      <c r="M42" s="293" t="s">
        <v>365</v>
      </c>
      <c r="N42" s="294" t="s">
        <v>523</v>
      </c>
      <c r="O42" s="295" t="s">
        <v>373</v>
      </c>
      <c r="P42" s="296" t="s">
        <v>214</v>
      </c>
      <c r="Q42" s="297" t="s">
        <v>211</v>
      </c>
      <c r="R42" s="298" t="s">
        <v>215</v>
      </c>
      <c r="S42" s="299" t="s">
        <v>374</v>
      </c>
    </row>
    <row r="43" spans="2:19" ht="15.75" thickTop="1">
      <c r="J43" s="323" t="s">
        <v>366</v>
      </c>
      <c r="K43" s="324" t="s">
        <v>521</v>
      </c>
      <c r="L43" s="324" t="s">
        <v>368</v>
      </c>
      <c r="M43" s="324" t="s">
        <v>369</v>
      </c>
      <c r="N43" s="325" t="b">
        <v>0</v>
      </c>
      <c r="O43" s="300" t="s">
        <v>373</v>
      </c>
      <c r="P43" s="301" t="s">
        <v>373</v>
      </c>
      <c r="Q43" s="302" t="s">
        <v>373</v>
      </c>
      <c r="R43" s="301" t="s">
        <v>373</v>
      </c>
      <c r="S43" s="303" t="s">
        <v>373</v>
      </c>
    </row>
    <row r="44" spans="2:19" ht="15">
      <c r="J44" s="286" t="s">
        <v>366</v>
      </c>
      <c r="K44" s="279" t="s">
        <v>521</v>
      </c>
      <c r="L44" s="279" t="s">
        <v>368</v>
      </c>
      <c r="M44" s="279" t="s">
        <v>369</v>
      </c>
      <c r="N44" s="326" t="b">
        <v>1</v>
      </c>
      <c r="O44" s="271" t="s">
        <v>373</v>
      </c>
      <c r="P44" s="274" t="s">
        <v>373</v>
      </c>
      <c r="Q44" s="263" t="s">
        <v>373</v>
      </c>
      <c r="R44" s="274" t="s">
        <v>373</v>
      </c>
      <c r="S44" s="266" t="s">
        <v>373</v>
      </c>
    </row>
    <row r="45" spans="2:19" ht="15">
      <c r="J45" s="286" t="s">
        <v>366</v>
      </c>
      <c r="K45" s="279" t="s">
        <v>521</v>
      </c>
      <c r="L45" s="279" t="s">
        <v>368</v>
      </c>
      <c r="M45" s="279" t="s">
        <v>370</v>
      </c>
      <c r="N45" s="326" t="b">
        <v>0</v>
      </c>
      <c r="O45" s="271" t="s">
        <v>373</v>
      </c>
      <c r="P45" s="274" t="s">
        <v>373</v>
      </c>
      <c r="Q45" s="263" t="s">
        <v>373</v>
      </c>
      <c r="R45" s="274" t="s">
        <v>373</v>
      </c>
      <c r="S45" s="266" t="s">
        <v>373</v>
      </c>
    </row>
    <row r="46" spans="2:19" ht="15">
      <c r="J46" s="286" t="s">
        <v>366</v>
      </c>
      <c r="K46" s="279" t="s">
        <v>521</v>
      </c>
      <c r="L46" s="279" t="s">
        <v>368</v>
      </c>
      <c r="M46" s="279" t="s">
        <v>370</v>
      </c>
      <c r="N46" s="326" t="b">
        <v>1</v>
      </c>
      <c r="O46" s="271" t="s">
        <v>373</v>
      </c>
      <c r="P46" s="274" t="s">
        <v>373</v>
      </c>
      <c r="Q46" s="263" t="s">
        <v>373</v>
      </c>
      <c r="R46" s="274" t="s">
        <v>373</v>
      </c>
      <c r="S46" s="266" t="s">
        <v>373</v>
      </c>
    </row>
    <row r="47" spans="2:19" ht="15">
      <c r="J47" s="286" t="s">
        <v>366</v>
      </c>
      <c r="K47" s="279" t="s">
        <v>521</v>
      </c>
      <c r="L47" s="279" t="s">
        <v>367</v>
      </c>
      <c r="M47" s="279" t="s">
        <v>369</v>
      </c>
      <c r="N47" s="326" t="b">
        <v>0</v>
      </c>
      <c r="O47" s="271" t="s">
        <v>373</v>
      </c>
      <c r="P47" s="274" t="s">
        <v>373</v>
      </c>
      <c r="Q47" s="263" t="s">
        <v>373</v>
      </c>
      <c r="R47" s="274" t="s">
        <v>373</v>
      </c>
      <c r="S47" s="266" t="s">
        <v>373</v>
      </c>
    </row>
    <row r="48" spans="2:19" ht="15">
      <c r="J48" s="286" t="s">
        <v>366</v>
      </c>
      <c r="K48" s="279" t="s">
        <v>521</v>
      </c>
      <c r="L48" s="279" t="s">
        <v>367</v>
      </c>
      <c r="M48" s="279" t="s">
        <v>369</v>
      </c>
      <c r="N48" s="326" t="b">
        <v>1</v>
      </c>
      <c r="O48" s="271" t="s">
        <v>373</v>
      </c>
      <c r="P48" s="274" t="s">
        <v>373</v>
      </c>
      <c r="Q48" s="263" t="s">
        <v>373</v>
      </c>
      <c r="R48" s="274" t="s">
        <v>373</v>
      </c>
      <c r="S48" s="266" t="s">
        <v>373</v>
      </c>
    </row>
    <row r="49" spans="10:19" ht="15">
      <c r="J49" s="286" t="s">
        <v>366</v>
      </c>
      <c r="K49" s="279" t="s">
        <v>521</v>
      </c>
      <c r="L49" s="279" t="s">
        <v>367</v>
      </c>
      <c r="M49" s="279" t="s">
        <v>370</v>
      </c>
      <c r="N49" s="326" t="b">
        <v>0</v>
      </c>
      <c r="O49" s="271" t="s">
        <v>373</v>
      </c>
      <c r="P49" s="274" t="s">
        <v>373</v>
      </c>
      <c r="Q49" s="263" t="s">
        <v>373</v>
      </c>
      <c r="R49" s="274" t="s">
        <v>373</v>
      </c>
      <c r="S49" s="266" t="s">
        <v>373</v>
      </c>
    </row>
    <row r="50" spans="10:19" ht="15">
      <c r="J50" s="327" t="s">
        <v>366</v>
      </c>
      <c r="K50" s="328" t="s">
        <v>521</v>
      </c>
      <c r="L50" s="328" t="s">
        <v>367</v>
      </c>
      <c r="M50" s="328" t="s">
        <v>370</v>
      </c>
      <c r="N50" s="329" t="b">
        <v>1</v>
      </c>
      <c r="O50" s="305" t="s">
        <v>373</v>
      </c>
      <c r="P50" s="306" t="s">
        <v>373</v>
      </c>
      <c r="Q50" s="307" t="s">
        <v>373</v>
      </c>
      <c r="R50" s="306" t="s">
        <v>373</v>
      </c>
      <c r="S50" s="308" t="s">
        <v>373</v>
      </c>
    </row>
    <row r="51" spans="10:19" ht="15">
      <c r="J51" s="330" t="s">
        <v>366</v>
      </c>
      <c r="K51" s="331" t="s">
        <v>522</v>
      </c>
      <c r="L51" s="331" t="s">
        <v>360</v>
      </c>
      <c r="M51" s="331" t="s">
        <v>369</v>
      </c>
      <c r="N51" s="332" t="b">
        <v>0</v>
      </c>
      <c r="O51" s="309" t="s">
        <v>102</v>
      </c>
      <c r="P51" s="310" t="s">
        <v>102</v>
      </c>
      <c r="Q51" s="311" t="s">
        <v>102</v>
      </c>
      <c r="R51" s="310" t="s">
        <v>102</v>
      </c>
      <c r="S51" s="312" t="s">
        <v>102</v>
      </c>
    </row>
    <row r="52" spans="10:19" ht="15">
      <c r="J52" s="286" t="s">
        <v>366</v>
      </c>
      <c r="K52" s="279" t="s">
        <v>522</v>
      </c>
      <c r="L52" s="279" t="s">
        <v>360</v>
      </c>
      <c r="M52" s="279" t="s">
        <v>369</v>
      </c>
      <c r="N52" s="326" t="b">
        <v>1</v>
      </c>
      <c r="O52" s="271" t="s">
        <v>102</v>
      </c>
      <c r="P52" s="274" t="s">
        <v>102</v>
      </c>
      <c r="Q52" s="263" t="s">
        <v>102</v>
      </c>
      <c r="R52" s="274" t="s">
        <v>102</v>
      </c>
      <c r="S52" s="266" t="s">
        <v>102</v>
      </c>
    </row>
    <row r="53" spans="10:19" ht="15">
      <c r="J53" s="286" t="s">
        <v>366</v>
      </c>
      <c r="K53" s="279" t="s">
        <v>522</v>
      </c>
      <c r="L53" s="279" t="s">
        <v>360</v>
      </c>
      <c r="M53" s="279" t="s">
        <v>370</v>
      </c>
      <c r="N53" s="326" t="b">
        <v>0</v>
      </c>
      <c r="O53" s="271" t="s">
        <v>102</v>
      </c>
      <c r="P53" s="274" t="s">
        <v>102</v>
      </c>
      <c r="Q53" s="263" t="s">
        <v>102</v>
      </c>
      <c r="R53" s="274" t="s">
        <v>102</v>
      </c>
      <c r="S53" s="266" t="s">
        <v>102</v>
      </c>
    </row>
    <row r="54" spans="10:19" ht="15">
      <c r="J54" s="286" t="s">
        <v>366</v>
      </c>
      <c r="K54" s="279" t="s">
        <v>522</v>
      </c>
      <c r="L54" s="279" t="s">
        <v>360</v>
      </c>
      <c r="M54" s="279" t="s">
        <v>370</v>
      </c>
      <c r="N54" s="326" t="b">
        <v>1</v>
      </c>
      <c r="O54" s="271" t="s">
        <v>102</v>
      </c>
      <c r="P54" s="274" t="s">
        <v>102</v>
      </c>
      <c r="Q54" s="263" t="s">
        <v>102</v>
      </c>
      <c r="R54" s="274" t="s">
        <v>102</v>
      </c>
      <c r="S54" s="266" t="s">
        <v>102</v>
      </c>
    </row>
    <row r="55" spans="10:19" ht="15">
      <c r="J55" s="286" t="s">
        <v>366</v>
      </c>
      <c r="K55" s="279" t="s">
        <v>522</v>
      </c>
      <c r="L55" s="279" t="s">
        <v>367</v>
      </c>
      <c r="M55" s="279" t="s">
        <v>369</v>
      </c>
      <c r="N55" s="326" t="b">
        <v>0</v>
      </c>
      <c r="O55" s="271" t="s">
        <v>102</v>
      </c>
      <c r="P55" s="274" t="s">
        <v>102</v>
      </c>
      <c r="Q55" s="263" t="s">
        <v>102</v>
      </c>
      <c r="R55" s="274" t="s">
        <v>102</v>
      </c>
      <c r="S55" s="266" t="s">
        <v>102</v>
      </c>
    </row>
    <row r="56" spans="10:19" ht="15">
      <c r="J56" s="286" t="s">
        <v>366</v>
      </c>
      <c r="K56" s="279" t="s">
        <v>522</v>
      </c>
      <c r="L56" s="279" t="s">
        <v>367</v>
      </c>
      <c r="M56" s="279" t="s">
        <v>369</v>
      </c>
      <c r="N56" s="326" t="b">
        <v>1</v>
      </c>
      <c r="O56" s="271" t="s">
        <v>102</v>
      </c>
      <c r="P56" s="274" t="s">
        <v>102</v>
      </c>
      <c r="Q56" s="263" t="s">
        <v>102</v>
      </c>
      <c r="R56" s="274" t="s">
        <v>102</v>
      </c>
      <c r="S56" s="266" t="s">
        <v>102</v>
      </c>
    </row>
    <row r="57" spans="10:19" ht="15">
      <c r="J57" s="286" t="s">
        <v>366</v>
      </c>
      <c r="K57" s="279" t="s">
        <v>522</v>
      </c>
      <c r="L57" s="279" t="s">
        <v>367</v>
      </c>
      <c r="M57" s="279" t="s">
        <v>370</v>
      </c>
      <c r="N57" s="326" t="b">
        <v>0</v>
      </c>
      <c r="O57" s="271" t="s">
        <v>102</v>
      </c>
      <c r="P57" s="274" t="s">
        <v>102</v>
      </c>
      <c r="Q57" s="263" t="s">
        <v>102</v>
      </c>
      <c r="R57" s="274" t="s">
        <v>102</v>
      </c>
      <c r="S57" s="266" t="s">
        <v>102</v>
      </c>
    </row>
    <row r="58" spans="10:19" ht="15.75" thickBot="1">
      <c r="J58" s="286" t="s">
        <v>366</v>
      </c>
      <c r="K58" s="279" t="s">
        <v>522</v>
      </c>
      <c r="L58" s="279" t="s">
        <v>367</v>
      </c>
      <c r="M58" s="279" t="s">
        <v>370</v>
      </c>
      <c r="N58" s="326" t="b">
        <v>1</v>
      </c>
      <c r="O58" s="271" t="s">
        <v>102</v>
      </c>
      <c r="P58" s="274" t="s">
        <v>102</v>
      </c>
      <c r="Q58" s="263" t="s">
        <v>102</v>
      </c>
      <c r="R58" s="274" t="s">
        <v>102</v>
      </c>
      <c r="S58" s="266" t="s">
        <v>102</v>
      </c>
    </row>
    <row r="59" spans="10:19" ht="15">
      <c r="J59" s="333" t="s">
        <v>74</v>
      </c>
      <c r="K59" s="334" t="s">
        <v>521</v>
      </c>
      <c r="L59" s="334" t="s">
        <v>360</v>
      </c>
      <c r="M59" s="334" t="s">
        <v>369</v>
      </c>
      <c r="N59" s="335" t="b">
        <v>0</v>
      </c>
      <c r="O59" s="314" t="s">
        <v>214</v>
      </c>
      <c r="P59" s="296" t="s">
        <v>214</v>
      </c>
      <c r="Q59" s="313" t="s">
        <v>102</v>
      </c>
      <c r="R59" s="313" t="s">
        <v>102</v>
      </c>
      <c r="S59" s="318" t="s">
        <v>102</v>
      </c>
    </row>
    <row r="60" spans="10:19" ht="15">
      <c r="J60" s="286" t="s">
        <v>74</v>
      </c>
      <c r="K60" s="279" t="s">
        <v>521</v>
      </c>
      <c r="L60" s="279" t="s">
        <v>360</v>
      </c>
      <c r="M60" s="279" t="s">
        <v>369</v>
      </c>
      <c r="N60" s="287" t="b">
        <v>1</v>
      </c>
      <c r="O60" s="315" t="s">
        <v>214</v>
      </c>
      <c r="P60" s="319" t="s">
        <v>214</v>
      </c>
      <c r="Q60" s="274" t="s">
        <v>102</v>
      </c>
      <c r="R60" s="274" t="s">
        <v>102</v>
      </c>
      <c r="S60" s="320" t="s">
        <v>102</v>
      </c>
    </row>
    <row r="61" spans="10:19" ht="15">
      <c r="J61" s="286" t="s">
        <v>74</v>
      </c>
      <c r="K61" s="279" t="s">
        <v>521</v>
      </c>
      <c r="L61" s="279" t="s">
        <v>360</v>
      </c>
      <c r="M61" s="279" t="s">
        <v>370</v>
      </c>
      <c r="N61" s="287" t="b">
        <v>0</v>
      </c>
      <c r="O61" s="316" t="s">
        <v>102</v>
      </c>
      <c r="P61" s="274" t="s">
        <v>102</v>
      </c>
      <c r="Q61" s="274" t="s">
        <v>102</v>
      </c>
      <c r="R61" s="274" t="s">
        <v>102</v>
      </c>
      <c r="S61" s="320" t="s">
        <v>102</v>
      </c>
    </row>
    <row r="62" spans="10:19" ht="15">
      <c r="J62" s="286" t="s">
        <v>74</v>
      </c>
      <c r="K62" s="279" t="s">
        <v>521</v>
      </c>
      <c r="L62" s="279" t="s">
        <v>360</v>
      </c>
      <c r="M62" s="279" t="s">
        <v>370</v>
      </c>
      <c r="N62" s="287" t="b">
        <v>1</v>
      </c>
      <c r="O62" s="316" t="s">
        <v>102</v>
      </c>
      <c r="P62" s="274" t="s">
        <v>102</v>
      </c>
      <c r="Q62" s="274" t="s">
        <v>102</v>
      </c>
      <c r="R62" s="274" t="s">
        <v>102</v>
      </c>
      <c r="S62" s="320" t="s">
        <v>102</v>
      </c>
    </row>
    <row r="63" spans="10:19" ht="15">
      <c r="J63" s="286" t="s">
        <v>74</v>
      </c>
      <c r="K63" s="279" t="s">
        <v>521</v>
      </c>
      <c r="L63" s="279" t="s">
        <v>367</v>
      </c>
      <c r="M63" s="279" t="s">
        <v>369</v>
      </c>
      <c r="N63" s="287" t="b">
        <v>0</v>
      </c>
      <c r="O63" s="316" t="s">
        <v>102</v>
      </c>
      <c r="P63" s="319" t="s">
        <v>214</v>
      </c>
      <c r="Q63" s="274" t="s">
        <v>102</v>
      </c>
      <c r="R63" s="274" t="s">
        <v>102</v>
      </c>
      <c r="S63" s="320" t="s">
        <v>102</v>
      </c>
    </row>
    <row r="64" spans="10:19" ht="15">
      <c r="J64" s="286" t="s">
        <v>74</v>
      </c>
      <c r="K64" s="279" t="s">
        <v>521</v>
      </c>
      <c r="L64" s="279" t="s">
        <v>367</v>
      </c>
      <c r="M64" s="279" t="s">
        <v>369</v>
      </c>
      <c r="N64" s="287" t="b">
        <v>1</v>
      </c>
      <c r="O64" s="316" t="s">
        <v>102</v>
      </c>
      <c r="P64" s="274" t="s">
        <v>102</v>
      </c>
      <c r="Q64" s="274" t="s">
        <v>102</v>
      </c>
      <c r="R64" s="274" t="s">
        <v>102</v>
      </c>
      <c r="S64" s="320" t="s">
        <v>102</v>
      </c>
    </row>
    <row r="65" spans="10:19" ht="15">
      <c r="J65" s="286" t="s">
        <v>74</v>
      </c>
      <c r="K65" s="279" t="s">
        <v>521</v>
      </c>
      <c r="L65" s="279" t="s">
        <v>367</v>
      </c>
      <c r="M65" s="279" t="s">
        <v>370</v>
      </c>
      <c r="N65" s="287" t="b">
        <v>0</v>
      </c>
      <c r="O65" s="316" t="s">
        <v>102</v>
      </c>
      <c r="P65" s="274" t="s">
        <v>102</v>
      </c>
      <c r="Q65" s="274" t="s">
        <v>102</v>
      </c>
      <c r="R65" s="274" t="s">
        <v>102</v>
      </c>
      <c r="S65" s="320" t="s">
        <v>102</v>
      </c>
    </row>
    <row r="66" spans="10:19" ht="15">
      <c r="J66" s="327" t="s">
        <v>74</v>
      </c>
      <c r="K66" s="328" t="s">
        <v>521</v>
      </c>
      <c r="L66" s="328" t="s">
        <v>367</v>
      </c>
      <c r="M66" s="328" t="s">
        <v>370</v>
      </c>
      <c r="N66" s="336" t="b">
        <v>1</v>
      </c>
      <c r="O66" s="317" t="s">
        <v>102</v>
      </c>
      <c r="P66" s="306" t="s">
        <v>102</v>
      </c>
      <c r="Q66" s="306" t="s">
        <v>102</v>
      </c>
      <c r="R66" s="306" t="s">
        <v>102</v>
      </c>
      <c r="S66" s="321" t="s">
        <v>102</v>
      </c>
    </row>
    <row r="67" spans="10:19" ht="15">
      <c r="J67" s="286" t="s">
        <v>74</v>
      </c>
      <c r="K67" s="279" t="s">
        <v>522</v>
      </c>
      <c r="L67" s="279" t="s">
        <v>360</v>
      </c>
      <c r="M67" s="279" t="s">
        <v>369</v>
      </c>
      <c r="N67" s="287" t="b">
        <v>0</v>
      </c>
      <c r="O67" s="272" t="s">
        <v>214</v>
      </c>
      <c r="P67" s="275" t="s">
        <v>214</v>
      </c>
      <c r="Q67" s="264" t="s">
        <v>215</v>
      </c>
      <c r="R67" s="277" t="s">
        <v>215</v>
      </c>
      <c r="S67" s="267" t="s">
        <v>215</v>
      </c>
    </row>
    <row r="68" spans="10:19" ht="15">
      <c r="J68" s="286" t="s">
        <v>74</v>
      </c>
      <c r="K68" s="279" t="s">
        <v>522</v>
      </c>
      <c r="L68" s="279" t="s">
        <v>360</v>
      </c>
      <c r="M68" s="279" t="s">
        <v>369</v>
      </c>
      <c r="N68" s="287" t="b">
        <v>1</v>
      </c>
      <c r="O68" s="272" t="s">
        <v>214</v>
      </c>
      <c r="P68" s="275" t="s">
        <v>214</v>
      </c>
      <c r="Q68" s="264" t="s">
        <v>215</v>
      </c>
      <c r="R68" s="277" t="s">
        <v>215</v>
      </c>
      <c r="S68" s="267" t="s">
        <v>215</v>
      </c>
    </row>
    <row r="69" spans="10:19" ht="15">
      <c r="J69" s="286" t="s">
        <v>74</v>
      </c>
      <c r="K69" s="279" t="s">
        <v>522</v>
      </c>
      <c r="L69" s="279" t="s">
        <v>360</v>
      </c>
      <c r="M69" s="279" t="s">
        <v>370</v>
      </c>
      <c r="N69" s="287" t="b">
        <v>0</v>
      </c>
      <c r="O69" s="271" t="s">
        <v>102</v>
      </c>
      <c r="P69" s="274" t="s">
        <v>102</v>
      </c>
      <c r="Q69" s="265" t="s">
        <v>211</v>
      </c>
      <c r="R69" s="278" t="s">
        <v>342</v>
      </c>
      <c r="S69" s="268" t="s">
        <v>342</v>
      </c>
    </row>
    <row r="70" spans="10:19" ht="15">
      <c r="J70" s="286" t="s">
        <v>74</v>
      </c>
      <c r="K70" s="279" t="s">
        <v>522</v>
      </c>
      <c r="L70" s="279" t="s">
        <v>360</v>
      </c>
      <c r="M70" s="279" t="s">
        <v>370</v>
      </c>
      <c r="N70" s="287" t="b">
        <v>1</v>
      </c>
      <c r="O70" s="271" t="s">
        <v>102</v>
      </c>
      <c r="P70" s="274" t="s">
        <v>102</v>
      </c>
      <c r="Q70" s="265" t="s">
        <v>211</v>
      </c>
      <c r="R70" s="278" t="s">
        <v>342</v>
      </c>
      <c r="S70" s="268" t="s">
        <v>342</v>
      </c>
    </row>
    <row r="71" spans="10:19" ht="15">
      <c r="J71" s="286" t="s">
        <v>74</v>
      </c>
      <c r="K71" s="279" t="s">
        <v>522</v>
      </c>
      <c r="L71" s="279" t="s">
        <v>367</v>
      </c>
      <c r="M71" s="279" t="s">
        <v>369</v>
      </c>
      <c r="N71" s="287" t="b">
        <v>0</v>
      </c>
      <c r="O71" s="271" t="s">
        <v>102</v>
      </c>
      <c r="P71" s="275" t="s">
        <v>214</v>
      </c>
      <c r="Q71" s="265" t="s">
        <v>211</v>
      </c>
      <c r="R71" s="277" t="s">
        <v>215</v>
      </c>
      <c r="S71" s="268" t="s">
        <v>342</v>
      </c>
    </row>
    <row r="72" spans="10:19" ht="15">
      <c r="J72" s="286" t="s">
        <v>74</v>
      </c>
      <c r="K72" s="279" t="s">
        <v>522</v>
      </c>
      <c r="L72" s="279" t="s">
        <v>367</v>
      </c>
      <c r="M72" s="279" t="s">
        <v>369</v>
      </c>
      <c r="N72" s="287" t="b">
        <v>1</v>
      </c>
      <c r="O72" s="273" t="s">
        <v>211</v>
      </c>
      <c r="P72" s="276" t="s">
        <v>211</v>
      </c>
      <c r="Q72" s="265" t="s">
        <v>211</v>
      </c>
      <c r="R72" s="276" t="s">
        <v>211</v>
      </c>
      <c r="S72" s="269" t="s">
        <v>211</v>
      </c>
    </row>
    <row r="73" spans="10:19" ht="15">
      <c r="J73" s="286" t="s">
        <v>74</v>
      </c>
      <c r="K73" s="279" t="s">
        <v>522</v>
      </c>
      <c r="L73" s="279" t="s">
        <v>367</v>
      </c>
      <c r="M73" s="279" t="s">
        <v>370</v>
      </c>
      <c r="N73" s="287" t="b">
        <v>0</v>
      </c>
      <c r="O73" s="271" t="s">
        <v>102</v>
      </c>
      <c r="P73" s="274" t="s">
        <v>102</v>
      </c>
      <c r="Q73" s="265" t="s">
        <v>211</v>
      </c>
      <c r="R73" s="278" t="s">
        <v>342</v>
      </c>
      <c r="S73" s="268" t="s">
        <v>342</v>
      </c>
    </row>
    <row r="74" spans="10:19" ht="15.75" thickBot="1">
      <c r="J74" s="337" t="s">
        <v>74</v>
      </c>
      <c r="K74" s="338" t="s">
        <v>522</v>
      </c>
      <c r="L74" s="338" t="s">
        <v>367</v>
      </c>
      <c r="M74" s="338" t="s">
        <v>370</v>
      </c>
      <c r="N74" s="339" t="b">
        <v>1</v>
      </c>
      <c r="O74" s="280" t="s">
        <v>211</v>
      </c>
      <c r="P74" s="281" t="s">
        <v>211</v>
      </c>
      <c r="Q74" s="270" t="s">
        <v>211</v>
      </c>
      <c r="R74" s="281" t="s">
        <v>211</v>
      </c>
      <c r="S74" s="282" t="s">
        <v>211</v>
      </c>
    </row>
    <row r="92" spans="2:2" ht="15">
      <c r="B92" s="262"/>
    </row>
    <row r="93" spans="2:2" ht="15">
      <c r="B93" s="262"/>
    </row>
    <row r="94" spans="2:2" ht="15">
      <c r="B94" s="262"/>
    </row>
    <row r="95" spans="2:2" ht="15">
      <c r="B95" s="262"/>
    </row>
    <row r="96" spans="2:2" ht="15">
      <c r="B96" s="262"/>
    </row>
  </sheetData>
  <phoneticPr fontId="2"/>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1" t="s">
        <v>80</v>
      </c>
      <c r="C2" s="72">
        <f>MAX(B4:B28)</f>
        <v>20</v>
      </c>
      <c r="D2" s="72"/>
    </row>
    <row r="3" spans="2:4" ht="14.25" thickBot="1">
      <c r="B3" s="65" t="s">
        <v>80</v>
      </c>
      <c r="C3" s="73" t="s">
        <v>84</v>
      </c>
      <c r="D3" s="66" t="s">
        <v>81</v>
      </c>
    </row>
    <row r="4" spans="2:4" ht="14.25" thickTop="1">
      <c r="B4" s="12">
        <v>0</v>
      </c>
      <c r="C4" s="74" t="s">
        <v>85</v>
      </c>
      <c r="D4" s="13" t="s">
        <v>19</v>
      </c>
    </row>
    <row r="5" spans="2:4" ht="40.5">
      <c r="B5" s="2">
        <v>1</v>
      </c>
      <c r="C5" s="75" t="s">
        <v>85</v>
      </c>
      <c r="D5" s="77" t="s">
        <v>86</v>
      </c>
    </row>
    <row r="6" spans="2:4" ht="27">
      <c r="B6" s="2">
        <v>2</v>
      </c>
      <c r="C6" s="75" t="s">
        <v>87</v>
      </c>
      <c r="D6" s="77" t="s">
        <v>88</v>
      </c>
    </row>
    <row r="7" spans="2:4" ht="54">
      <c r="B7" s="2">
        <v>3</v>
      </c>
      <c r="C7" s="75" t="s">
        <v>85</v>
      </c>
      <c r="D7" s="77" t="s">
        <v>91</v>
      </c>
    </row>
    <row r="8" spans="2:4" ht="81">
      <c r="B8" s="2">
        <v>4</v>
      </c>
      <c r="C8" s="75" t="s">
        <v>99</v>
      </c>
      <c r="D8" s="77" t="s">
        <v>105</v>
      </c>
    </row>
    <row r="9" spans="2:4" ht="41.25" customHeight="1">
      <c r="B9" s="2">
        <v>5</v>
      </c>
      <c r="C9" s="75" t="s">
        <v>100</v>
      </c>
      <c r="D9" s="77" t="s">
        <v>101</v>
      </c>
    </row>
    <row r="10" spans="2:4" ht="27">
      <c r="B10" s="2">
        <v>6</v>
      </c>
      <c r="C10" s="75" t="s">
        <v>85</v>
      </c>
      <c r="D10" s="77" t="s">
        <v>104</v>
      </c>
    </row>
    <row r="11" spans="2:4" ht="27">
      <c r="B11" s="2">
        <v>7</v>
      </c>
      <c r="C11" s="75" t="s">
        <v>99</v>
      </c>
      <c r="D11" s="77" t="s">
        <v>103</v>
      </c>
    </row>
    <row r="12" spans="2:4" ht="27">
      <c r="B12" s="2">
        <v>8</v>
      </c>
      <c r="C12" s="75" t="s">
        <v>85</v>
      </c>
      <c r="D12" s="77" t="s">
        <v>106</v>
      </c>
    </row>
    <row r="13" spans="2:4" ht="27">
      <c r="B13" s="2">
        <v>9</v>
      </c>
      <c r="C13" s="75" t="s">
        <v>85</v>
      </c>
      <c r="D13" s="77" t="s">
        <v>107</v>
      </c>
    </row>
    <row r="14" spans="2:4" ht="27">
      <c r="B14" s="2">
        <v>10</v>
      </c>
      <c r="C14" s="75" t="s">
        <v>108</v>
      </c>
      <c r="D14" s="77" t="s">
        <v>109</v>
      </c>
    </row>
    <row r="15" spans="2:4" ht="135">
      <c r="B15" s="2">
        <v>11</v>
      </c>
      <c r="C15" s="75" t="s">
        <v>85</v>
      </c>
      <c r="D15" s="77" t="s">
        <v>122</v>
      </c>
    </row>
    <row r="16" spans="2:4" ht="191.25" customHeight="1">
      <c r="B16" s="2">
        <v>12</v>
      </c>
      <c r="C16" s="75" t="s">
        <v>149</v>
      </c>
      <c r="D16" s="77" t="s">
        <v>155</v>
      </c>
    </row>
    <row r="17" spans="2:4" ht="27">
      <c r="B17" s="2">
        <v>13</v>
      </c>
      <c r="C17" s="75" t="s">
        <v>87</v>
      </c>
      <c r="D17" s="77" t="s">
        <v>158</v>
      </c>
    </row>
    <row r="18" spans="2:4" ht="67.5">
      <c r="B18" s="2">
        <v>14</v>
      </c>
      <c r="C18" s="75" t="s">
        <v>87</v>
      </c>
      <c r="D18" s="77" t="s">
        <v>160</v>
      </c>
    </row>
    <row r="19" spans="2:4" ht="40.5">
      <c r="B19" s="2">
        <v>15</v>
      </c>
      <c r="C19" s="75" t="s">
        <v>100</v>
      </c>
      <c r="D19" s="77" t="s">
        <v>164</v>
      </c>
    </row>
    <row r="20" spans="2:4" ht="64.5" customHeight="1">
      <c r="B20" s="2">
        <v>16</v>
      </c>
      <c r="C20" s="75" t="s">
        <v>100</v>
      </c>
      <c r="D20" s="77" t="s">
        <v>168</v>
      </c>
    </row>
    <row r="21" spans="2:4" ht="66.75" customHeight="1">
      <c r="B21" s="2">
        <v>17</v>
      </c>
      <c r="C21" s="75" t="s">
        <v>99</v>
      </c>
      <c r="D21" s="77" t="s">
        <v>183</v>
      </c>
    </row>
    <row r="22" spans="2:4" ht="27">
      <c r="B22" s="2">
        <v>18</v>
      </c>
      <c r="C22" s="75" t="s">
        <v>377</v>
      </c>
      <c r="D22" s="77" t="s">
        <v>527</v>
      </c>
    </row>
    <row r="23" spans="2:4" ht="27">
      <c r="B23" s="2">
        <v>19</v>
      </c>
      <c r="C23" s="75" t="s">
        <v>377</v>
      </c>
      <c r="D23" s="77" t="s">
        <v>528</v>
      </c>
    </row>
    <row r="24" spans="2:4" ht="94.5">
      <c r="B24" s="2">
        <v>20</v>
      </c>
      <c r="C24" s="75" t="s">
        <v>537</v>
      </c>
      <c r="D24" s="77" t="s">
        <v>538</v>
      </c>
    </row>
    <row r="25" spans="2:4">
      <c r="B25" s="2"/>
      <c r="C25" s="75"/>
      <c r="D25" s="61"/>
    </row>
    <row r="26" spans="2:4">
      <c r="B26" s="2"/>
      <c r="C26" s="75"/>
      <c r="D26" s="61"/>
    </row>
    <row r="27" spans="2:4" ht="14.25" thickBot="1">
      <c r="B27" s="3"/>
      <c r="C27" s="76"/>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WRN</vt:lpstr>
      <vt:lpstr>BC</vt:lpstr>
      <vt:lpstr>Reference</vt:lpstr>
      <vt:lpstr>Reference2(RPM)</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2025-06-04T05:14:29Z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0e97f3fe-1dc3-4e17-92a5-0c4af820f21e</vt:lpwstr>
  </property>
  <property fmtid="{D5CDD505-2E9C-101B-9397-08002B2CF9AE}" pid="8" name="MSIP_Label_7ed1414a-99f2-46f9-bbe5-740af8d1b502_ContentBits">
    <vt:lpwstr>1</vt:lpwstr>
  </property>
</Properties>
</file>