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c7865cb5748446/桌面/"/>
    </mc:Choice>
  </mc:AlternateContent>
  <xr:revisionPtr revIDLastSave="90" documentId="8_{9E71D5AD-7738-440F-B6EB-CB38D6E1B778}" xr6:coauthVersionLast="47" xr6:coauthVersionMax="47" xr10:uidLastSave="{1AE37763-9C71-40BA-B6F8-CFAD4B137350}"/>
  <bookViews>
    <workbookView xWindow="-110" yWindow="-110" windowWidth="19420" windowHeight="10300" xr2:uid="{60C2E2F6-AD98-4042-9BF5-DA3DB7B4AD4C}"/>
  </bookViews>
  <sheets>
    <sheet name="工作表1" sheetId="1" r:id="rId1"/>
  </sheets>
  <definedNames>
    <definedName name="_xlnm._FilterDatabase" localSheetId="0" hidden="1">工作表1!$A$1:$L$17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/>
  <c r="L17" i="1"/>
  <c r="D17" i="1"/>
  <c r="C17" i="1"/>
  <c r="H4" i="1"/>
  <c r="J4" i="1" s="1"/>
  <c r="K4" i="1" s="1" a="1"/>
  <c r="K4" i="1" s="1"/>
  <c r="H11" i="1"/>
  <c r="J11" i="1" s="1"/>
  <c r="K11" i="1" s="1" a="1"/>
  <c r="K11" i="1" s="1"/>
  <c r="H7" i="1"/>
  <c r="J7" i="1" s="1"/>
  <c r="L7" i="1" s="1"/>
  <c r="H3" i="1"/>
  <c r="J3" i="1" s="1"/>
  <c r="L3" i="1" s="1"/>
  <c r="H6" i="1"/>
  <c r="J6" i="1" s="1"/>
  <c r="L6" i="1" s="1"/>
  <c r="H8" i="1"/>
  <c r="J8" i="1" s="1"/>
  <c r="H10" i="1"/>
  <c r="J10" i="1" s="1"/>
  <c r="H14" i="1"/>
  <c r="J14" i="1" s="1"/>
  <c r="L14" i="1" s="1"/>
  <c r="H2" i="1"/>
  <c r="J2" i="1" s="1"/>
  <c r="L2" i="1" s="1"/>
  <c r="H9" i="1"/>
  <c r="J9" i="1" s="1"/>
  <c r="L9" i="1" s="1"/>
  <c r="H13" i="1"/>
  <c r="J13" i="1" s="1"/>
  <c r="K13" i="1" s="1" a="1"/>
  <c r="K13" i="1" s="1"/>
  <c r="H12" i="1"/>
  <c r="J12" i="1" s="1"/>
  <c r="L12" i="1" s="1"/>
  <c r="H15" i="1"/>
  <c r="J15" i="1" s="1"/>
  <c r="K15" i="1" s="1" a="1"/>
  <c r="K15" i="1" s="1"/>
  <c r="H5" i="1"/>
  <c r="J5" i="1" s="1"/>
  <c r="H17" i="1" l="1"/>
  <c r="K14" i="1" a="1"/>
  <c r="K14" i="1" s="1"/>
  <c r="K3" i="1" a="1"/>
  <c r="K3" i="1" s="1"/>
  <c r="L10" i="1"/>
  <c r="K10" i="1" a="1"/>
  <c r="K10" i="1" s="1"/>
  <c r="L5" i="1"/>
  <c r="J17" i="1"/>
  <c r="K5" i="1" a="1"/>
  <c r="K5" i="1" s="1"/>
  <c r="L8" i="1"/>
  <c r="K8" i="1" a="1"/>
  <c r="K8" i="1" s="1"/>
  <c r="L15" i="1"/>
  <c r="K12" i="1" a="1"/>
  <c r="K12" i="1" s="1"/>
  <c r="L13" i="1"/>
  <c r="L11" i="1"/>
  <c r="K9" i="1" a="1"/>
  <c r="K9" i="1" s="1"/>
  <c r="L4" i="1"/>
  <c r="K2" i="1" a="1"/>
  <c r="K2" i="1" s="1"/>
  <c r="K6" i="1" a="1"/>
  <c r="K6" i="1" s="1"/>
  <c r="K7" i="1" a="1"/>
  <c r="K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<sst xmlns="http://schemas.openxmlformats.org/spreadsheetml/2006/main" count="32" uniqueCount="32">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</sst>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effectLst/>
              </a:rPr>
              <a:t> overall scores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77.599999999999994</c:v>
                </c:pt>
                <c:pt idx="1">
                  <c:v>84.7</c:v>
                </c:pt>
                <c:pt idx="2">
                  <c:v>90</c:v>
                </c:pt>
                <c:pt idx="3">
                  <c:v>91.7</c:v>
                </c:pt>
                <c:pt idx="4">
                  <c:v>80.800000000000011</c:v>
                </c:pt>
                <c:pt idx="5">
                  <c:v>80.8</c:v>
                </c:pt>
                <c:pt idx="6">
                  <c:v>77.900000000000006</c:v>
                </c:pt>
                <c:pt idx="7">
                  <c:v>80.599999999999994</c:v>
                </c:pt>
                <c:pt idx="8">
                  <c:v>74.2</c:v>
                </c:pt>
                <c:pt idx="9">
                  <c:v>81.2</c:v>
                </c:pt>
                <c:pt idx="10">
                  <c:v>66.900000000000006</c:v>
                </c:pt>
                <c:pt idx="11">
                  <c:v>59</c:v>
                </c:pt>
                <c:pt idx="12">
                  <c:v>75.2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6F-4D5B-AA3C-18C0ACF8A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7458336"/>
        <c:axId val="897458816"/>
      </c:barChart>
      <c:catAx>
        <c:axId val="897458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座號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97458816"/>
        <c:crosses val="autoZero"/>
        <c:auto val="1"/>
        <c:lblAlgn val="ctr"/>
        <c:lblOffset val="100"/>
        <c:noMultiLvlLbl val="0"/>
      </c:catAx>
      <c:valAx>
        <c:axId val="89745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分數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9745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62E-4DD5-8FD7-65F2D5AA7787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62E-4DD5-8FD7-65F2D5AA778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TW" baseline="0"/>
                      <a:t>pass
</a:t>
                    </a:r>
                    <a:fld id="{2EB0FA6B-A03E-45FD-A411-61D0BF93ADA2}" type="PERCENTAGE">
                      <a:rPr lang="en-US" altLang="zh-TW" baseline="0"/>
                      <a:pPr/>
                      <a:t>[百分比]</a:t>
                    </a:fld>
                    <a:endParaRPr lang="en-US" altLang="zh-TW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62E-4DD5-8FD7-65F2D5AA778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zh-TW" baseline="0"/>
                      <a:t>fail
</a:t>
                    </a:r>
                    <a:fld id="{6D675835-A7B1-4E20-9105-AC66216BDEB9}" type="PERCENTAGE">
                      <a:rPr lang="en-US" altLang="zh-TW" baseline="0"/>
                      <a:pPr/>
                      <a:t>[百分比]</a:t>
                    </a:fld>
                    <a:endParaRPr lang="en-US" altLang="zh-TW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F62E-4DD5-8FD7-65F2D5AA778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2E-4DD5-8FD7-65F2D5AA7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52049</xdr:colOff>
      <xdr:row>25</xdr:row>
      <xdr:rowOff>133201</xdr:rowOff>
    </xdr:from>
    <xdr:to>
      <xdr:col>10</xdr:col>
      <xdr:colOff>1597562</xdr:colOff>
      <xdr:row>38</xdr:row>
      <xdr:rowOff>33128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04DE546-175E-4723-BBDC-E978BFB67C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1102894</xdr:colOff>
      <xdr:row>15</xdr:row>
      <xdr:rowOff>207210</xdr:rowOff>
    </xdr:from>
    <xdr:to>
      <xdr:col>12</xdr:col>
      <xdr:colOff>300789</xdr:colOff>
      <xdr:row>25</xdr:row>
      <xdr:rowOff>501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C01963CA-AD7A-F7D6-918B-3D11976E4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zoomScale="44" workbookViewId="0">
      <selection activeCell="Q22" sqref="Q22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1</v>
      </c>
      <c r="B2" s="1" t="s">
        <v>9</v>
      </c>
      <c r="C2" s="1">
        <v>65</v>
      </c>
      <c r="D2" s="1">
        <v>54</v>
      </c>
      <c r="E2" s="1">
        <v>88</v>
      </c>
      <c r="F2" s="1">
        <v>92</v>
      </c>
      <c r="G2" s="1">
        <v>67</v>
      </c>
      <c r="H2" s="1">
        <f t="shared" ref="H2:H15" si="0">AVERAGE(C2:G2)</f>
        <v>73.2</v>
      </c>
      <c r="I2" s="1">
        <v>82</v>
      </c>
      <c r="J2">
        <f t="shared" ref="J2:J15" si="1">H2*0.1*5+I2*0.5</f>
        <v>77.599999999999994</v>
      </c>
      <c r="K2" t="str" cm="1">
        <f t="array" ref="K2">_xlfn.IFS(J2&gt;=90,"A",J2&gt;=80,"B",J2&gt;=70,"C",J2&gt;=60,"D",J2&gt;=0,"F")</f>
        <v>C</v>
      </c>
      <c r="L2" t="str">
        <f t="shared" ref="L2:L15" si="2">IF(J2&gt;=60,"pass","fail")</f>
        <v>pass</v>
      </c>
    </row>
    <row r="3" spans="1:12">
      <c r="A3" s="1">
        <v>2</v>
      </c>
      <c r="B3" s="1" t="s">
        <v>4</v>
      </c>
      <c r="C3" s="1">
        <v>78</v>
      </c>
      <c r="D3" s="1">
        <v>89</v>
      </c>
      <c r="E3" s="1">
        <v>90</v>
      </c>
      <c r="F3" s="1">
        <v>77</v>
      </c>
      <c r="G3" s="1">
        <v>73</v>
      </c>
      <c r="H3" s="1">
        <f t="shared" si="0"/>
        <v>81.400000000000006</v>
      </c>
      <c r="I3" s="1">
        <v>88</v>
      </c>
      <c r="J3">
        <f t="shared" si="1"/>
        <v>84.7</v>
      </c>
      <c r="K3" t="str" cm="1">
        <f t="array" ref="K3">_xlfn.IFS(J3&gt;=90,"A",J3&gt;=80,"B",J3&gt;=70,"C",J3&gt;=60,"D",J3&gt;=0,"F")</f>
        <v>B</v>
      </c>
      <c r="L3" t="str">
        <f t="shared" si="2"/>
        <v>pass</v>
      </c>
    </row>
    <row r="4" spans="1:12">
      <c r="A4" s="1">
        <v>3</v>
      </c>
      <c r="B4" s="1" t="s">
        <v>1</v>
      </c>
      <c r="C4" s="1">
        <v>88</v>
      </c>
      <c r="D4" s="1">
        <v>96</v>
      </c>
      <c r="E4" s="1">
        <v>79</v>
      </c>
      <c r="F4" s="1">
        <v>82</v>
      </c>
      <c r="G4" s="1">
        <v>85</v>
      </c>
      <c r="H4" s="1">
        <f t="shared" si="0"/>
        <v>86</v>
      </c>
      <c r="I4" s="1">
        <v>94</v>
      </c>
      <c r="J4">
        <f t="shared" si="1"/>
        <v>90</v>
      </c>
      <c r="K4" t="str" cm="1">
        <f t="array" ref="K4">_xlfn.IFS(J4&gt;=90,"A",J4&gt;=80,"B",J4&gt;=70,"C",J4&gt;=60,"D",J4&gt;=0,"F")</f>
        <v>A</v>
      </c>
      <c r="L4" t="str">
        <f t="shared" si="2"/>
        <v>pass</v>
      </c>
    </row>
    <row r="5" spans="1:12">
      <c r="A5" s="1">
        <v>4</v>
      </c>
      <c r="B5" s="1" t="s">
        <v>0</v>
      </c>
      <c r="C5" s="1">
        <v>98</v>
      </c>
      <c r="D5" s="1">
        <v>90</v>
      </c>
      <c r="E5" s="1">
        <v>95</v>
      </c>
      <c r="F5" s="1">
        <v>94</v>
      </c>
      <c r="G5" s="1">
        <v>95</v>
      </c>
      <c r="H5" s="1">
        <f t="shared" si="0"/>
        <v>94.4</v>
      </c>
      <c r="I5" s="1">
        <v>89</v>
      </c>
      <c r="J5">
        <f t="shared" si="1"/>
        <v>91.7</v>
      </c>
      <c r="K5" t="str" cm="1">
        <f t="array" ref="K5">_xlfn.IFS(J5&gt;=90,"A",J5&gt;=80,"B",J5&gt;=70,"C",J5&gt;=60,"D",J5&gt;=0,"F")</f>
        <v>A</v>
      </c>
      <c r="L5" t="str">
        <f t="shared" si="2"/>
        <v>pass</v>
      </c>
    </row>
    <row r="6" spans="1:12">
      <c r="A6" s="1">
        <v>5</v>
      </c>
      <c r="B6" s="1" t="s">
        <v>5</v>
      </c>
      <c r="C6" s="1">
        <v>87</v>
      </c>
      <c r="D6" s="1">
        <v>76</v>
      </c>
      <c r="E6" s="1">
        <v>78</v>
      </c>
      <c r="F6" s="1">
        <v>82</v>
      </c>
      <c r="G6" s="1">
        <v>80</v>
      </c>
      <c r="H6" s="1">
        <f t="shared" si="0"/>
        <v>80.599999999999994</v>
      </c>
      <c r="I6" s="1">
        <v>81</v>
      </c>
      <c r="J6">
        <f t="shared" si="1"/>
        <v>80.800000000000011</v>
      </c>
      <c r="K6" t="str" cm="1">
        <f t="array" ref="K6">_xlfn.IFS(J6&gt;=90,"A",J6&gt;=80,"B",J6&gt;=70,"C",J6&gt;=60,"D",J6&gt;=0,"F")</f>
        <v>B</v>
      </c>
      <c r="L6" t="str">
        <f t="shared" si="2"/>
        <v>pass</v>
      </c>
    </row>
    <row r="7" spans="1:12">
      <c r="A7" s="1">
        <v>6</v>
      </c>
      <c r="B7" s="1" t="s">
        <v>3</v>
      </c>
      <c r="C7" s="1">
        <v>67</v>
      </c>
      <c r="D7" s="1">
        <v>79</v>
      </c>
      <c r="E7" s="1">
        <v>82</v>
      </c>
      <c r="F7" s="1">
        <v>85</v>
      </c>
      <c r="G7" s="1">
        <v>95</v>
      </c>
      <c r="H7" s="1">
        <f t="shared" si="0"/>
        <v>81.599999999999994</v>
      </c>
      <c r="I7" s="1">
        <v>80</v>
      </c>
      <c r="J7">
        <f t="shared" si="1"/>
        <v>80.8</v>
      </c>
      <c r="K7" t="str" cm="1">
        <f t="array" ref="K7">_xlfn.IFS(J7&gt;=90,"A",J7&gt;=80,"B",J7&gt;=70,"C",J7&gt;=60,"D",J7&gt;=0,"F")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_xlfn.IFS(J8&gt;=90,"A",J8&gt;=80,"B",J8&gt;=70,"C",J8&gt;=60,"D",J8&gt;=0,"F")</f>
        <v>C</v>
      </c>
      <c r="L8" t="str">
        <f t="shared" si="2"/>
        <v>pass</v>
      </c>
    </row>
    <row r="9" spans="1:12">
      <c r="A9" s="1">
        <v>8</v>
      </c>
      <c r="B9" s="1" t="s">
        <v>10</v>
      </c>
      <c r="C9" s="1">
        <v>72</v>
      </c>
      <c r="D9" s="1">
        <v>83</v>
      </c>
      <c r="E9" s="1">
        <v>62</v>
      </c>
      <c r="F9" s="2">
        <v>67</v>
      </c>
      <c r="G9" s="1">
        <v>82</v>
      </c>
      <c r="H9" s="1">
        <f t="shared" si="0"/>
        <v>73.2</v>
      </c>
      <c r="I9" s="1">
        <v>88</v>
      </c>
      <c r="J9">
        <f t="shared" si="1"/>
        <v>80.599999999999994</v>
      </c>
      <c r="K9" t="str" cm="1">
        <f t="array" ref="K9">_xlfn.IFS(J9&gt;=90,"A",J9&gt;=80,"B",J9&gt;=70,"C",J9&gt;=60,"D",J9&gt;=0,"F")</f>
        <v>B</v>
      </c>
      <c r="L9" t="str">
        <f t="shared" si="2"/>
        <v>pass</v>
      </c>
    </row>
    <row r="10" spans="1:12">
      <c r="A10" s="1">
        <v>9</v>
      </c>
      <c r="B10" s="1" t="s">
        <v>7</v>
      </c>
      <c r="C10" s="1">
        <v>86</v>
      </c>
      <c r="D10" s="1">
        <v>92</v>
      </c>
      <c r="E10" s="1">
        <v>79</v>
      </c>
      <c r="F10" s="1">
        <v>73</v>
      </c>
      <c r="G10" s="1">
        <v>47</v>
      </c>
      <c r="H10" s="1">
        <f t="shared" si="0"/>
        <v>75.400000000000006</v>
      </c>
      <c r="I10" s="1">
        <v>73</v>
      </c>
      <c r="J10">
        <f t="shared" si="1"/>
        <v>74.2</v>
      </c>
      <c r="K10" t="str" cm="1">
        <f t="array" ref="K10">_xlfn.IFS(J10&gt;=90,"A",J10&gt;=80,"B",J10&gt;=70,"C",J10&gt;=60,"D",J10&gt;=0,"F")</f>
        <v>C</v>
      </c>
      <c r="L10" t="str">
        <f t="shared" si="2"/>
        <v>pass</v>
      </c>
    </row>
    <row r="11" spans="1:12">
      <c r="A11" s="1">
        <v>10</v>
      </c>
      <c r="B11" s="1" t="s">
        <v>2</v>
      </c>
      <c r="C11" s="1">
        <v>90</v>
      </c>
      <c r="D11" s="1">
        <v>64</v>
      </c>
      <c r="E11" s="1">
        <v>91</v>
      </c>
      <c r="F11" s="1">
        <v>82</v>
      </c>
      <c r="G11" s="1">
        <v>85</v>
      </c>
      <c r="H11" s="1">
        <f t="shared" si="0"/>
        <v>82.4</v>
      </c>
      <c r="I11" s="1">
        <v>80</v>
      </c>
      <c r="J11">
        <f t="shared" si="1"/>
        <v>81.2</v>
      </c>
      <c r="K11" t="str" cm="1">
        <f t="array" ref="K11">_xlfn.IFS(J11&gt;=90,"A",J11&gt;=80,"B",J11&gt;=70,"C",J11&gt;=60,"D",J11&gt;=0,"F")</f>
        <v>B</v>
      </c>
      <c r="L11" t="str">
        <f t="shared" si="2"/>
        <v>pass</v>
      </c>
    </row>
    <row r="12" spans="1:12">
      <c r="A12" s="1">
        <v>11</v>
      </c>
      <c r="B12" s="1" t="s">
        <v>12</v>
      </c>
      <c r="C12" s="1">
        <v>81</v>
      </c>
      <c r="D12" s="1">
        <v>55</v>
      </c>
      <c r="E12" s="1">
        <v>62</v>
      </c>
      <c r="F12" s="1">
        <v>47</v>
      </c>
      <c r="G12" s="1">
        <v>79</v>
      </c>
      <c r="H12" s="1">
        <f t="shared" si="0"/>
        <v>64.8</v>
      </c>
      <c r="I12" s="1">
        <v>69</v>
      </c>
      <c r="J12">
        <f t="shared" si="1"/>
        <v>66.900000000000006</v>
      </c>
      <c r="K12" t="str" cm="1">
        <f t="array" ref="K12">_xlfn.IFS(J12&gt;=90,"A",J12&gt;=80,"B",J12&gt;=70,"C",J12&gt;=60,"D",J12&gt;=0,"F")</f>
        <v>D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_xlfn.IFS(J13&gt;=90,"A",J13&gt;=80,"B",J13&gt;=70,"C",J13&gt;=60,"D",J13&gt;=0,"F")</f>
        <v>F</v>
      </c>
      <c r="L13" t="str">
        <f t="shared" si="2"/>
        <v>fail</v>
      </c>
    </row>
    <row r="14" spans="1:12">
      <c r="A14" s="1">
        <v>13</v>
      </c>
      <c r="B14" s="1" t="s">
        <v>8</v>
      </c>
      <c r="C14" s="1">
        <v>67</v>
      </c>
      <c r="D14" s="1">
        <v>88</v>
      </c>
      <c r="E14" s="1">
        <v>71</v>
      </c>
      <c r="F14" s="1">
        <v>44</v>
      </c>
      <c r="G14" s="1">
        <v>97</v>
      </c>
      <c r="H14" s="1">
        <f t="shared" si="0"/>
        <v>73.400000000000006</v>
      </c>
      <c r="I14" s="1">
        <v>77</v>
      </c>
      <c r="J14">
        <f t="shared" si="1"/>
        <v>75.2</v>
      </c>
      <c r="K14" t="str" cm="1">
        <f t="array" ref="K14">_xlfn.IFS(J14&gt;=90,"A",J14&gt;=80,"B",J14&gt;=70,"C",J14&gt;=60,"D",J14&gt;=0,"F")</f>
        <v>C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_xlfn.IFS(J15&gt;=90,"A",J15&gt;=80,"B",J15&gt;=70,"C",J15&gt;=60,"D",J15&gt;=0,"F")</f>
        <v>F</v>
      </c>
      <c r="L1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>
      <c r="C17">
        <f>LARGE(C2:C15,1)</f>
        <v>98</v>
      </c>
      <c r="D17">
        <f>LARGE(D2:D15,2)</f>
        <v>92</v>
      </c>
      <c r="H17" s="1">
        <f>COUNTIF(H2:H15,"&lt;=80")</f>
        <v>8</v>
      </c>
      <c r="J17">
        <f>AVERAGE(J2:J15)</f>
        <v>76.871428571428581</v>
      </c>
      <c r="L17">
        <f>COUNTIF(L2:L15,"pass")</f>
        <v>12</v>
      </c>
    </row>
    <row r="18" spans="3:12">
      <c r="L18">
        <f>COUNTIF(L2:L15,"fail")</f>
        <v>2</v>
      </c>
    </row>
    <row r="24" spans="3:12">
      <c r="J24" s="4" t="s">
        <v>30</v>
      </c>
    </row>
  </sheetData>
  <autoFilter ref="A1:L17" xr:uid="{9961FA0D-67BD-4FEB-B956-7740A55D5973}">
    <sortState xmlns:xlrd2="http://schemas.microsoft.com/office/spreadsheetml/2017/richdata2" ref="A2:L17">
      <sortCondition ref="A1:A17"/>
    </sortState>
  </autoFilter>
  <phoneticPr fontId="2" type="noConversion"/>
  <conditionalFormatting sqref="L2:L15 L17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祐儀 林</cp:lastModifiedBy>
  <dcterms:created xsi:type="dcterms:W3CDTF">2023-10-19T05:27:10Z</dcterms:created>
  <dcterms:modified xsi:type="dcterms:W3CDTF">2024-10-17T14:03:42Z</dcterms:modified>
</cp:coreProperties>
</file>