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yuyizhang/Downloads/"/>
    </mc:Choice>
  </mc:AlternateContent>
  <xr:revisionPtr revIDLastSave="0" documentId="13_ncr:1_{AD9EECC3-9687-854A-B86D-7CA728BCD5AE}" xr6:coauthVersionLast="45" xr6:coauthVersionMax="45" xr10:uidLastSave="{00000000-0000-0000-0000-000000000000}"/>
  <bookViews>
    <workbookView xWindow="12460" yWindow="3740" windowWidth="27160" windowHeight="11580" activeTab="2" xr2:uid="{00000000-000D-0000-FFFF-FFFF00000000}"/>
  </bookViews>
  <sheets>
    <sheet name="Residual Analysis" sheetId="1" r:id="rId1"/>
    <sheet name="Sheet1" sheetId="2" r:id="rId2"/>
    <sheet name="Sheet2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" l="1"/>
  <c r="B20" i="1"/>
  <c r="B21" i="1"/>
  <c r="E3" i="1"/>
  <c r="O3" i="1"/>
  <c r="E4" i="1"/>
  <c r="O4" i="1"/>
  <c r="E5" i="1"/>
  <c r="O5" i="1"/>
  <c r="E6" i="1"/>
  <c r="O6" i="1"/>
  <c r="E7" i="1"/>
  <c r="O7" i="1"/>
  <c r="E8" i="1"/>
  <c r="O8" i="1"/>
  <c r="E9" i="1"/>
  <c r="O9" i="1"/>
  <c r="E10" i="1"/>
  <c r="O10" i="1"/>
  <c r="E11" i="1"/>
  <c r="O11" i="1"/>
  <c r="E12" i="1"/>
  <c r="O12" i="1"/>
  <c r="E13" i="1"/>
  <c r="O13" i="1"/>
  <c r="E2" i="1"/>
  <c r="O2" i="1"/>
  <c r="L3" i="1"/>
  <c r="L4" i="1"/>
  <c r="L5" i="1"/>
  <c r="L6" i="1"/>
  <c r="L7" i="1"/>
  <c r="L8" i="1"/>
  <c r="L9" i="1"/>
  <c r="L10" i="1"/>
  <c r="L11" i="1"/>
  <c r="L12" i="1"/>
  <c r="L13" i="1"/>
  <c r="L2" i="1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2" i="1"/>
  <c r="I2" i="1"/>
  <c r="J2" i="1"/>
  <c r="K2" i="1"/>
  <c r="F6" i="1"/>
  <c r="F7" i="1"/>
  <c r="F13" i="1"/>
  <c r="F9" i="1"/>
  <c r="F5" i="1"/>
  <c r="F11" i="1"/>
  <c r="F3" i="1"/>
  <c r="F12" i="1"/>
  <c r="F8" i="1"/>
  <c r="F2" i="1"/>
  <c r="F4" i="1"/>
  <c r="F10" i="1"/>
  <c r="P8" i="1"/>
  <c r="P5" i="1"/>
  <c r="P6" i="1"/>
  <c r="P2" i="1"/>
  <c r="P12" i="1"/>
  <c r="P9" i="1"/>
  <c r="P10" i="1"/>
  <c r="P3" i="1"/>
  <c r="P13" i="1"/>
  <c r="P4" i="1"/>
  <c r="P11" i="1"/>
  <c r="P7" i="1"/>
  <c r="F15" i="1"/>
</calcChain>
</file>

<file path=xl/sharedStrings.xml><?xml version="1.0" encoding="utf-8"?>
<sst xmlns="http://schemas.openxmlformats.org/spreadsheetml/2006/main" count="81" uniqueCount="64">
  <si>
    <t>Residual Analysis in Regression</t>
  </si>
  <si>
    <t xml:space="preserve">Review this tutorial from left to right. </t>
  </si>
  <si>
    <t>The theory of regression analysis is based on the following important assumption:</t>
  </si>
  <si>
    <t>Therefore when using the regression model for prediction, we have to perform</t>
  </si>
  <si>
    <t>By construction, the sum of the residuals is always equal to zero. Therefore, their</t>
  </si>
  <si>
    <t xml:space="preserve">mean (average) is also zero; thus this condition is always satisfied. </t>
  </si>
  <si>
    <t>the following two tasks to ensure that the other two assumption has been satisfied:</t>
  </si>
  <si>
    <t xml:space="preserve">Task 2: We must check to ensure homoscedasticity (constant variance) of residuals. </t>
  </si>
  <si>
    <t>Task 1: We must Create a normal probability plot to ensure normality of residuals.</t>
  </si>
  <si>
    <t xml:space="preserve">                    the slope m and the intercept b of the regression line, and use these value</t>
  </si>
  <si>
    <t xml:space="preserve">                    this package. </t>
  </si>
  <si>
    <r>
      <t xml:space="preserve">Example: The data is given in columns </t>
    </r>
    <r>
      <rPr>
        <b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D</t>
    </r>
    <r>
      <rPr>
        <sz val="11"/>
        <color theme="1"/>
        <rFont val="Calibri"/>
        <family val="2"/>
        <scheme val="minor"/>
      </rPr>
      <t xml:space="preserve"> as pairs of points. We first calculate</t>
    </r>
  </si>
  <si>
    <r>
      <t xml:space="preserve">                    to calculate the predicted</t>
    </r>
    <r>
      <rPr>
        <b/>
        <i/>
        <sz val="11"/>
        <color theme="1"/>
        <rFont val="Calibri"/>
        <family val="2"/>
        <scheme val="minor"/>
      </rPr>
      <t xml:space="preserve"> y = mx + b</t>
    </r>
    <r>
      <rPr>
        <sz val="11"/>
        <color theme="1"/>
        <rFont val="Calibri"/>
        <family val="2"/>
        <scheme val="minor"/>
      </rPr>
      <t xml:space="preserve">  values. Next, we calculate the residuals</t>
    </r>
  </si>
  <si>
    <r>
      <t xml:space="preserve">                    in column </t>
    </r>
    <r>
      <rPr>
        <b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, and then create a normal probability plot of the residuals. For </t>
    </r>
  </si>
  <si>
    <r>
      <t xml:space="preserve">                    the details of this task, refer to the file "</t>
    </r>
    <r>
      <rPr>
        <b/>
        <i/>
        <sz val="11"/>
        <color theme="1"/>
        <rFont val="Calibri"/>
        <family val="2"/>
        <scheme val="minor"/>
      </rPr>
      <t>6 - Normal probability plot.xlsx</t>
    </r>
    <r>
      <rPr>
        <sz val="11"/>
        <color theme="1"/>
        <rFont val="Calibri"/>
        <family val="2"/>
        <scheme val="minor"/>
      </rPr>
      <t xml:space="preserve">" in </t>
    </r>
  </si>
  <si>
    <t xml:space="preserve">Task 1: </t>
  </si>
  <si>
    <t>x</t>
  </si>
  <si>
    <t>Observed y</t>
  </si>
  <si>
    <t>Predicted  y</t>
  </si>
  <si>
    <t>Slope:</t>
  </si>
  <si>
    <t>Intercept:</t>
  </si>
  <si>
    <t>Residuals</t>
  </si>
  <si>
    <t xml:space="preserve"> </t>
  </si>
  <si>
    <t xml:space="preserve">Residuals are independent, are normally distributed with a mean of zero, and  </t>
  </si>
  <si>
    <t xml:space="preserve">have a homogeneous (constant) variance. </t>
  </si>
  <si>
    <t>AVG:</t>
  </si>
  <si>
    <t>Residuals Sorted:</t>
  </si>
  <si>
    <t xml:space="preserve"> i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</si>
  <si>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 xml:space="preserve">i </t>
    </r>
    <r>
      <rPr>
        <b/>
        <sz val="11"/>
        <color theme="1"/>
        <rFont val="Calibri"/>
        <family val="2"/>
        <scheme val="minor"/>
      </rPr>
      <t>= (i-0.5)/n</t>
    </r>
  </si>
  <si>
    <r>
      <t>Normal z</t>
    </r>
    <r>
      <rPr>
        <b/>
        <vertAlign val="subscript"/>
        <sz val="11"/>
        <color theme="1"/>
        <rFont val="Calibri"/>
        <family val="2"/>
        <scheme val="minor"/>
      </rPr>
      <t>i</t>
    </r>
  </si>
  <si>
    <t>Data z values</t>
  </si>
  <si>
    <t xml:space="preserve">Task 2: </t>
  </si>
  <si>
    <t xml:space="preserve">Homoscedasticity (constant variance) of residuals: </t>
  </si>
  <si>
    <r>
      <t xml:space="preserve">To ensure that the resuduals are </t>
    </r>
    <r>
      <rPr>
        <b/>
        <i/>
        <sz val="11"/>
        <color theme="1"/>
        <rFont val="Calibri"/>
        <family val="2"/>
        <scheme val="minor"/>
      </rPr>
      <t>Homoscedastic</t>
    </r>
    <r>
      <rPr>
        <sz val="11"/>
        <color theme="1"/>
        <rFont val="Calibri"/>
        <family val="2"/>
        <scheme val="minor"/>
      </rPr>
      <t xml:space="preserve">, we plot the </t>
    </r>
  </si>
  <si>
    <t xml:space="preserve">randomly around zero and the spread of the residuals should be </t>
  </si>
  <si>
    <t>about the same throughout the plot (no systematic patterns.)</t>
  </si>
  <si>
    <t xml:space="preserve">Homoscedasticity is probably violated if one or more of the </t>
  </si>
  <si>
    <t xml:space="preserve">following outcomes occurs. </t>
  </si>
  <si>
    <t xml:space="preserve">1. The residuals seem to increase or decrease in average </t>
  </si>
  <si>
    <t xml:space="preserve">      magnitude with the fitted values, it is an indication that 
</t>
  </si>
  <si>
    <t xml:space="preserve">       the variance of the residuals is not constant. </t>
  </si>
  <si>
    <t xml:space="preserve">      rather than fluctuating randomly.
</t>
  </si>
  <si>
    <t xml:space="preserve">2. The points in the plot lie on a curve around zero,  
</t>
  </si>
  <si>
    <t xml:space="preserve">3. A few points in the plot lie a long way from the rest of </t>
  </si>
  <si>
    <t xml:space="preserve">    the points. </t>
  </si>
  <si>
    <t>Standardized  Residuals</t>
  </si>
  <si>
    <t xml:space="preserve">Task 3: We must check to ensure  Independency of residuals. </t>
  </si>
  <si>
    <t xml:space="preserve">Task 3: </t>
  </si>
  <si>
    <t xml:space="preserve">Independency of residuals: </t>
  </si>
  <si>
    <r>
      <t xml:space="preserve">To ensure that the resuduals are </t>
    </r>
    <r>
      <rPr>
        <b/>
        <i/>
        <sz val="11"/>
        <color theme="1"/>
        <rFont val="Calibri"/>
        <family val="2"/>
        <scheme val="minor"/>
      </rPr>
      <t>independent</t>
    </r>
    <r>
      <rPr>
        <sz val="11"/>
        <color theme="1"/>
        <rFont val="Calibri"/>
        <family val="2"/>
        <scheme val="minor"/>
      </rPr>
      <t xml:space="preserve">, we plot the </t>
    </r>
  </si>
  <si>
    <r>
      <t xml:space="preserve">standardized residuals (column </t>
    </r>
    <r>
      <rPr>
        <b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) versus the predicted </t>
    </r>
    <r>
      <rPr>
        <b/>
        <i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</t>
    </r>
  </si>
  <si>
    <r>
      <t>values</t>
    </r>
    <r>
      <rPr>
        <sz val="11"/>
        <color theme="1"/>
        <rFont val="Calibri"/>
        <family val="2"/>
        <scheme val="minor"/>
      </rPr>
      <t xml:space="preserve"> as scatter plots.</t>
    </r>
  </si>
  <si>
    <t>axzzcz</t>
  </si>
  <si>
    <t xml:space="preserve">In this plot, If assumptions are satisfied, residuals should vary 
</t>
  </si>
  <si>
    <t xml:space="preserve"> sdcscS</t>
  </si>
  <si>
    <t xml:space="preserve">Independency is probably violated if one or more of the </t>
  </si>
  <si>
    <r>
      <t xml:space="preserve">resuduals versus </t>
    </r>
    <r>
      <rPr>
        <b/>
        <i/>
        <sz val="11"/>
        <color theme="1"/>
        <rFont val="Calibri"/>
        <family val="2"/>
        <scheme val="minor"/>
      </rPr>
      <t>time</t>
    </r>
    <r>
      <rPr>
        <sz val="11"/>
        <color theme="1"/>
        <rFont val="Calibri"/>
        <family val="2"/>
        <scheme val="minor"/>
      </rPr>
      <t xml:space="preserve"> (if available), or versus the independent </t>
    </r>
    <r>
      <rPr>
        <b/>
        <i/>
        <sz val="11"/>
        <color theme="1"/>
        <rFont val="Calibri"/>
        <family val="2"/>
        <scheme val="minor"/>
      </rPr>
      <t>x.</t>
    </r>
  </si>
  <si>
    <t>Excel Regression Functions:</t>
  </si>
  <si>
    <r>
      <t xml:space="preserve">For </t>
    </r>
    <r>
      <rPr>
        <b/>
        <i/>
        <sz val="11"/>
        <color theme="8" tint="-0.249977111117893"/>
        <rFont val="Calibri"/>
        <family val="2"/>
        <scheme val="minor"/>
      </rPr>
      <t>correlation</t>
    </r>
    <r>
      <rPr>
        <b/>
        <sz val="11"/>
        <color theme="1"/>
        <rFont val="Calibri"/>
        <family val="2"/>
        <scheme val="minor"/>
      </rPr>
      <t xml:space="preserve">, enter:       </t>
    </r>
    <r>
      <rPr>
        <b/>
        <sz val="11"/>
        <color theme="8" tint="-0.249977111117893"/>
        <rFont val="Calibri"/>
        <family val="2"/>
        <scheme val="minor"/>
      </rPr>
      <t>=CORREL(y range , x range)</t>
    </r>
  </si>
  <si>
    <r>
      <t>For</t>
    </r>
    <r>
      <rPr>
        <b/>
        <i/>
        <sz val="11"/>
        <color theme="8" tint="-0.249977111117893"/>
        <rFont val="Calibri"/>
        <family val="2"/>
        <scheme val="minor"/>
      </rPr>
      <t xml:space="preserve"> intercept</t>
    </r>
    <r>
      <rPr>
        <b/>
        <sz val="11"/>
        <color theme="1"/>
        <rFont val="Calibri"/>
        <family val="2"/>
        <scheme val="minor"/>
      </rPr>
      <t xml:space="preserve">, enter:       </t>
    </r>
    <r>
      <rPr>
        <b/>
        <sz val="11"/>
        <color theme="8" tint="-0.249977111117893"/>
        <rFont val="Calibri"/>
        <family val="2"/>
        <scheme val="minor"/>
      </rPr>
      <t>=INTERCEPT(y range , x range)</t>
    </r>
  </si>
  <si>
    <r>
      <t xml:space="preserve">For </t>
    </r>
    <r>
      <rPr>
        <b/>
        <i/>
        <sz val="11"/>
        <color theme="8" tint="-0.249977111117893"/>
        <rFont val="Calibri"/>
        <family val="2"/>
        <scheme val="minor"/>
      </rPr>
      <t>slope</t>
    </r>
    <r>
      <rPr>
        <b/>
        <sz val="11"/>
        <color theme="1"/>
        <rFont val="Calibri"/>
        <family val="2"/>
        <scheme val="minor"/>
      </rPr>
      <t xml:space="preserve">, enter:      </t>
    </r>
    <r>
      <rPr>
        <b/>
        <sz val="11"/>
        <color theme="8" tint="-0.249977111117893"/>
        <rFont val="Calibri"/>
        <family val="2"/>
        <scheme val="minor"/>
      </rPr>
      <t xml:space="preserve"> =SLOPE(y range , x range)</t>
    </r>
  </si>
  <si>
    <t>Smoothing Parameter</t>
  </si>
  <si>
    <t>Forecast Price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</si>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</sst>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0.000"/>
    <numFmt numFmtId="167" formatCode="_(* #,##0.0000_);_(* \(#,##0.000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i/>
      <sz val="11"/>
      <color theme="8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/>
    <xf numFmtId="0" fontId="2" fillId="4" borderId="0" xfId="0" applyFont="1" applyFill="1"/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1" fillId="6" borderId="0" xfId="0" applyNumberFormat="1" applyFont="1" applyFill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1" fillId="3" borderId="0" xfId="0" applyFont="1" applyFill="1" applyAlignment="1">
      <alignment horizontal="center"/>
    </xf>
    <xf numFmtId="0" fontId="7" fillId="0" borderId="0" xfId="0" applyFont="1"/>
    <xf numFmtId="43" fontId="7" fillId="0" borderId="0" xfId="1" applyFont="1"/>
    <xf numFmtId="167" fontId="7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Probability Plot of 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Normal 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'Residual Analysis'!$J$2:$J$13</c:f>
              <c:numCache>
                <c:formatCode>0.00</c:formatCode>
                <c:ptCount val="12"/>
                <c:pt idx="0">
                  <c:v>-1.7316643961222451</c:v>
                </c:pt>
                <c:pt idx="1">
                  <c:v>-1.1503493803760083</c:v>
                </c:pt>
                <c:pt idx="2">
                  <c:v>-0.81221780149991241</c:v>
                </c:pt>
                <c:pt idx="3">
                  <c:v>-0.54852228269809788</c:v>
                </c:pt>
                <c:pt idx="4">
                  <c:v>-0.3186393639643752</c:v>
                </c:pt>
                <c:pt idx="5">
                  <c:v>-0.10463345561407539</c:v>
                </c:pt>
                <c:pt idx="6">
                  <c:v>0.10463345561407525</c:v>
                </c:pt>
                <c:pt idx="7">
                  <c:v>0.3186393639643752</c:v>
                </c:pt>
                <c:pt idx="8">
                  <c:v>0.54852228269809822</c:v>
                </c:pt>
                <c:pt idx="9">
                  <c:v>0.81221780149991241</c:v>
                </c:pt>
                <c:pt idx="10">
                  <c:v>1.1503493803760083</c:v>
                </c:pt>
                <c:pt idx="11">
                  <c:v>1.7316643961222455</c:v>
                </c:pt>
              </c:numCache>
            </c:numRef>
          </c:xVal>
          <c:yVal>
            <c:numRef>
              <c:f>'Residual Analysis'!$K$2:$K$13</c:f>
              <c:numCache>
                <c:formatCode>0.00</c:formatCode>
                <c:ptCount val="12"/>
                <c:pt idx="0">
                  <c:v>-1.7316643961222451</c:v>
                </c:pt>
                <c:pt idx="1">
                  <c:v>-1.1503493803760083</c:v>
                </c:pt>
                <c:pt idx="2">
                  <c:v>-0.81221780149991241</c:v>
                </c:pt>
                <c:pt idx="3">
                  <c:v>-0.54852228269809788</c:v>
                </c:pt>
                <c:pt idx="4">
                  <c:v>-0.3186393639643752</c:v>
                </c:pt>
                <c:pt idx="5">
                  <c:v>-0.10463345561407539</c:v>
                </c:pt>
                <c:pt idx="6">
                  <c:v>0.10463345561407525</c:v>
                </c:pt>
                <c:pt idx="7">
                  <c:v>0.3186393639643752</c:v>
                </c:pt>
                <c:pt idx="8">
                  <c:v>0.54852228269809822</c:v>
                </c:pt>
                <c:pt idx="9">
                  <c:v>0.81221780149991241</c:v>
                </c:pt>
                <c:pt idx="10">
                  <c:v>1.1503493803760083</c:v>
                </c:pt>
                <c:pt idx="11">
                  <c:v>1.7316643961222455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D-4650-A7A1-D837F35C6A04}"/>
            </c:ext>
          </c:extLst>
        </c:ser>
        <c:ser>
          <c:idx val="1"/>
          <c:order val="1"/>
          <c:tx>
            <c:v>Standard Residuals 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41275">
                <a:solidFill>
                  <a:srgbClr val="FF0000"/>
                </a:solidFill>
              </a:ln>
              <a:effectLst/>
            </c:spPr>
          </c:marker>
          <c:xVal>
            <c:numRef>
              <c:f>'Residual Analysis'!$J$2:$J$13</c:f>
              <c:numCache>
                <c:formatCode>0.00</c:formatCode>
                <c:ptCount val="12"/>
                <c:pt idx="0">
                  <c:v>-1.7316643961222451</c:v>
                </c:pt>
                <c:pt idx="1">
                  <c:v>-1.1503493803760083</c:v>
                </c:pt>
                <c:pt idx="2">
                  <c:v>-0.81221780149991241</c:v>
                </c:pt>
                <c:pt idx="3">
                  <c:v>-0.54852228269809788</c:v>
                </c:pt>
                <c:pt idx="4">
                  <c:v>-0.3186393639643752</c:v>
                </c:pt>
                <c:pt idx="5">
                  <c:v>-0.10463345561407539</c:v>
                </c:pt>
                <c:pt idx="6">
                  <c:v>0.10463345561407525</c:v>
                </c:pt>
                <c:pt idx="7">
                  <c:v>0.3186393639643752</c:v>
                </c:pt>
                <c:pt idx="8">
                  <c:v>0.54852228269809822</c:v>
                </c:pt>
                <c:pt idx="9">
                  <c:v>0.81221780149991241</c:v>
                </c:pt>
                <c:pt idx="10">
                  <c:v>1.1503493803760083</c:v>
                </c:pt>
                <c:pt idx="11">
                  <c:v>1.7316643961222455</c:v>
                </c:pt>
              </c:numCache>
            </c:numRef>
          </c:xVal>
          <c:yVal>
            <c:numRef>
              <c:f>'Residual Analysis'!$L$2:$L$13</c:f>
              <c:numCache>
                <c:formatCode>0.00</c:formatCode>
                <c:ptCount val="12"/>
                <c:pt idx="0">
                  <c:v>-2.2619620796789923</c:v>
                </c:pt>
                <c:pt idx="1">
                  <c:v>-0.97814576418551025</c:v>
                </c:pt>
                <c:pt idx="2">
                  <c:v>-0.65449459221236439</c:v>
                </c:pt>
                <c:pt idx="3">
                  <c:v>-0.53582249582220831</c:v>
                </c:pt>
                <c:pt idx="4">
                  <c:v>-0.10428759985801364</c:v>
                </c:pt>
                <c:pt idx="5">
                  <c:v>0.13305659292229285</c:v>
                </c:pt>
                <c:pt idx="6">
                  <c:v>0.30567055130797188</c:v>
                </c:pt>
                <c:pt idx="7">
                  <c:v>0.33803566850528566</c:v>
                </c:pt>
                <c:pt idx="8">
                  <c:v>0.47828450969365011</c:v>
                </c:pt>
                <c:pt idx="9">
                  <c:v>0.76957056446948169</c:v>
                </c:pt>
                <c:pt idx="10">
                  <c:v>1.2118938328327851</c:v>
                </c:pt>
                <c:pt idx="11">
                  <c:v>1.2982008120256219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BD-4650-A7A1-D837F35C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403088"/>
        <c:axId val="480536128"/>
      </c:scatterChart>
      <c:valAx>
        <c:axId val="48140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536128"/>
        <c:crosses val="autoZero"/>
        <c:crossBetween val="midCat"/>
      </c:valAx>
      <c:valAx>
        <c:axId val="4805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40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Standardized Residuals vs Predicted Y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44450">
                <a:solidFill>
                  <a:srgbClr val="FF0000"/>
                </a:solidFill>
              </a:ln>
              <a:effectLst/>
            </c:spPr>
          </c:marker>
          <c:xVal>
            <c:numRef>
              <c:f>'Residual Analysis'!$O$2:$O$13</c:f>
              <c:numCache>
                <c:formatCode>0.00</c:formatCode>
                <c:ptCount val="12"/>
                <c:pt idx="0">
                  <c:v>4.0228310502283104</c:v>
                </c:pt>
                <c:pt idx="1">
                  <c:v>5.3926940639269398</c:v>
                </c:pt>
                <c:pt idx="2">
                  <c:v>8.1324200913241995</c:v>
                </c:pt>
                <c:pt idx="3">
                  <c:v>10.87214611872146</c:v>
                </c:pt>
                <c:pt idx="4">
                  <c:v>12.24200913242009</c:v>
                </c:pt>
                <c:pt idx="5">
                  <c:v>13.611872146118721</c:v>
                </c:pt>
                <c:pt idx="6">
                  <c:v>16.351598173515981</c:v>
                </c:pt>
                <c:pt idx="7">
                  <c:v>20.461187214611869</c:v>
                </c:pt>
                <c:pt idx="8">
                  <c:v>21.831050228310502</c:v>
                </c:pt>
                <c:pt idx="9">
                  <c:v>21.831050228310502</c:v>
                </c:pt>
                <c:pt idx="10">
                  <c:v>24.570776255707763</c:v>
                </c:pt>
                <c:pt idx="11">
                  <c:v>28.68036529680365</c:v>
                </c:pt>
              </c:numCache>
            </c:numRef>
          </c:xVal>
          <c:yVal>
            <c:numRef>
              <c:f>'Residual Analysis'!$P$2:$P$13</c:f>
              <c:numCache>
                <c:formatCode>0.00</c:formatCode>
                <c:ptCount val="12"/>
                <c:pt idx="0">
                  <c:v>0.76957056446948169</c:v>
                </c:pt>
                <c:pt idx="1">
                  <c:v>0.47828450969365011</c:v>
                </c:pt>
                <c:pt idx="2">
                  <c:v>-0.10428759985801364</c:v>
                </c:pt>
                <c:pt idx="3">
                  <c:v>-2.2619620796789923</c:v>
                </c:pt>
                <c:pt idx="4">
                  <c:v>-0.97814576418551025</c:v>
                </c:pt>
                <c:pt idx="5">
                  <c:v>0.30567055130797188</c:v>
                </c:pt>
                <c:pt idx="6">
                  <c:v>1.2982008120256219</c:v>
                </c:pt>
                <c:pt idx="7">
                  <c:v>1.2118938328327851</c:v>
                </c:pt>
                <c:pt idx="8">
                  <c:v>-0.65449459221236439</c:v>
                </c:pt>
                <c:pt idx="9">
                  <c:v>0.13305659292229285</c:v>
                </c:pt>
                <c:pt idx="10">
                  <c:v>0.33803566850528566</c:v>
                </c:pt>
                <c:pt idx="11">
                  <c:v>-0.53582249582220831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7-46CE-A6E0-8070B2BF7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825760"/>
        <c:axId val="352826744"/>
      </c:scatterChart>
      <c:valAx>
        <c:axId val="35282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26744"/>
        <c:crosses val="autoZero"/>
        <c:crossBetween val="midCat"/>
      </c:valAx>
      <c:valAx>
        <c:axId val="35282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2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 vs Independent Variable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44450">
                <a:solidFill>
                  <a:srgbClr val="FF0000"/>
                </a:solidFill>
              </a:ln>
              <a:effectLst/>
            </c:spPr>
          </c:marker>
          <c:xVal>
            <c:numRef>
              <c:f>'Residual Analysis'!$C$2:$C$13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14</c:v>
                </c:pt>
                <c:pt idx="8">
                  <c:v>15</c:v>
                </c:pt>
                <c:pt idx="9">
                  <c:v>15</c:v>
                </c:pt>
                <c:pt idx="10">
                  <c:v>17</c:v>
                </c:pt>
                <c:pt idx="11">
                  <c:v>20</c:v>
                </c:pt>
              </c:numCache>
            </c:numRef>
          </c:xVal>
          <c:yVal>
            <c:numRef>
              <c:f>'Residual Analysis'!$F$2:$F$13</c:f>
              <c:numCache>
                <c:formatCode>0.00</c:formatCode>
                <c:ptCount val="12"/>
                <c:pt idx="0">
                  <c:v>0.97716894977168955</c:v>
                </c:pt>
                <c:pt idx="1">
                  <c:v>0.60730593607306016</c:v>
                </c:pt>
                <c:pt idx="2">
                  <c:v>-0.13242009132419952</c:v>
                </c:pt>
                <c:pt idx="3">
                  <c:v>-2.8721461187214601</c:v>
                </c:pt>
                <c:pt idx="4">
                  <c:v>-1.2420091324200904</c:v>
                </c:pt>
                <c:pt idx="5">
                  <c:v>0.38812785388127935</c:v>
                </c:pt>
                <c:pt idx="6">
                  <c:v>1.6484018264840188</c:v>
                </c:pt>
                <c:pt idx="7">
                  <c:v>1.5388127853881315</c:v>
                </c:pt>
                <c:pt idx="8">
                  <c:v>-0.83105022831050235</c:v>
                </c:pt>
                <c:pt idx="9">
                  <c:v>0.16894977168949765</c:v>
                </c:pt>
                <c:pt idx="10">
                  <c:v>0.42922374429223709</c:v>
                </c:pt>
                <c:pt idx="11">
                  <c:v>-0.68036529680365021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5F-43AE-B192-6BDAD0A03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825760"/>
        <c:axId val="352826744"/>
      </c:scatterChart>
      <c:valAx>
        <c:axId val="35282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26744"/>
        <c:crosses val="autoZero"/>
        <c:crossBetween val="midCat"/>
      </c:valAx>
      <c:valAx>
        <c:axId val="35282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2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16</xdr:row>
      <xdr:rowOff>28575</xdr:rowOff>
    </xdr:from>
    <xdr:to>
      <xdr:col>9</xdr:col>
      <xdr:colOff>323850</xdr:colOff>
      <xdr:row>30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3BC321-80F7-4D53-A924-59EEC68A8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3800475</xdr:colOff>
      <xdr:row>13</xdr:row>
      <xdr:rowOff>133350</xdr:rowOff>
    </xdr:from>
    <xdr:to>
      <xdr:col>18</xdr:col>
      <xdr:colOff>276225</xdr:colOff>
      <xdr:row>28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078D0C-7B02-4AB2-9BF5-E54BE5F04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21</xdr:col>
      <xdr:colOff>123825</xdr:colOff>
      <xdr:row>34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863CC3-9377-4702-AD5A-E81865A70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"/>
  <sheetViews>
    <sheetView workbookViewId="0">
      <selection activeCell="N38" sqref="N38"/>
    </sheetView>
  </sheetViews>
  <sheetFormatPr baseColWidth="10" defaultColWidth="8.83203125" defaultRowHeight="15" x14ac:dyDescent="0.2"/>
  <cols>
    <col min="1" max="1" width="78.5" customWidth="1"/>
    <col min="2" max="2" width="12.5" customWidth="1"/>
    <col min="3" max="3" width="10" style="1" customWidth="1"/>
    <col min="4" max="4" width="12.5" style="1" customWidth="1"/>
    <col min="5" max="5" width="13.1640625" style="1" customWidth="1"/>
    <col min="6" max="6" width="11.6640625" style="1" customWidth="1"/>
    <col min="7" max="7" width="16.1640625" style="1" customWidth="1"/>
    <col min="8" max="8" width="9.83203125" style="1" customWidth="1"/>
    <col min="9" max="9" width="12.83203125" style="1" customWidth="1"/>
    <col min="10" max="10" width="13.5" style="1" customWidth="1"/>
    <col min="11" max="11" width="11.5" style="1" customWidth="1"/>
    <col min="12" max="12" width="14.33203125" style="1" customWidth="1"/>
    <col min="13" max="13" width="9.1640625" style="1"/>
    <col min="14" max="14" width="58.33203125" style="1" customWidth="1"/>
    <col min="15" max="16" width="22.5" style="1" customWidth="1"/>
    <col min="20" max="20" width="60.5" customWidth="1"/>
  </cols>
  <sheetData>
    <row r="1" spans="1:20" ht="18" thickBot="1" x14ac:dyDescent="0.3">
      <c r="A1" s="2" t="s">
        <v>0</v>
      </c>
      <c r="B1" s="5" t="s">
        <v>15</v>
      </c>
      <c r="C1" s="7" t="s">
        <v>16</v>
      </c>
      <c r="D1" s="7" t="s">
        <v>17</v>
      </c>
      <c r="E1" s="7" t="s">
        <v>18</v>
      </c>
      <c r="F1" s="7" t="s">
        <v>21</v>
      </c>
      <c r="G1" s="7" t="s">
        <v>26</v>
      </c>
      <c r="H1" s="7" t="s">
        <v>27</v>
      </c>
      <c r="I1" s="7" t="s">
        <v>28</v>
      </c>
      <c r="J1" s="7" t="s">
        <v>29</v>
      </c>
      <c r="K1" s="7" t="s">
        <v>29</v>
      </c>
      <c r="L1" s="7" t="s">
        <v>30</v>
      </c>
      <c r="N1" s="5" t="s">
        <v>31</v>
      </c>
      <c r="O1" s="7" t="s">
        <v>18</v>
      </c>
      <c r="P1" s="7" t="s">
        <v>45</v>
      </c>
      <c r="T1" s="5" t="s">
        <v>47</v>
      </c>
    </row>
    <row r="2" spans="1:20" ht="16" thickTop="1" x14ac:dyDescent="0.2">
      <c r="A2" s="3" t="s">
        <v>1</v>
      </c>
      <c r="C2" s="1">
        <v>2</v>
      </c>
      <c r="D2" s="1">
        <v>5</v>
      </c>
      <c r="E2" s="9">
        <f>$B$20*C2+$B$21</f>
        <v>4.0228310502283104</v>
      </c>
      <c r="F2" s="9">
        <f>D2-E2</f>
        <v>0.97716894977168955</v>
      </c>
      <c r="G2" s="9">
        <v>-2.8721461187214601</v>
      </c>
      <c r="H2" s="12">
        <f>COUNT($G$2:$G$13)-RANK(G2,$G$2:$G$13)+1</f>
        <v>1</v>
      </c>
      <c r="I2" s="8">
        <f>(H2-0.5)/COUNT($G$2:$G$13)</f>
        <v>4.1666666666666664E-2</v>
      </c>
      <c r="J2" s="9">
        <f>_xlfn.NORM.S.INV(I2)</f>
        <v>-1.7316643961222451</v>
      </c>
      <c r="K2" s="9">
        <f>J2</f>
        <v>-1.7316643961222451</v>
      </c>
      <c r="L2" s="9">
        <f>STANDARDIZE(G2,AVERAGE($G$2:$G$13),_xlfn.STDEV.S($G$2:$G$13))</f>
        <v>-2.2619620796789923</v>
      </c>
      <c r="N2" s="4" t="s">
        <v>32</v>
      </c>
      <c r="O2" s="9">
        <f>E2</f>
        <v>4.0228310502283104</v>
      </c>
      <c r="P2" s="9">
        <f t="shared" ref="P2:P13" si="0">STANDARDIZE(F2,AVERAGE($F$2:$F$13),_xlfn.STDEV.S($F$2:$F$13))</f>
        <v>0.76957056446948169</v>
      </c>
      <c r="T2" s="4" t="s">
        <v>48</v>
      </c>
    </row>
    <row r="3" spans="1:20" x14ac:dyDescent="0.2">
      <c r="A3" t="s">
        <v>2</v>
      </c>
      <c r="C3" s="1">
        <v>3</v>
      </c>
      <c r="D3" s="1">
        <v>6</v>
      </c>
      <c r="E3" s="9">
        <f t="shared" ref="E3:E13" si="1">$B$20*C3+$B$21</f>
        <v>5.3926940639269398</v>
      </c>
      <c r="F3" s="9">
        <f t="shared" ref="F3:F13" si="2">D3-E3</f>
        <v>0.60730593607306016</v>
      </c>
      <c r="G3" s="9">
        <v>-1.2420091324200904</v>
      </c>
      <c r="H3" s="12">
        <f t="shared" ref="H3:H13" si="3">COUNT($G$2:$G$13)-RANK(G3,$G$2:$G$13)+1</f>
        <v>2</v>
      </c>
      <c r="I3" s="8">
        <f t="shared" ref="I3:I13" si="4">(H3-0.5)/COUNT($G$2:$G$13)</f>
        <v>0.125</v>
      </c>
      <c r="J3" s="9">
        <f t="shared" ref="J3:J13" si="5">_xlfn.NORM.S.INV(I3)</f>
        <v>-1.1503493803760083</v>
      </c>
      <c r="K3" s="9">
        <f t="shared" ref="K3:K13" si="6">J3</f>
        <v>-1.1503493803760083</v>
      </c>
      <c r="L3" s="9">
        <f t="shared" ref="L3:L13" si="7">STANDARDIZE(G3,AVERAGE($G$2:$G$13),_xlfn.STDEV.S($G$2:$G$13))</f>
        <v>-0.97814576418551025</v>
      </c>
      <c r="N3" s="13" t="s">
        <v>33</v>
      </c>
      <c r="O3" s="9">
        <f t="shared" ref="O3:O13" si="8">E3</f>
        <v>5.3926940639269398</v>
      </c>
      <c r="P3" s="9">
        <f t="shared" si="0"/>
        <v>0.47828450969365011</v>
      </c>
      <c r="T3" s="13" t="s">
        <v>49</v>
      </c>
    </row>
    <row r="4" spans="1:20" x14ac:dyDescent="0.2">
      <c r="A4" t="s">
        <v>23</v>
      </c>
      <c r="C4" s="1">
        <v>5</v>
      </c>
      <c r="D4" s="1">
        <v>8</v>
      </c>
      <c r="E4" s="9">
        <f t="shared" si="1"/>
        <v>8.1324200913241995</v>
      </c>
      <c r="F4" s="9">
        <f t="shared" si="2"/>
        <v>-0.13242009132419952</v>
      </c>
      <c r="G4" s="9">
        <v>-0.83105022831050235</v>
      </c>
      <c r="H4" s="12">
        <f t="shared" si="3"/>
        <v>3</v>
      </c>
      <c r="I4" s="8">
        <f t="shared" si="4"/>
        <v>0.20833333333333334</v>
      </c>
      <c r="J4" s="9">
        <f t="shared" si="5"/>
        <v>-0.81221780149991241</v>
      </c>
      <c r="K4" s="9">
        <f t="shared" si="6"/>
        <v>-0.81221780149991241</v>
      </c>
      <c r="L4" s="9">
        <f t="shared" si="7"/>
        <v>-0.65449459221236439</v>
      </c>
      <c r="N4" s="13" t="s">
        <v>50</v>
      </c>
      <c r="O4" s="9">
        <f t="shared" si="8"/>
        <v>8.1324200913241995</v>
      </c>
      <c r="P4" s="9">
        <f t="shared" si="0"/>
        <v>-0.10428759985801364</v>
      </c>
      <c r="T4" s="13" t="s">
        <v>56</v>
      </c>
    </row>
    <row r="5" spans="1:20" x14ac:dyDescent="0.2">
      <c r="A5" t="s">
        <v>24</v>
      </c>
      <c r="C5" s="1">
        <v>7</v>
      </c>
      <c r="D5" s="1">
        <v>8</v>
      </c>
      <c r="E5" s="9">
        <f t="shared" si="1"/>
        <v>10.87214611872146</v>
      </c>
      <c r="F5" s="9">
        <f t="shared" si="2"/>
        <v>-2.8721461187214601</v>
      </c>
      <c r="G5" s="9">
        <v>-0.68036529680365021</v>
      </c>
      <c r="H5" s="12">
        <f t="shared" si="3"/>
        <v>4</v>
      </c>
      <c r="I5" s="8">
        <f t="shared" si="4"/>
        <v>0.29166666666666669</v>
      </c>
      <c r="J5" s="9">
        <f t="shared" si="5"/>
        <v>-0.54852228269809788</v>
      </c>
      <c r="K5" s="9">
        <f t="shared" si="6"/>
        <v>-0.54852228269809788</v>
      </c>
      <c r="L5" s="9">
        <f t="shared" si="7"/>
        <v>-0.53582249582220831</v>
      </c>
      <c r="N5" s="13" t="s">
        <v>51</v>
      </c>
      <c r="O5" s="9">
        <f t="shared" si="8"/>
        <v>10.87214611872146</v>
      </c>
      <c r="P5" s="9">
        <f t="shared" si="0"/>
        <v>-2.2619620796789923</v>
      </c>
      <c r="T5" s="13" t="s">
        <v>22</v>
      </c>
    </row>
    <row r="6" spans="1:20" ht="32" x14ac:dyDescent="0.2">
      <c r="A6" t="s">
        <v>4</v>
      </c>
      <c r="C6" s="1">
        <v>8</v>
      </c>
      <c r="D6" s="1">
        <v>11</v>
      </c>
      <c r="E6" s="9">
        <f t="shared" si="1"/>
        <v>12.24200913242009</v>
      </c>
      <c r="F6" s="9">
        <f t="shared" si="2"/>
        <v>-1.2420091324200904</v>
      </c>
      <c r="G6" s="9">
        <v>-0.13242009132419952</v>
      </c>
      <c r="H6" s="12">
        <f t="shared" si="3"/>
        <v>5</v>
      </c>
      <c r="I6" s="8">
        <f t="shared" si="4"/>
        <v>0.375</v>
      </c>
      <c r="J6" s="9">
        <f t="shared" si="5"/>
        <v>-0.3186393639643752</v>
      </c>
      <c r="K6" s="9">
        <f t="shared" si="6"/>
        <v>-0.3186393639643752</v>
      </c>
      <c r="L6" s="9">
        <f t="shared" si="7"/>
        <v>-0.10428759985801364</v>
      </c>
      <c r="N6" s="14" t="s">
        <v>53</v>
      </c>
      <c r="O6" s="15">
        <f t="shared" si="8"/>
        <v>12.24200913242009</v>
      </c>
      <c r="P6" s="15">
        <f t="shared" si="0"/>
        <v>-0.97814576418551025</v>
      </c>
      <c r="Q6" s="16"/>
      <c r="R6" s="16"/>
      <c r="S6" s="16"/>
      <c r="T6" s="14" t="s">
        <v>53</v>
      </c>
    </row>
    <row r="7" spans="1:20" x14ac:dyDescent="0.2">
      <c r="A7" t="s">
        <v>5</v>
      </c>
      <c r="C7" s="1">
        <v>9</v>
      </c>
      <c r="D7" s="1">
        <v>14</v>
      </c>
      <c r="E7" s="9">
        <f t="shared" si="1"/>
        <v>13.611872146118721</v>
      </c>
      <c r="F7" s="9">
        <f t="shared" si="2"/>
        <v>0.38812785388127935</v>
      </c>
      <c r="G7" s="9">
        <v>0.16894977168949765</v>
      </c>
      <c r="H7" s="12">
        <f t="shared" si="3"/>
        <v>6</v>
      </c>
      <c r="I7" s="8">
        <f t="shared" si="4"/>
        <v>0.45833333333333331</v>
      </c>
      <c r="J7" s="9">
        <f t="shared" si="5"/>
        <v>-0.10463345561407539</v>
      </c>
      <c r="K7" s="9">
        <f t="shared" si="6"/>
        <v>-0.10463345561407539</v>
      </c>
      <c r="L7" s="9">
        <f t="shared" si="7"/>
        <v>0.13305659292229285</v>
      </c>
      <c r="N7" s="13" t="s">
        <v>34</v>
      </c>
      <c r="O7" s="9">
        <f t="shared" si="8"/>
        <v>13.611872146118721</v>
      </c>
      <c r="P7" s="9">
        <f t="shared" si="0"/>
        <v>0.30567055130797188</v>
      </c>
      <c r="T7" s="13" t="s">
        <v>34</v>
      </c>
    </row>
    <row r="8" spans="1:20" x14ac:dyDescent="0.2">
      <c r="C8" s="1">
        <v>11</v>
      </c>
      <c r="D8" s="1">
        <v>18</v>
      </c>
      <c r="E8" s="9">
        <f t="shared" si="1"/>
        <v>16.351598173515981</v>
      </c>
      <c r="F8" s="9">
        <f t="shared" si="2"/>
        <v>1.6484018264840188</v>
      </c>
      <c r="G8" s="9">
        <v>0.38812785388127935</v>
      </c>
      <c r="H8" s="12">
        <f t="shared" si="3"/>
        <v>7</v>
      </c>
      <c r="I8" s="8">
        <f t="shared" si="4"/>
        <v>0.54166666666666663</v>
      </c>
      <c r="J8" s="9">
        <f t="shared" si="5"/>
        <v>0.10463345561407525</v>
      </c>
      <c r="K8" s="9">
        <f t="shared" si="6"/>
        <v>0.10463345561407525</v>
      </c>
      <c r="L8" s="9">
        <f t="shared" si="7"/>
        <v>0.30567055130797188</v>
      </c>
      <c r="N8" s="13" t="s">
        <v>35</v>
      </c>
      <c r="O8" s="9">
        <f t="shared" si="8"/>
        <v>16.351598173515981</v>
      </c>
      <c r="P8" s="9">
        <f t="shared" si="0"/>
        <v>1.2982008120256219</v>
      </c>
      <c r="T8" s="13" t="s">
        <v>35</v>
      </c>
    </row>
    <row r="9" spans="1:20" x14ac:dyDescent="0.2">
      <c r="A9" t="s">
        <v>3</v>
      </c>
      <c r="C9" s="1">
        <v>14</v>
      </c>
      <c r="D9" s="1">
        <v>22</v>
      </c>
      <c r="E9" s="9">
        <f t="shared" si="1"/>
        <v>20.461187214611869</v>
      </c>
      <c r="F9" s="9">
        <f t="shared" si="2"/>
        <v>1.5388127853881315</v>
      </c>
      <c r="G9" s="9">
        <v>0.42922374429223709</v>
      </c>
      <c r="H9" s="12">
        <f t="shared" si="3"/>
        <v>8</v>
      </c>
      <c r="I9" s="8">
        <f t="shared" si="4"/>
        <v>0.625</v>
      </c>
      <c r="J9" s="9">
        <f t="shared" si="5"/>
        <v>0.3186393639643752</v>
      </c>
      <c r="K9" s="9">
        <f t="shared" si="6"/>
        <v>0.3186393639643752</v>
      </c>
      <c r="L9" s="9">
        <f t="shared" si="7"/>
        <v>0.33803566850528566</v>
      </c>
      <c r="O9" s="9">
        <f t="shared" si="8"/>
        <v>20.461187214611869</v>
      </c>
      <c r="P9" s="9">
        <f t="shared" si="0"/>
        <v>1.2118938328327851</v>
      </c>
      <c r="T9" s="1"/>
    </row>
    <row r="10" spans="1:20" x14ac:dyDescent="0.2">
      <c r="A10" t="s">
        <v>6</v>
      </c>
      <c r="C10" s="1">
        <v>15</v>
      </c>
      <c r="D10" s="1">
        <v>21</v>
      </c>
      <c r="E10" s="9">
        <f t="shared" si="1"/>
        <v>21.831050228310502</v>
      </c>
      <c r="F10" s="9">
        <f t="shared" si="2"/>
        <v>-0.83105022831050235</v>
      </c>
      <c r="G10" s="9">
        <v>0.60730593607306016</v>
      </c>
      <c r="H10" s="12">
        <f t="shared" si="3"/>
        <v>9</v>
      </c>
      <c r="I10" s="8">
        <f t="shared" si="4"/>
        <v>0.70833333333333337</v>
      </c>
      <c r="J10" s="9">
        <f t="shared" si="5"/>
        <v>0.54852228269809822</v>
      </c>
      <c r="K10" s="9">
        <f t="shared" si="6"/>
        <v>0.54852228269809822</v>
      </c>
      <c r="L10" s="9">
        <f t="shared" si="7"/>
        <v>0.47828450969365011</v>
      </c>
      <c r="N10" s="13" t="s">
        <v>36</v>
      </c>
      <c r="O10" s="9">
        <f t="shared" si="8"/>
        <v>21.831050228310502</v>
      </c>
      <c r="P10" s="9">
        <f t="shared" si="0"/>
        <v>-0.65449459221236439</v>
      </c>
      <c r="T10" s="13" t="s">
        <v>55</v>
      </c>
    </row>
    <row r="11" spans="1:20" x14ac:dyDescent="0.2">
      <c r="A11" s="4" t="s">
        <v>8</v>
      </c>
      <c r="C11" s="1">
        <v>15</v>
      </c>
      <c r="D11" s="1">
        <v>22</v>
      </c>
      <c r="E11" s="9">
        <f t="shared" si="1"/>
        <v>21.831050228310502</v>
      </c>
      <c r="F11" s="9">
        <f t="shared" si="2"/>
        <v>0.16894977168949765</v>
      </c>
      <c r="G11" s="9">
        <v>0.97716894977168955</v>
      </c>
      <c r="H11" s="12">
        <f t="shared" si="3"/>
        <v>10</v>
      </c>
      <c r="I11" s="8">
        <f t="shared" si="4"/>
        <v>0.79166666666666663</v>
      </c>
      <c r="J11" s="9">
        <f t="shared" si="5"/>
        <v>0.81221780149991241</v>
      </c>
      <c r="K11" s="9">
        <f t="shared" si="6"/>
        <v>0.81221780149991241</v>
      </c>
      <c r="L11" s="9">
        <f t="shared" si="7"/>
        <v>0.76957056446948169</v>
      </c>
      <c r="N11" s="13" t="s">
        <v>37</v>
      </c>
      <c r="O11" s="9">
        <f t="shared" si="8"/>
        <v>21.831050228310502</v>
      </c>
      <c r="P11" s="9">
        <f t="shared" si="0"/>
        <v>0.13305659292229285</v>
      </c>
      <c r="T11" s="13" t="s">
        <v>37</v>
      </c>
    </row>
    <row r="12" spans="1:20" x14ac:dyDescent="0.2">
      <c r="A12" s="4" t="s">
        <v>7</v>
      </c>
      <c r="C12" s="1">
        <v>17</v>
      </c>
      <c r="D12" s="1">
        <v>25</v>
      </c>
      <c r="E12" s="9">
        <f t="shared" si="1"/>
        <v>24.570776255707763</v>
      </c>
      <c r="F12" s="9">
        <f t="shared" si="2"/>
        <v>0.42922374429223709</v>
      </c>
      <c r="G12" s="9">
        <v>1.5388127853881315</v>
      </c>
      <c r="H12" s="12">
        <f t="shared" si="3"/>
        <v>11</v>
      </c>
      <c r="I12" s="8">
        <f t="shared" si="4"/>
        <v>0.875</v>
      </c>
      <c r="J12" s="9">
        <f t="shared" si="5"/>
        <v>1.1503493803760083</v>
      </c>
      <c r="K12" s="9">
        <f t="shared" si="6"/>
        <v>1.1503493803760083</v>
      </c>
      <c r="L12" s="9">
        <f t="shared" si="7"/>
        <v>1.2118938328327851</v>
      </c>
      <c r="N12" s="13" t="s">
        <v>38</v>
      </c>
      <c r="O12" s="9">
        <f t="shared" si="8"/>
        <v>24.570776255707763</v>
      </c>
      <c r="P12" s="9">
        <f t="shared" si="0"/>
        <v>0.33803566850528566</v>
      </c>
      <c r="T12" s="13" t="s">
        <v>38</v>
      </c>
    </row>
    <row r="13" spans="1:20" x14ac:dyDescent="0.2">
      <c r="A13" s="4" t="s">
        <v>46</v>
      </c>
      <c r="C13" s="1">
        <v>20</v>
      </c>
      <c r="D13" s="1">
        <v>28</v>
      </c>
      <c r="E13" s="9">
        <f t="shared" si="1"/>
        <v>28.68036529680365</v>
      </c>
      <c r="F13" s="9">
        <f t="shared" si="2"/>
        <v>-0.68036529680365021</v>
      </c>
      <c r="G13" s="9">
        <v>1.6484018264840188</v>
      </c>
      <c r="H13" s="12">
        <f t="shared" si="3"/>
        <v>12</v>
      </c>
      <c r="I13" s="8">
        <f t="shared" si="4"/>
        <v>0.95833333333333337</v>
      </c>
      <c r="J13" s="9">
        <f t="shared" si="5"/>
        <v>1.7316643961222455</v>
      </c>
      <c r="K13" s="9">
        <f t="shared" si="6"/>
        <v>1.7316643961222455</v>
      </c>
      <c r="L13" s="9">
        <f t="shared" si="7"/>
        <v>1.2982008120256219</v>
      </c>
      <c r="N13" s="13" t="s">
        <v>39</v>
      </c>
      <c r="O13" s="9">
        <f t="shared" si="8"/>
        <v>28.68036529680365</v>
      </c>
      <c r="P13" s="9">
        <f t="shared" si="0"/>
        <v>-0.53582249582220831</v>
      </c>
      <c r="T13" s="13" t="s">
        <v>39</v>
      </c>
    </row>
    <row r="14" spans="1:20" x14ac:dyDescent="0.2">
      <c r="A14" t="s">
        <v>11</v>
      </c>
      <c r="F14" s="6" t="s">
        <v>25</v>
      </c>
      <c r="N14" s="13" t="s">
        <v>40</v>
      </c>
      <c r="O14" s="9" t="s">
        <v>22</v>
      </c>
      <c r="T14" s="13" t="s">
        <v>40</v>
      </c>
    </row>
    <row r="15" spans="1:20" x14ac:dyDescent="0.2">
      <c r="A15" s="4" t="s">
        <v>9</v>
      </c>
      <c r="E15" s="9"/>
      <c r="F15" s="9">
        <f>AVERAGE(F2:F13)</f>
        <v>9.6219328800846894E-16</v>
      </c>
      <c r="G15" s="9"/>
      <c r="H15" s="12"/>
      <c r="I15" s="8"/>
      <c r="J15" s="9"/>
      <c r="K15" s="9"/>
      <c r="L15" s="9"/>
      <c r="N15" s="13" t="s">
        <v>42</v>
      </c>
      <c r="O15" s="9" t="s">
        <v>22</v>
      </c>
      <c r="T15" s="13" t="s">
        <v>42</v>
      </c>
    </row>
    <row r="16" spans="1:20" x14ac:dyDescent="0.2">
      <c r="A16" s="4" t="s">
        <v>12</v>
      </c>
      <c r="E16" s="9"/>
      <c r="F16" s="9"/>
      <c r="G16" s="9"/>
      <c r="H16" s="12"/>
      <c r="I16" s="8"/>
      <c r="J16" s="9"/>
      <c r="K16" s="9"/>
      <c r="L16" s="9"/>
      <c r="N16" s="13" t="s">
        <v>41</v>
      </c>
      <c r="O16" s="9" t="s">
        <v>22</v>
      </c>
      <c r="T16" s="13" t="s">
        <v>41</v>
      </c>
    </row>
    <row r="17" spans="1:20" x14ac:dyDescent="0.2">
      <c r="A17" t="s">
        <v>13</v>
      </c>
      <c r="N17" s="13" t="s">
        <v>43</v>
      </c>
      <c r="O17" s="9" t="s">
        <v>22</v>
      </c>
      <c r="T17" s="13" t="s">
        <v>43</v>
      </c>
    </row>
    <row r="18" spans="1:20" x14ac:dyDescent="0.2">
      <c r="A18" t="s">
        <v>14</v>
      </c>
      <c r="N18" s="13" t="s">
        <v>44</v>
      </c>
      <c r="T18" s="13" t="s">
        <v>44</v>
      </c>
    </row>
    <row r="19" spans="1:20" x14ac:dyDescent="0.2">
      <c r="A19" t="s">
        <v>10</v>
      </c>
    </row>
    <row r="20" spans="1:20" x14ac:dyDescent="0.2">
      <c r="A20" s="11" t="s">
        <v>19</v>
      </c>
      <c r="B20" s="10">
        <f>SLOPE(D2:D13,C2:C13)</f>
        <v>1.3698630136986301</v>
      </c>
    </row>
    <row r="21" spans="1:20" x14ac:dyDescent="0.2">
      <c r="A21" s="11" t="s">
        <v>20</v>
      </c>
      <c r="B21" s="10">
        <f>INTERCEPT(D2:D13,C2:C13)</f>
        <v>1.2831050228310499</v>
      </c>
    </row>
    <row r="24" spans="1:20" x14ac:dyDescent="0.2">
      <c r="A24" s="17" t="s">
        <v>57</v>
      </c>
    </row>
    <row r="25" spans="1:20" x14ac:dyDescent="0.2">
      <c r="A25" s="17" t="s">
        <v>60</v>
      </c>
    </row>
    <row r="26" spans="1:20" x14ac:dyDescent="0.2">
      <c r="A26" s="17" t="s">
        <v>59</v>
      </c>
    </row>
    <row r="27" spans="1:20" x14ac:dyDescent="0.2">
      <c r="A27" s="17" t="s">
        <v>58</v>
      </c>
    </row>
  </sheetData>
  <sortState xmlns:xlrd2="http://schemas.microsoft.com/office/spreadsheetml/2017/richdata2" ref="G2:G13">
    <sortCondition ref="G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G12:G19"/>
  <sheetViews>
    <sheetView workbookViewId="0">
      <selection activeCell="P12" sqref="P12"/>
    </sheetView>
  </sheetViews>
  <sheetFormatPr baseColWidth="10" defaultColWidth="8.83203125" defaultRowHeight="15" x14ac:dyDescent="0.2"/>
  <sheetData>
    <row r="12" spans="7:7" x14ac:dyDescent="0.2">
      <c r="G12" t="s">
        <v>52</v>
      </c>
    </row>
    <row r="19" spans="7:7" x14ac:dyDescent="0.2">
      <c r="G19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A1A68-299C-ED45-9253-BC880CCAB751}">
  <dimension ref="B2:D6"/>
  <sheetViews>
    <sheetView tabSelected="1" zoomScale="130" zoomScaleNormal="130" workbookViewId="0">
      <selection activeCell="C4" sqref="C4"/>
    </sheetView>
  </sheetViews>
  <sheetFormatPr baseColWidth="10" defaultRowHeight="13" x14ac:dyDescent="0.15"/>
  <cols>
    <col min="1" max="1" width="10.83203125" style="18"/>
    <col min="2" max="2" width="17.83203125" style="18" bestFit="1" customWidth="1"/>
    <col min="3" max="3" width="16.6640625" style="18" customWidth="1"/>
    <col min="4" max="16384" width="10.83203125" style="18"/>
  </cols>
  <sheetData>
    <row r="2" spans="2:4" x14ac:dyDescent="0.15">
      <c r="B2" s="18" t="s">
        <v>61</v>
      </c>
      <c r="C2" s="18" t="s">
        <v>62</v>
      </c>
      <c r="D2" s="18" t="s">
        <v>63</v>
      </c>
    </row>
    <row r="3" spans="2:4" x14ac:dyDescent="0.15">
      <c r="B3" s="19">
        <v>0.15</v>
      </c>
      <c r="C3" s="20">
        <v>145.38509999999999</v>
      </c>
      <c r="D3" s="20">
        <f>2.806667^2</f>
        <v>7.8773796488889998</v>
      </c>
    </row>
    <row r="4" spans="2:4" x14ac:dyDescent="0.15">
      <c r="B4" s="19">
        <v>0.35</v>
      </c>
      <c r="C4" s="20"/>
      <c r="D4" s="20"/>
    </row>
    <row r="5" spans="2:4" x14ac:dyDescent="0.15">
      <c r="B5" s="19">
        <v>0.55000000000000004</v>
      </c>
      <c r="C5" s="20"/>
      <c r="D5" s="20"/>
    </row>
    <row r="6" spans="2:4" x14ac:dyDescent="0.15">
      <c r="B6" s="19">
        <v>0.75</v>
      </c>
      <c r="C6" s="20"/>
      <c r="D6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Residual Analysis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Rasoul Behboudi</dc:creator>
  <cp:lastModifiedBy>Microsoft Office User</cp:lastModifiedBy>
  <dcterms:created xsi:type="dcterms:W3CDTF">2016-11-04T20:24:42Z</dcterms:created>
  <dcterms:modified xsi:type="dcterms:W3CDTF">2020-06-06T22:19:30Z</dcterms:modified>
</cp:coreProperties>
</file>